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60EA264-5E24-453B-9029-CC77E55560F3}" xr6:coauthVersionLast="47" xr6:coauthVersionMax="47" xr10:uidLastSave="{00000000-0000-0000-0000-000000000000}"/>
  <bookViews>
    <workbookView xWindow="-108" yWindow="-108" windowWidth="23256" windowHeight="12456" xr2:uid="{27733975-1B2D-4E32-86DE-D40FFF598FC7}"/>
  </bookViews>
  <sheets>
    <sheet name="CLV " sheetId="1" r:id="rId1"/>
    <sheet name="Average_revenue query" sheetId="2" r:id="rId2"/>
    <sheet name="revenue que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M36" i="1"/>
  <c r="M37" i="1"/>
  <c r="L36" i="1"/>
  <c r="L37" i="1"/>
  <c r="L38" i="1"/>
  <c r="K36" i="1"/>
  <c r="K37" i="1"/>
  <c r="K38" i="1"/>
  <c r="K39" i="1"/>
  <c r="J36" i="1"/>
  <c r="J37" i="1"/>
  <c r="J38" i="1"/>
  <c r="J39" i="1"/>
  <c r="J40" i="1"/>
  <c r="I36" i="1"/>
  <c r="I37" i="1"/>
  <c r="I38" i="1"/>
  <c r="I39" i="1"/>
  <c r="I40" i="1"/>
  <c r="I41" i="1"/>
  <c r="H36" i="1"/>
  <c r="H37" i="1"/>
  <c r="H38" i="1"/>
  <c r="H39" i="1"/>
  <c r="H40" i="1"/>
  <c r="H41" i="1"/>
  <c r="H42" i="1"/>
  <c r="G36" i="1"/>
  <c r="G37" i="1"/>
  <c r="G38" i="1"/>
  <c r="G39" i="1"/>
  <c r="G40" i="1"/>
  <c r="G41" i="1"/>
  <c r="G42" i="1"/>
  <c r="G43" i="1"/>
  <c r="F36" i="1"/>
  <c r="F37" i="1"/>
  <c r="F38" i="1"/>
  <c r="F39" i="1"/>
  <c r="F40" i="1"/>
  <c r="F41" i="1"/>
  <c r="F42" i="1"/>
  <c r="F43" i="1"/>
  <c r="F44" i="1"/>
  <c r="E36" i="1"/>
  <c r="E37" i="1"/>
  <c r="E38" i="1"/>
  <c r="E39" i="1"/>
  <c r="E40" i="1"/>
  <c r="E41" i="1"/>
  <c r="E42" i="1"/>
  <c r="E43" i="1"/>
  <c r="E44" i="1"/>
  <c r="E45" i="1"/>
  <c r="D36" i="1"/>
  <c r="D37" i="1"/>
  <c r="D38" i="1"/>
  <c r="D39" i="1"/>
  <c r="D40" i="1"/>
  <c r="D41" i="1"/>
  <c r="D42" i="1"/>
  <c r="D43" i="1"/>
  <c r="D44" i="1"/>
  <c r="D45" i="1"/>
  <c r="D46" i="1"/>
  <c r="C36" i="1"/>
  <c r="C37" i="1"/>
  <c r="C38" i="1"/>
  <c r="C39" i="1"/>
  <c r="C40" i="1"/>
  <c r="C41" i="1"/>
  <c r="C42" i="1"/>
  <c r="C43" i="1"/>
  <c r="C44" i="1"/>
  <c r="C45" i="1"/>
  <c r="C46" i="1"/>
  <c r="C47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20" i="1"/>
  <c r="C21" i="1"/>
  <c r="C22" i="1"/>
  <c r="C23" i="1"/>
  <c r="C24" i="1"/>
  <c r="C25" i="1"/>
  <c r="C26" i="1"/>
  <c r="C27" i="1"/>
  <c r="C28" i="1"/>
  <c r="C29" i="1"/>
  <c r="C30" i="1"/>
  <c r="C31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D26" i="1"/>
  <c r="E26" i="1"/>
  <c r="F26" i="1"/>
  <c r="G26" i="1"/>
  <c r="H26" i="1"/>
  <c r="D27" i="1"/>
  <c r="E27" i="1"/>
  <c r="F27" i="1"/>
  <c r="G27" i="1"/>
  <c r="D28" i="1"/>
  <c r="E28" i="1"/>
  <c r="F28" i="1"/>
  <c r="D29" i="1"/>
  <c r="E29" i="1"/>
  <c r="D3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50" i="1" l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O51" i="1" s="1"/>
  <c r="O57" i="1" s="1"/>
  <c r="E51" i="1" l="1"/>
  <c r="E67" i="1" s="1"/>
  <c r="H51" i="1"/>
  <c r="H64" i="1" s="1"/>
  <c r="D51" i="1"/>
  <c r="D68" i="1" s="1"/>
  <c r="G51" i="1"/>
  <c r="G65" i="1" s="1"/>
  <c r="M51" i="1"/>
  <c r="M59" i="1" s="1"/>
  <c r="K51" i="1"/>
  <c r="K61" i="1" s="1"/>
  <c r="L51" i="1"/>
  <c r="L60" i="1" s="1"/>
  <c r="J51" i="1"/>
  <c r="J62" i="1" s="1"/>
  <c r="N51" i="1"/>
  <c r="N58" i="1" s="1"/>
  <c r="O58" i="1" s="1"/>
  <c r="I51" i="1"/>
  <c r="I63" i="1" s="1"/>
  <c r="F51" i="1"/>
  <c r="F66" i="1" s="1"/>
  <c r="E68" i="1" l="1"/>
  <c r="I64" i="1"/>
  <c r="J64" i="1" s="1"/>
  <c r="K64" i="1" s="1"/>
  <c r="L64" i="1" s="1"/>
  <c r="M64" i="1" s="1"/>
  <c r="N64" i="1" s="1"/>
  <c r="O64" i="1" s="1"/>
  <c r="K62" i="1"/>
  <c r="L62" i="1" s="1"/>
  <c r="M62" i="1" s="1"/>
  <c r="G66" i="1"/>
  <c r="H66" i="1" s="1"/>
  <c r="I66" i="1" s="1"/>
  <c r="J66" i="1" s="1"/>
  <c r="K66" i="1" s="1"/>
  <c r="L66" i="1" s="1"/>
  <c r="M66" i="1" s="1"/>
  <c r="N66" i="1" s="1"/>
  <c r="O66" i="1" s="1"/>
  <c r="J63" i="1"/>
  <c r="K63" i="1" s="1"/>
  <c r="L63" i="1" s="1"/>
  <c r="M63" i="1" s="1"/>
  <c r="N63" i="1" s="1"/>
  <c r="O63" i="1" s="1"/>
  <c r="L61" i="1"/>
  <c r="M61" i="1" s="1"/>
  <c r="N61" i="1" s="1"/>
  <c r="O61" i="1" s="1"/>
  <c r="N62" i="1"/>
  <c r="O62" i="1" s="1"/>
  <c r="F68" i="1"/>
  <c r="G68" i="1" s="1"/>
  <c r="H68" i="1" s="1"/>
  <c r="I68" i="1" s="1"/>
  <c r="J68" i="1" s="1"/>
  <c r="K68" i="1" s="1"/>
  <c r="L68" i="1" s="1"/>
  <c r="M68" i="1" s="1"/>
  <c r="N68" i="1" s="1"/>
  <c r="O68" i="1" s="1"/>
  <c r="N59" i="1"/>
  <c r="O59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M60" i="1"/>
  <c r="N60" i="1" s="1"/>
  <c r="O60" i="1" s="1"/>
  <c r="H65" i="1"/>
  <c r="I65" i="1" s="1"/>
  <c r="J65" i="1" s="1"/>
  <c r="K65" i="1" s="1"/>
  <c r="L65" i="1" s="1"/>
  <c r="M65" i="1" s="1"/>
  <c r="N65" i="1" s="1"/>
  <c r="O65" i="1" s="1"/>
  <c r="O70" i="1" l="1"/>
</calcChain>
</file>

<file path=xl/sharedStrings.xml><?xml version="1.0" encoding="utf-8"?>
<sst xmlns="http://schemas.openxmlformats.org/spreadsheetml/2006/main" count="242" uniqueCount="148">
  <si>
    <t>cohort_week</t>
  </si>
  <si>
    <t>cohort_size</t>
  </si>
  <si>
    <t>Week0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</si>
  <si>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</si>
  <si>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</si>
  <si>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</si>
  <si>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</si>
  <si>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</si>
  <si>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</si>
  <si>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</si>
  <si>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</si>
  <si>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</si>
  <si>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</si>
  <si>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</si>
  <si>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</si>
  <si>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Cummulative Growth</t>
  </si>
  <si>
    <t>Weekly Revenue</t>
  </si>
  <si>
    <t>WITH user_first_visit AS (</t>
  </si>
  <si>
    <t xml:space="preserve">  SELECT</t>
  </si>
  <si>
    <t xml:space="preserve">    user_pseudo_id,</t>
  </si>
  <si>
    <t xml:space="preserve">    DATE_TRUNC(PARSE_DATE('%Y%m%d', MIN(event_date)), WEEK) AS cohort_week</t>
  </si>
  <si>
    <t xml:space="preserve">  FROM</t>
  </si>
  <si>
    <t xml:space="preserve">    tc-da-1.turing_data_analytics.raw_events</t>
  </si>
  <si>
    <t xml:space="preserve">  GROUP BY</t>
  </si>
  <si>
    <t xml:space="preserve">    user_pseudo_id</t>
  </si>
  <si>
    <t>),</t>
  </si>
  <si>
    <t>weekly_revenue AS (</t>
  </si>
  <si>
    <t xml:space="preserve">    DATE_TRUNC(PARSE_DATE('%Y%m%d', event_date), WEEK) AS revenue_week,</t>
  </si>
  <si>
    <t xml:space="preserve">    SUM(purchase_revenue_in_usd) AS revenue</t>
  </si>
  <si>
    <t xml:space="preserve">    revenue_week</t>
  </si>
  <si>
    <t>)</t>
  </si>
  <si>
    <t>SELECT</t>
  </si>
  <si>
    <t xml:space="preserve">  ufv.cohort_week,</t>
  </si>
  <si>
    <t xml:space="preserve">  COUNT(DISTINCT ufv.user_pseudo_id) AS cohort_size,</t>
  </si>
  <si>
    <t xml:space="preserve">  SUM(CASE WHEN wr.revenue_week = ufv.cohort_week THEN wr.revenue END) / COUNT(DISTINCT ufv.user_pseudo_id) AS Week0,</t>
  </si>
  <si>
    <t xml:space="preserve">  SUM(CASE WHEN wr.revenue_week = DATE_ADD(ufv.cohort_week, INTERVAL 1 WEEK) THEN wr.revenue END) / COUNT(DISTINCT ufv.user_pseudo_id) AS Week1,</t>
  </si>
  <si>
    <t xml:space="preserve">  SUM(CASE WHEN wr.revenue_week = DATE_ADD(ufv.cohort_week, INTERVAL 2 WEEK) THEN wr.revenue END) / COUNT(DISTINCT ufv.user_pseudo_id) AS Week2,</t>
  </si>
  <si>
    <t xml:space="preserve">  SUM(CASE WHEN wr.revenue_week = DATE_ADD(ufv.cohort_week, INTERVAL 3 WEEK) THEN wr.revenue END) / COUNT(DISTINCT ufv.user_pseudo_id) AS Week3,</t>
  </si>
  <si>
    <t xml:space="preserve">  SUM(CASE WHEN wr.revenue_week = DATE_ADD(ufv.cohort_week, INTERVAL 4 WEEK) THEN wr.revenue END) / COUNT(DISTINCT ufv.user_pseudo_id) AS Week4,</t>
  </si>
  <si>
    <t xml:space="preserve">  SUM(CASE WHEN wr.revenue_week = DATE_ADD(ufv.cohort_week, INTERVAL 5 WEEK) THEN wr.revenue END) / COUNT(DISTINCT ufv.user_pseudo_id) AS Week5,</t>
  </si>
  <si>
    <t xml:space="preserve">  SUM(CASE WHEN wr.revenue_week = DATE_ADD(ufv.cohort_week, INTERVAL 6 WEEK) THEN wr.revenue END) / COUNT(DISTINCT ufv.user_pseudo_id) AS Week6,</t>
  </si>
  <si>
    <t xml:space="preserve">  SUM(CASE WHEN wr.revenue_week = DATE_ADD(ufv.cohort_week, INTERVAL 7 WEEK) THEN wr.revenue END) / COUNT(DISTINCT ufv.user_pseudo_id) AS Week7,</t>
  </si>
  <si>
    <t xml:space="preserve">  SUM(CASE WHEN wr.revenue_week = DATE_ADD(ufv.cohort_week, INTERVAL 8 WEEK) THEN wr.revenue END) / COUNT(DISTINCT ufv.user_pseudo_id) AS Week8,</t>
  </si>
  <si>
    <t xml:space="preserve">  SUM(CASE WHEN wr.revenue_week = DATE_ADD(ufv.cohort_week, INTERVAL 9 WEEK) THEN wr.revenue END) / COUNT(DISTINCT ufv.user_pseudo_id) AS Week9,</t>
  </si>
  <si>
    <t xml:space="preserve">  SUM(CASE WHEN wr.revenue_week = DATE_ADD(ufv.cohort_week, INTERVAL 10 WEEK) THEN wr.revenue END) / COUNT(DISTINCT ufv.user_pseudo_id) AS Week10,</t>
  </si>
  <si>
    <t xml:space="preserve">  SUM(CASE WHEN wr.revenue_week = DATE_ADD(ufv.cohort_week, INTERVAL 11 WEEK) THEN wr.revenue END) / COUNT(DISTINCT ufv.user_pseudo_id) AS Week11,</t>
  </si>
  <si>
    <t xml:space="preserve">  SUM(CASE WHEN wr.revenue_week = DATE_ADD(ufv.cohort_week, INTERVAL 12 WEEK) THEN wr.revenue END) / COUNT(DISTINCT ufv.user_pseudo_id) AS Week12</t>
  </si>
  <si>
    <t>FROM</t>
  </si>
  <si>
    <t xml:space="preserve">  user_first_visit AS ufv</t>
  </si>
  <si>
    <t>LEFT JOIN</t>
  </si>
  <si>
    <t xml:space="preserve">  weekly_revenue AS wr</t>
  </si>
  <si>
    <t>ON</t>
  </si>
  <si>
    <t xml:space="preserve">  ufv.user_pseudo_id = wr.user_pseudo_id</t>
  </si>
  <si>
    <t>WHERE</t>
  </si>
  <si>
    <t xml:space="preserve">  ufv.cohort_week &lt;= DATE("2021-01-24")</t>
  </si>
  <si>
    <t>GROUP BY</t>
  </si>
  <si>
    <t xml:space="preserve">  ufv.cohort_week</t>
  </si>
  <si>
    <t>ORDER BY</t>
  </si>
  <si>
    <t xml:space="preserve">  ufv.cohort_week;</t>
  </si>
  <si>
    <t>  SELECT</t>
  </si>
  <si>
    <t>    user_pseudo_id,</t>
  </si>
  <si>
    <t>    DATE_TRUNC(PARSE_DATE('%Y%m%d', MIN(event_date)), WEEK) AS cohort_week</t>
  </si>
  <si>
    <t>  FROM</t>
  </si>
  <si>
    <t>    tc-da-1.turing_data_analytics.raw_events</t>
  </si>
  <si>
    <t>  GROUP BY</t>
  </si>
  <si>
    <t>    1</t>
  </si>
  <si>
    <t>    DATE_TRUNC(PARSE_DATE('%Y%m%d', event_date), WEEK) AS revenue_week,</t>
  </si>
  <si>
    <t>    SUM(purchase_revenue_in_usd) AS revenue</t>
  </si>
  <si>
    <t>    revenue_week</t>
  </si>
  <si>
    <t>  ufv.cohort_week,</t>
  </si>
  <si>
    <t>  COUNT(DISTINCT ufv.user_pseudo_id) AS cohort_size,</t>
  </si>
  <si>
    <t>   SUM(CASE WHEN</t>
  </si>
  <si>
    <t>          wr.revenue_week = ufv.cohort_week</t>
  </si>
  <si>
    <t>          THEN wr.revenue</t>
  </si>
  <si>
    <t>          END)  as Week0,</t>
  </si>
  <si>
    <t>          wr.revenue_week = DATE_ADD(ufv.cohort_week, INTERVAL 1 week)</t>
  </si>
  <si>
    <t>          END)  as Week1,</t>
  </si>
  <si>
    <t>  SUM(CASE WHEN</t>
  </si>
  <si>
    <t>          wr.revenue_week = DATE_ADD(ufv.cohort_week, INTERVAL 2 week)</t>
  </si>
  <si>
    <t>          END)  as Week2,</t>
  </si>
  <si>
    <t>          wr.revenue_week = DATE_ADD(ufv.cohort_week, INTERVAL 3 week)</t>
  </si>
  <si>
    <t>          END)  as Week3,</t>
  </si>
  <si>
    <t>          wr.revenue_week = DATE_ADD(ufv.cohort_week, INTERVAL 4 week)</t>
  </si>
  <si>
    <t>          END)  as Week4,</t>
  </si>
  <si>
    <t>          wr.revenue_week = DATE_ADD(ufv.cohort_week, INTERVAL 5 week)</t>
  </si>
  <si>
    <t>          END)  as Week5,</t>
  </si>
  <si>
    <t>          wr.revenue_week = DATE_ADD(ufv.cohort_week, INTERVAL 6 week)</t>
  </si>
  <si>
    <t>          END)  as Week6,</t>
  </si>
  <si>
    <t>          wr.revenue_week = DATE_ADD(ufv.cohort_week, INTERVAL 7 week)</t>
  </si>
  <si>
    <t>          END)  as Week7,</t>
  </si>
  <si>
    <t>          wr.revenue_week = DATE_ADD(ufv.cohort_week, INTERVAL 8 week)</t>
  </si>
  <si>
    <t>          END)  as Week8,</t>
  </si>
  <si>
    <t>          wr.revenue_week = DATE_ADD(ufv.cohort_week, INTERVAL 9 week)</t>
  </si>
  <si>
    <t>          END)  as Week9,</t>
  </si>
  <si>
    <t>          wr.revenue_week = DATE_ADD(ufv.cohort_week, INTERVAL 10 week)</t>
  </si>
  <si>
    <t>          END)  as Week10,</t>
  </si>
  <si>
    <t>          wr.revenue_week = DATE_ADD(ufv.cohort_week, INTERVAL 11 week)</t>
  </si>
  <si>
    <t>          END)  as Week11,</t>
  </si>
  <si>
    <t>          wr.revenue_week = DATE_ADD(ufv.cohort_week, INTERVAL 12 week)</t>
  </si>
  <si>
    <t>          END)  as Week12,</t>
  </si>
  <si>
    <t>  user_first_visit as ufv</t>
  </si>
  <si>
    <t>  weekly_revenue as wr</t>
  </si>
  <si>
    <t>  ufv.user_pseudo_id = wr.user_pseudo_id</t>
  </si>
  <si>
    <t>  ufv.cohort_week &lt;= DATE("2021-01-24")</t>
  </si>
  <si>
    <t>  1</t>
  </si>
  <si>
    <t>Weekly Average Revenue by Cohorts (USD)</t>
  </si>
  <si>
    <t>Cumulative Revenue by Cohorts (USD)</t>
  </si>
  <si>
    <t>Revenue Prediction by Cohorts (USD)</t>
  </si>
  <si>
    <t>date</t>
  </si>
  <si>
    <t>revenue</t>
  </si>
  <si>
    <t>user id</t>
  </si>
  <si>
    <t>Average cummulative revenue</t>
  </si>
  <si>
    <t>CLV FOR WEEK 12</t>
  </si>
  <si>
    <t>Insights from the CLV Report</t>
  </si>
  <si>
    <t>There's a consistent pattern of diminishing returns as the weeks progress, with growth rates as low as 0.60% by Week 9, signaling the need for early interventions to maintain engagement and revenue generation.</t>
  </si>
  <si>
    <t>Recommendations</t>
  </si>
  <si>
    <t xml:space="preserve">Across all cohorts, revenue starts strong but significantly drops by Week 1 and continues decreasing gradually. </t>
  </si>
  <si>
    <t>This is common in subscription-based or recurring revenue businesses where users might engage heavily at the beginning but their interaction or spending dwindles over time.</t>
  </si>
  <si>
    <t>This suggests weaker loyalty or engagement levels compared to earlier cohorts.</t>
  </si>
  <si>
    <t xml:space="preserve">Cohorts starting from 12/20/2020 onwards show significantly lower revenue. For example, the 12/20/2020 cohort has a much lower predicted cumulative revenue of USD 0.54 by Week 12. </t>
  </si>
  <si>
    <t>Early cohorts like those in November 2020 show higher CLVs, whereas more recent cohorts are lagging behind, possibly due to reduced engagement strategies or different acquisition approaches.</t>
  </si>
  <si>
    <t xml:space="preserve">Based on the report, customer behavior in terms of revenue generation can be segmented into high-revenue, mid-revenue, and low-revenue groups. </t>
  </si>
  <si>
    <t>Targeting Week 1 with retention strategies such as personalized offers, reminders, or loyalty rewards could improve engagement and slow the revenue decline.</t>
  </si>
  <si>
    <t>Deep-dive analysis into these cohorts can provide insights into which specific strategies (marketing campaigns, product features) resonated with these users. Replicate similar approaches for new and weaker-performing cohorts.</t>
  </si>
  <si>
    <t xml:space="preserve"> Investigate if there’s a change in acquisition channels, onboarding processes, or early user experiences that may be affecting loyalty. </t>
  </si>
  <si>
    <t>If newer acquisition channels are yielding low-quality customers, focus efforts on channels that bring in users with higher engagement potential.</t>
  </si>
  <si>
    <t>Prioritize engaging users predicted to have higher lifetime value with targeted retention strategies and premium offerings.</t>
  </si>
  <si>
    <t>This could include promoting higher-tier plans, complementary products, or services, which could reinvigorate stagnating cohorts.</t>
  </si>
  <si>
    <t>An engaging, value-focused onboarding that highlights long-term benefits or continuous rewards may help improve retention and long-term revenue generation.</t>
  </si>
  <si>
    <r>
      <t>1. Early Revenue Decline</t>
    </r>
    <r>
      <rPr>
        <sz val="12"/>
        <color theme="1"/>
        <rFont val="Aptos Narrow"/>
        <family val="2"/>
        <scheme val="minor"/>
      </rPr>
      <t xml:space="preserve">: The report shows a consistent drop in average revenue per user after Week 0. </t>
    </r>
  </si>
  <si>
    <r>
      <t>2. Key Retention Cohorts</t>
    </r>
    <r>
      <rPr>
        <sz val="12"/>
        <color theme="1"/>
        <rFont val="Aptos Narrow"/>
        <family val="2"/>
        <scheme val="minor"/>
      </rPr>
      <t>:</t>
    </r>
  </si>
  <si>
    <r>
      <t xml:space="preserve">The </t>
    </r>
    <r>
      <rPr>
        <b/>
        <sz val="12"/>
        <color theme="1"/>
        <rFont val="Aptos Narrow"/>
        <family val="2"/>
        <scheme val="minor"/>
      </rPr>
      <t>11/1/2020 cohort</t>
    </r>
    <r>
      <rPr>
        <sz val="12"/>
        <color theme="1"/>
        <rFont val="Aptos Narrow"/>
        <family val="2"/>
        <scheme val="minor"/>
      </rPr>
      <t xml:space="preserve"> shows the highest cumulative revenue (USD 2.37) by Week 12. This cohort is performing well despite the initial decline, indicating strong retention.</t>
    </r>
  </si>
  <si>
    <r>
      <t xml:space="preserve">The </t>
    </r>
    <r>
      <rPr>
        <b/>
        <sz val="12"/>
        <color theme="1"/>
        <rFont val="Aptos Narrow"/>
        <family val="2"/>
        <scheme val="minor"/>
      </rPr>
      <t>11/8/2020 cohort</t>
    </r>
    <r>
      <rPr>
        <sz val="12"/>
        <color theme="1"/>
        <rFont val="Aptos Narrow"/>
        <family val="2"/>
        <scheme val="minor"/>
      </rPr>
      <t xml:space="preserve"> has a promising cumulative revenue (USD 2.67) predicted for Week 12. It's on a healthy growth path and may surpass other cohorts if retention remains steady.</t>
    </r>
  </si>
  <si>
    <r>
      <t>3. Revenue Growth Rates</t>
    </r>
    <r>
      <rPr>
        <sz val="12"/>
        <color theme="1"/>
        <rFont val="Aptos Narrow"/>
        <family val="2"/>
        <scheme val="minor"/>
      </rPr>
      <t>:</t>
    </r>
  </si>
  <si>
    <r>
      <t>4. Loyalty Indicators</t>
    </r>
    <r>
      <rPr>
        <sz val="12"/>
        <color theme="1"/>
        <rFont val="Aptos Narrow"/>
        <family val="2"/>
        <scheme val="minor"/>
      </rPr>
      <t>:</t>
    </r>
  </si>
  <si>
    <r>
      <t xml:space="preserve">The </t>
    </r>
    <r>
      <rPr>
        <b/>
        <sz val="12"/>
        <color theme="1"/>
        <rFont val="Aptos Narrow"/>
        <family val="2"/>
        <scheme val="minor"/>
      </rPr>
      <t>1/17/2021 cohort</t>
    </r>
    <r>
      <rPr>
        <sz val="12"/>
        <color theme="1"/>
        <rFont val="Aptos Narrow"/>
        <family val="2"/>
        <scheme val="minor"/>
      </rPr>
      <t xml:space="preserve"> stands out, with a predicted cumulative revenue of USD 1.51 by Week 12, showing strong growth potential despite starting relatively late.</t>
    </r>
  </si>
  <si>
    <r>
      <t>5. Customer Segments</t>
    </r>
    <r>
      <rPr>
        <sz val="12"/>
        <color theme="1"/>
        <rFont val="Aptos Narrow"/>
        <family val="2"/>
        <scheme val="minor"/>
      </rPr>
      <t>:</t>
    </r>
  </si>
  <si>
    <r>
      <t>1. Focus on Retention Campaigns</t>
    </r>
    <r>
      <rPr>
        <sz val="12"/>
        <color theme="1"/>
        <rFont val="Aptos Narrow"/>
        <family val="2"/>
        <scheme val="minor"/>
      </rPr>
      <t xml:space="preserve">: The steep revenue decline after Week 0 suggests users quickly lose interest or reduce spending. </t>
    </r>
  </si>
  <si>
    <r>
      <t>3. Cohort Analysis for Personalization</t>
    </r>
    <r>
      <rPr>
        <sz val="12"/>
        <color theme="1"/>
        <rFont val="Aptos Narrow"/>
        <family val="2"/>
        <scheme val="minor"/>
      </rPr>
      <t>:</t>
    </r>
  </si>
  <si>
    <r>
      <t xml:space="preserve">High-performing cohorts like those from </t>
    </r>
    <r>
      <rPr>
        <b/>
        <sz val="12"/>
        <color theme="1"/>
        <rFont val="Aptos Narrow"/>
        <family val="2"/>
        <scheme val="minor"/>
      </rPr>
      <t>11/1/2020 and 11/8/2020</t>
    </r>
    <r>
      <rPr>
        <sz val="12"/>
        <color theme="1"/>
        <rFont val="Aptos Narrow"/>
        <family val="2"/>
        <scheme val="minor"/>
      </rPr>
      <t xml:space="preserve"> show that some user segments respond better to early retention efforts. </t>
    </r>
  </si>
  <si>
    <r>
      <t>4. Optimize Acquisition Channels</t>
    </r>
    <r>
      <rPr>
        <sz val="12"/>
        <color theme="1"/>
        <rFont val="Aptos Narrow"/>
        <family val="2"/>
        <scheme val="minor"/>
      </rPr>
      <t>: Newer cohorts (from December 2020 onwards) show a significant dip in CLV.</t>
    </r>
  </si>
  <si>
    <r>
      <t>5. Predictive CLV Use</t>
    </r>
    <r>
      <rPr>
        <sz val="12"/>
        <color theme="1"/>
        <rFont val="Aptos Narrow"/>
        <family val="2"/>
        <scheme val="minor"/>
      </rPr>
      <t xml:space="preserve">: Use the </t>
    </r>
    <r>
      <rPr>
        <b/>
        <sz val="12"/>
        <color theme="1"/>
        <rFont val="Aptos Narrow"/>
        <family val="2"/>
        <scheme val="minor"/>
      </rPr>
      <t>predicted CLV</t>
    </r>
    <r>
      <rPr>
        <sz val="12"/>
        <color theme="1"/>
        <rFont val="Aptos Narrow"/>
        <family val="2"/>
        <scheme val="minor"/>
      </rPr>
      <t xml:space="preserve"> to identify high-value users earlier in the lifecycle. By Week 1, you can already see a steep decline in user revenue. </t>
    </r>
  </si>
  <si>
    <r>
      <t>6. Upsell and Cross-sell Efforts</t>
    </r>
    <r>
      <rPr>
        <sz val="12"/>
        <color theme="1"/>
        <rFont val="Aptos Narrow"/>
        <family val="2"/>
        <scheme val="minor"/>
      </rPr>
      <t xml:space="preserve">: As revenue flattens, especially after Week 5, focus on </t>
    </r>
    <r>
      <rPr>
        <b/>
        <sz val="12"/>
        <color theme="1"/>
        <rFont val="Aptos Narrow"/>
        <family val="2"/>
        <scheme val="minor"/>
      </rPr>
      <t>upselling</t>
    </r>
    <r>
      <rPr>
        <sz val="12"/>
        <color theme="1"/>
        <rFont val="Aptos Narrow"/>
        <family val="2"/>
        <scheme val="minor"/>
      </rPr>
      <t xml:space="preserve"> or </t>
    </r>
    <r>
      <rPr>
        <b/>
        <sz val="12"/>
        <color theme="1"/>
        <rFont val="Aptos Narrow"/>
        <family val="2"/>
        <scheme val="minor"/>
      </rPr>
      <t>cross-selling</t>
    </r>
    <r>
      <rPr>
        <sz val="12"/>
        <color theme="1"/>
        <rFont val="Aptos Narrow"/>
        <family val="2"/>
        <scheme val="minor"/>
      </rPr>
      <t xml:space="preserve"> to maintain revenue flow. </t>
    </r>
  </si>
  <si>
    <r>
      <t>7. Improve Onboarding Experience</t>
    </r>
    <r>
      <rPr>
        <sz val="12"/>
        <color theme="1"/>
        <rFont val="Aptos Narrow"/>
        <family val="2"/>
        <scheme val="minor"/>
      </rPr>
      <t xml:space="preserve">: Given the rapid drop-off in revenue by Week 1, re-evaluate the user onboarding process. </t>
    </r>
  </si>
  <si>
    <r>
      <t xml:space="preserve">The </t>
    </r>
    <r>
      <rPr>
        <b/>
        <sz val="12"/>
        <color theme="1"/>
        <rFont val="Aptos Narrow"/>
        <family val="2"/>
        <scheme val="minor"/>
      </rPr>
      <t>Cumulative Growth</t>
    </r>
    <r>
      <rPr>
        <sz val="12"/>
        <color theme="1"/>
        <rFont val="Aptos Narrow"/>
        <family val="2"/>
        <scheme val="minor"/>
      </rPr>
      <t xml:space="preserve"> shows a sharp drop-off after Week 2, stabilizing from Week 3 onwards. </t>
    </r>
  </si>
  <si>
    <t>This indicates that revenue from each cohort flattens fairly early, suggesting a decline in user engagement or purchases shortly after the first interaction.</t>
  </si>
  <si>
    <r>
      <t>2. Increase Engagement Post Week 2</t>
    </r>
    <r>
      <rPr>
        <sz val="12"/>
        <color theme="1"/>
        <rFont val="Aptos Narrow"/>
        <family val="2"/>
        <scheme val="minor"/>
      </rPr>
      <t xml:space="preserve">: Since revenue flattens out from Week 3 onward, this period represents a critical juncture where additional incentives, exclusive content, </t>
    </r>
  </si>
  <si>
    <t>or special offers could boost continued user engagement and spending.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</si>
</sst>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9" fontId="0" fillId="0" borderId="0" xfId="1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2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B2C5-FB6E-4C9D-9E59-D8E8F92C9D25}">
  <dimension ref="A1:O126"/>
  <sheetViews>
    <sheetView showGridLines="0" tabSelected="1" topLeftCell="A49" workbookViewId="0">
      <selection activeCell="J122" sqref="J122"/>
    </sheetView>
  </sheetViews>
  <sheetFormatPr defaultRowHeight="14.4" x14ac:dyDescent="0.3"/>
  <cols>
    <col min="1" max="1" width="11.6640625" style="3" customWidth="1"/>
    <col min="4" max="4" width="11.33203125" customWidth="1"/>
  </cols>
  <sheetData>
    <row r="1" spans="1:15" ht="23.4" x14ac:dyDescent="0.4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5" x14ac:dyDescent="0.3">
      <c r="A3" s="4">
        <v>44136</v>
      </c>
      <c r="B3">
        <v>20078</v>
      </c>
      <c r="C3">
        <v>18833</v>
      </c>
      <c r="D3">
        <v>6553</v>
      </c>
      <c r="E3">
        <v>5365</v>
      </c>
      <c r="F3">
        <v>5255</v>
      </c>
      <c r="G3">
        <v>3210</v>
      </c>
      <c r="H3">
        <v>3076</v>
      </c>
      <c r="I3">
        <v>3319</v>
      </c>
      <c r="J3">
        <v>502</v>
      </c>
      <c r="K3">
        <v>157</v>
      </c>
      <c r="L3">
        <v>277</v>
      </c>
      <c r="M3">
        <v>465</v>
      </c>
      <c r="N3">
        <v>300</v>
      </c>
      <c r="O3">
        <v>365</v>
      </c>
    </row>
    <row r="4" spans="1:15" x14ac:dyDescent="0.3">
      <c r="A4" s="4">
        <v>44143</v>
      </c>
      <c r="B4">
        <v>16232</v>
      </c>
      <c r="C4">
        <v>19348</v>
      </c>
      <c r="D4">
        <v>6189</v>
      </c>
      <c r="E4">
        <v>4565</v>
      </c>
      <c r="F4">
        <v>3722</v>
      </c>
      <c r="G4">
        <v>4489</v>
      </c>
      <c r="H4">
        <v>1696</v>
      </c>
      <c r="I4">
        <v>639</v>
      </c>
      <c r="J4">
        <v>1126</v>
      </c>
      <c r="L4">
        <v>195</v>
      </c>
      <c r="M4">
        <v>576</v>
      </c>
      <c r="N4">
        <v>333</v>
      </c>
    </row>
    <row r="5" spans="1:15" x14ac:dyDescent="0.3">
      <c r="A5" s="4">
        <v>44150</v>
      </c>
      <c r="B5">
        <v>17845</v>
      </c>
      <c r="C5">
        <v>24657</v>
      </c>
      <c r="D5">
        <v>5296</v>
      </c>
      <c r="E5">
        <v>3903</v>
      </c>
      <c r="F5">
        <v>4061</v>
      </c>
      <c r="G5">
        <v>2982</v>
      </c>
      <c r="H5">
        <v>457</v>
      </c>
      <c r="I5">
        <v>514</v>
      </c>
      <c r="J5">
        <v>393</v>
      </c>
      <c r="K5">
        <v>374</v>
      </c>
      <c r="L5">
        <v>111</v>
      </c>
      <c r="M5">
        <v>79</v>
      </c>
    </row>
    <row r="6" spans="1:15" x14ac:dyDescent="0.3">
      <c r="A6" s="4">
        <v>44157</v>
      </c>
      <c r="B6">
        <v>19637</v>
      </c>
      <c r="C6">
        <v>32347</v>
      </c>
      <c r="D6">
        <v>4632</v>
      </c>
      <c r="E6">
        <v>4425</v>
      </c>
      <c r="F6">
        <v>2344</v>
      </c>
      <c r="G6">
        <v>727</v>
      </c>
      <c r="H6">
        <v>260</v>
      </c>
      <c r="I6">
        <v>126</v>
      </c>
      <c r="J6">
        <v>208</v>
      </c>
      <c r="K6">
        <v>679</v>
      </c>
      <c r="L6">
        <v>74</v>
      </c>
    </row>
    <row r="7" spans="1:15" x14ac:dyDescent="0.3">
      <c r="A7" s="4">
        <v>44164</v>
      </c>
      <c r="B7">
        <v>21991</v>
      </c>
      <c r="C7">
        <v>29015</v>
      </c>
      <c r="D7">
        <v>7992</v>
      </c>
      <c r="E7">
        <v>5350</v>
      </c>
      <c r="F7">
        <v>1056</v>
      </c>
      <c r="G7">
        <v>273</v>
      </c>
      <c r="H7">
        <v>487</v>
      </c>
      <c r="I7">
        <v>134</v>
      </c>
      <c r="J7">
        <v>263</v>
      </c>
      <c r="K7">
        <v>119</v>
      </c>
    </row>
    <row r="8" spans="1:15" x14ac:dyDescent="0.3">
      <c r="A8" s="4">
        <v>44171</v>
      </c>
      <c r="B8">
        <v>28069</v>
      </c>
      <c r="C8">
        <v>33755</v>
      </c>
      <c r="D8">
        <v>9247</v>
      </c>
      <c r="E8">
        <v>2287</v>
      </c>
      <c r="F8">
        <v>966</v>
      </c>
      <c r="G8">
        <v>585</v>
      </c>
      <c r="H8">
        <v>756</v>
      </c>
      <c r="I8">
        <v>685</v>
      </c>
      <c r="J8">
        <v>62</v>
      </c>
    </row>
    <row r="9" spans="1:15" x14ac:dyDescent="0.3">
      <c r="A9" s="4">
        <v>44178</v>
      </c>
      <c r="B9">
        <v>25153</v>
      </c>
      <c r="C9">
        <v>25360</v>
      </c>
      <c r="D9">
        <v>2712</v>
      </c>
      <c r="E9">
        <v>1012</v>
      </c>
      <c r="F9">
        <v>760</v>
      </c>
      <c r="G9">
        <v>1027</v>
      </c>
      <c r="H9">
        <v>750</v>
      </c>
      <c r="I9">
        <v>10</v>
      </c>
    </row>
    <row r="10" spans="1:15" x14ac:dyDescent="0.3">
      <c r="A10" s="4">
        <v>44185</v>
      </c>
      <c r="B10">
        <v>17830</v>
      </c>
      <c r="C10">
        <v>6574</v>
      </c>
      <c r="D10">
        <v>960</v>
      </c>
      <c r="E10">
        <v>373</v>
      </c>
      <c r="F10">
        <v>415</v>
      </c>
      <c r="G10">
        <v>321</v>
      </c>
      <c r="H10">
        <v>144</v>
      </c>
    </row>
    <row r="11" spans="1:15" x14ac:dyDescent="0.3">
      <c r="A11" s="4">
        <v>44192</v>
      </c>
      <c r="B11">
        <v>16539</v>
      </c>
      <c r="C11">
        <v>5608</v>
      </c>
      <c r="D11">
        <v>841</v>
      </c>
      <c r="E11">
        <v>75</v>
      </c>
      <c r="F11">
        <v>337</v>
      </c>
      <c r="G11">
        <v>99</v>
      </c>
    </row>
    <row r="12" spans="1:15" x14ac:dyDescent="0.3">
      <c r="A12" s="4">
        <v>44199</v>
      </c>
      <c r="B12">
        <v>22774</v>
      </c>
      <c r="C12">
        <v>5201</v>
      </c>
      <c r="D12">
        <v>1464</v>
      </c>
      <c r="E12">
        <v>624</v>
      </c>
      <c r="F12">
        <v>108</v>
      </c>
    </row>
    <row r="13" spans="1:15" x14ac:dyDescent="0.3">
      <c r="A13" s="4">
        <v>44206</v>
      </c>
      <c r="B13">
        <v>21452</v>
      </c>
      <c r="C13">
        <v>8568</v>
      </c>
      <c r="D13">
        <v>1255</v>
      </c>
      <c r="E13">
        <v>267</v>
      </c>
    </row>
    <row r="14" spans="1:15" x14ac:dyDescent="0.3">
      <c r="A14" s="4">
        <v>44213</v>
      </c>
      <c r="B14">
        <v>20782</v>
      </c>
      <c r="C14">
        <v>18770</v>
      </c>
      <c r="D14">
        <v>2536</v>
      </c>
    </row>
    <row r="15" spans="1:15" x14ac:dyDescent="0.3">
      <c r="A15" s="4">
        <v>44220</v>
      </c>
      <c r="B15">
        <v>19560</v>
      </c>
      <c r="C15">
        <v>3758</v>
      </c>
    </row>
    <row r="17" spans="1:15" ht="23.4" x14ac:dyDescent="0.45">
      <c r="A17" s="5" t="s">
        <v>105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</row>
    <row r="19" spans="1:15" x14ac:dyDescent="0.3">
      <c r="A19" s="4">
        <v>44136</v>
      </c>
      <c r="B19">
        <v>20078</v>
      </c>
      <c r="C19">
        <f t="shared" ref="C19:O19" si="0">C3/$B3</f>
        <v>0.93799183185576251</v>
      </c>
      <c r="D19">
        <f t="shared" si="0"/>
        <v>0.3263771291961351</v>
      </c>
      <c r="E19">
        <f t="shared" si="0"/>
        <v>0.26720788923199523</v>
      </c>
      <c r="F19">
        <f t="shared" si="0"/>
        <v>0.26172925590198226</v>
      </c>
      <c r="G19">
        <f t="shared" si="0"/>
        <v>0.15987648172128699</v>
      </c>
      <c r="H19">
        <f t="shared" si="0"/>
        <v>0.1532025102101803</v>
      </c>
      <c r="I19">
        <f t="shared" si="0"/>
        <v>0.16530530929375437</v>
      </c>
      <c r="J19">
        <f t="shared" si="0"/>
        <v>2.500249028787728E-2</v>
      </c>
      <c r="K19">
        <f t="shared" si="0"/>
        <v>7.8195039346548468E-3</v>
      </c>
      <c r="L19">
        <f t="shared" si="0"/>
        <v>1.3796194840123519E-2</v>
      </c>
      <c r="M19">
        <f t="shared" si="0"/>
        <v>2.3159677258691103E-2</v>
      </c>
      <c r="N19">
        <f t="shared" si="0"/>
        <v>1.494172726367168E-2</v>
      </c>
      <c r="O19">
        <f t="shared" si="0"/>
        <v>1.8179101504133877E-2</v>
      </c>
    </row>
    <row r="20" spans="1:15" x14ac:dyDescent="0.3">
      <c r="A20" s="4">
        <v>44143</v>
      </c>
      <c r="B20">
        <v>16232</v>
      </c>
      <c r="C20">
        <f t="shared" ref="C20:N20" si="1">C4/$B4</f>
        <v>1.1919664859536718</v>
      </c>
      <c r="D20">
        <f t="shared" si="1"/>
        <v>0.38128388368654509</v>
      </c>
      <c r="E20">
        <f t="shared" si="1"/>
        <v>0.2812345983242977</v>
      </c>
      <c r="F20">
        <f t="shared" si="1"/>
        <v>0.22930014785608674</v>
      </c>
      <c r="G20">
        <f t="shared" si="1"/>
        <v>0.27655248891079348</v>
      </c>
      <c r="H20">
        <f t="shared" si="1"/>
        <v>0.10448496796451454</v>
      </c>
      <c r="I20">
        <f t="shared" si="1"/>
        <v>3.9366683095120751E-2</v>
      </c>
      <c r="J20">
        <f t="shared" si="1"/>
        <v>6.9369147363233116E-2</v>
      </c>
      <c r="K20">
        <f t="shared" si="1"/>
        <v>0</v>
      </c>
      <c r="L20">
        <f t="shared" si="1"/>
        <v>1.2013307047806801E-2</v>
      </c>
      <c r="M20">
        <f t="shared" si="1"/>
        <v>3.5485460818137013E-2</v>
      </c>
      <c r="N20">
        <f t="shared" si="1"/>
        <v>2.0515032035485461E-2</v>
      </c>
    </row>
    <row r="21" spans="1:15" x14ac:dyDescent="0.3">
      <c r="A21" s="4">
        <v>44150</v>
      </c>
      <c r="B21">
        <v>17845</v>
      </c>
      <c r="C21">
        <f t="shared" ref="C21:M21" si="2">C5/$B5</f>
        <v>1.3817315774726815</v>
      </c>
      <c r="D21">
        <f t="shared" si="2"/>
        <v>0.29677780891005884</v>
      </c>
      <c r="E21">
        <f t="shared" si="2"/>
        <v>0.21871672737461473</v>
      </c>
      <c r="F21">
        <f t="shared" si="2"/>
        <v>0.22757074810871392</v>
      </c>
      <c r="G21">
        <f t="shared" si="2"/>
        <v>0.16710563182964416</v>
      </c>
      <c r="H21">
        <f t="shared" si="2"/>
        <v>2.5609414401793221E-2</v>
      </c>
      <c r="I21">
        <f t="shared" si="2"/>
        <v>2.880358643877837E-2</v>
      </c>
      <c r="J21">
        <f t="shared" si="2"/>
        <v>2.2022975623423927E-2</v>
      </c>
      <c r="K21">
        <f t="shared" si="2"/>
        <v>2.0958251611095546E-2</v>
      </c>
      <c r="L21">
        <f t="shared" si="2"/>
        <v>6.2202297562342392E-3</v>
      </c>
      <c r="M21">
        <f t="shared" si="2"/>
        <v>4.4270103670495933E-3</v>
      </c>
    </row>
    <row r="22" spans="1:15" x14ac:dyDescent="0.3">
      <c r="A22" s="4">
        <v>44157</v>
      </c>
      <c r="B22">
        <v>19637</v>
      </c>
      <c r="C22">
        <f t="shared" ref="C22:L22" si="3">C6/$B6</f>
        <v>1.6472475429037021</v>
      </c>
      <c r="D22">
        <f t="shared" si="3"/>
        <v>0.23588124458929571</v>
      </c>
      <c r="E22">
        <f t="shared" si="3"/>
        <v>0.22533991953964455</v>
      </c>
      <c r="F22">
        <f t="shared" si="3"/>
        <v>0.11936650201150889</v>
      </c>
      <c r="G22">
        <f t="shared" si="3"/>
        <v>3.7021948362784537E-2</v>
      </c>
      <c r="H22">
        <f t="shared" si="3"/>
        <v>1.3240311656566686E-2</v>
      </c>
      <c r="I22">
        <f t="shared" si="3"/>
        <v>6.4164587258746242E-3</v>
      </c>
      <c r="J22">
        <f t="shared" si="3"/>
        <v>1.0592249325253348E-2</v>
      </c>
      <c r="K22">
        <f t="shared" si="3"/>
        <v>3.4577583133879923E-2</v>
      </c>
      <c r="L22">
        <f t="shared" si="3"/>
        <v>3.7683963945612875E-3</v>
      </c>
    </row>
    <row r="23" spans="1:15" x14ac:dyDescent="0.3">
      <c r="A23" s="4">
        <v>44164</v>
      </c>
      <c r="B23">
        <v>21991</v>
      </c>
      <c r="C23">
        <f t="shared" ref="C23:K23" si="4">C7/$B7</f>
        <v>1.3194033922968487</v>
      </c>
      <c r="D23">
        <f t="shared" si="4"/>
        <v>0.36342139966349868</v>
      </c>
      <c r="E23">
        <f t="shared" si="4"/>
        <v>0.24328134236733209</v>
      </c>
      <c r="F23">
        <f t="shared" si="4"/>
        <v>4.8019644399981812E-2</v>
      </c>
      <c r="G23">
        <f t="shared" si="4"/>
        <v>1.2414169432949844E-2</v>
      </c>
      <c r="H23">
        <f t="shared" si="4"/>
        <v>2.2145423127643126E-2</v>
      </c>
      <c r="I23">
        <f t="shared" si="4"/>
        <v>6.0934018462098132E-3</v>
      </c>
      <c r="J23">
        <f t="shared" si="4"/>
        <v>1.1959437951889409E-2</v>
      </c>
      <c r="K23">
        <f t="shared" si="4"/>
        <v>5.4113046246191624E-3</v>
      </c>
    </row>
    <row r="24" spans="1:15" x14ac:dyDescent="0.3">
      <c r="A24" s="4">
        <v>44171</v>
      </c>
      <c r="B24">
        <v>28069</v>
      </c>
      <c r="C24">
        <f t="shared" ref="C24:J24" si="5">C8/$B8</f>
        <v>1.2025722327122448</v>
      </c>
      <c r="D24">
        <f t="shared" si="5"/>
        <v>0.32943817022337812</v>
      </c>
      <c r="E24">
        <f t="shared" si="5"/>
        <v>8.1477786882325695E-2</v>
      </c>
      <c r="F24">
        <f t="shared" si="5"/>
        <v>3.4415191136128828E-2</v>
      </c>
      <c r="G24">
        <f t="shared" si="5"/>
        <v>2.0841497737717766E-2</v>
      </c>
      <c r="H24">
        <f t="shared" si="5"/>
        <v>2.6933627845666039E-2</v>
      </c>
      <c r="I24">
        <f t="shared" si="5"/>
        <v>2.4404146923652427E-2</v>
      </c>
      <c r="J24">
        <f t="shared" si="5"/>
        <v>2.2088424952794897E-3</v>
      </c>
    </row>
    <row r="25" spans="1:15" x14ac:dyDescent="0.3">
      <c r="A25" s="4">
        <v>44178</v>
      </c>
      <c r="B25">
        <v>25153</v>
      </c>
      <c r="C25">
        <f t="shared" ref="C25:I25" si="6">C9/$B9</f>
        <v>1.0082296346360275</v>
      </c>
      <c r="D25">
        <f t="shared" si="6"/>
        <v>0.10782014073867928</v>
      </c>
      <c r="E25">
        <f t="shared" si="6"/>
        <v>4.023376933169006E-2</v>
      </c>
      <c r="F25">
        <f t="shared" si="6"/>
        <v>3.0215083687830477E-2</v>
      </c>
      <c r="G25">
        <f t="shared" si="6"/>
        <v>4.0830119667634078E-2</v>
      </c>
      <c r="H25">
        <f t="shared" si="6"/>
        <v>2.981751679720113E-2</v>
      </c>
      <c r="I25">
        <f t="shared" si="6"/>
        <v>3.975668906293484E-4</v>
      </c>
    </row>
    <row r="26" spans="1:15" x14ac:dyDescent="0.3">
      <c r="A26" s="4">
        <v>44185</v>
      </c>
      <c r="B26">
        <v>17830</v>
      </c>
      <c r="C26">
        <f t="shared" ref="C26:H26" si="7">C10/$B10</f>
        <v>0.36870443073471676</v>
      </c>
      <c r="D26">
        <f t="shared" si="7"/>
        <v>5.38418395961862E-2</v>
      </c>
      <c r="E26">
        <f t="shared" si="7"/>
        <v>2.0919798093101516E-2</v>
      </c>
      <c r="F26">
        <f t="shared" si="7"/>
        <v>2.3275378575434661E-2</v>
      </c>
      <c r="G26">
        <f t="shared" si="7"/>
        <v>1.8003365114974763E-2</v>
      </c>
      <c r="H26">
        <f t="shared" si="7"/>
        <v>8.0762759394279304E-3</v>
      </c>
    </row>
    <row r="27" spans="1:15" x14ac:dyDescent="0.3">
      <c r="A27" s="4">
        <v>44192</v>
      </c>
      <c r="B27">
        <v>16539</v>
      </c>
      <c r="C27">
        <f>C11/$B11</f>
        <v>0.33907733236592297</v>
      </c>
      <c r="D27">
        <f>D11/$B11</f>
        <v>5.0849507225346154E-2</v>
      </c>
      <c r="E27">
        <f>E11/$B11</f>
        <v>4.5347360783602395E-3</v>
      </c>
      <c r="F27">
        <f>F11/$B11</f>
        <v>2.0376080778765342E-2</v>
      </c>
      <c r="G27">
        <f>G11/$B11</f>
        <v>5.9858516234355163E-3</v>
      </c>
    </row>
    <row r="28" spans="1:15" x14ac:dyDescent="0.3">
      <c r="A28" s="4">
        <v>44199</v>
      </c>
      <c r="B28">
        <v>22774</v>
      </c>
      <c r="C28">
        <f>C12/$B12</f>
        <v>0.22837446210591025</v>
      </c>
      <c r="D28">
        <f>D12/$B12</f>
        <v>6.4283832440502328E-2</v>
      </c>
      <c r="E28">
        <f>E12/$B12</f>
        <v>2.7399666286115745E-2</v>
      </c>
      <c r="F28">
        <f>F12/$B12</f>
        <v>4.7422499341354179E-3</v>
      </c>
    </row>
    <row r="29" spans="1:15" x14ac:dyDescent="0.3">
      <c r="A29" s="4">
        <v>44206</v>
      </c>
      <c r="B29">
        <v>21452</v>
      </c>
      <c r="C29">
        <f>C13/$B13</f>
        <v>0.39940331903785192</v>
      </c>
      <c r="D29">
        <f>D13/$B13</f>
        <v>5.8502703710609734E-2</v>
      </c>
      <c r="E29">
        <f>E13/$B13</f>
        <v>1.2446391944807011E-2</v>
      </c>
    </row>
    <row r="30" spans="1:15" x14ac:dyDescent="0.3">
      <c r="A30" s="4">
        <v>44213</v>
      </c>
      <c r="B30">
        <v>20782</v>
      </c>
      <c r="C30">
        <f>C14/$B14</f>
        <v>0.90318544894620345</v>
      </c>
      <c r="D30">
        <f>D14/$B14</f>
        <v>0.12202867866422866</v>
      </c>
    </row>
    <row r="31" spans="1:15" x14ac:dyDescent="0.3">
      <c r="A31" s="4">
        <v>44220</v>
      </c>
      <c r="B31">
        <v>19560</v>
      </c>
      <c r="C31">
        <f>C15/$B15</f>
        <v>0.19212678936605318</v>
      </c>
    </row>
    <row r="33" spans="1:15" ht="23.4" x14ac:dyDescent="0.45">
      <c r="A33" s="5" t="s">
        <v>106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3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</row>
    <row r="35" spans="1:15" x14ac:dyDescent="0.3">
      <c r="A35" s="4">
        <v>44136</v>
      </c>
      <c r="B35">
        <v>20078</v>
      </c>
      <c r="C35">
        <f t="shared" ref="C35:C47" si="8">C3/$B35</f>
        <v>0.93799183185576251</v>
      </c>
      <c r="D35">
        <f t="shared" ref="D35:D46" si="9">(C3+D3)/$B35</f>
        <v>1.2643689610518976</v>
      </c>
      <c r="E35">
        <f t="shared" ref="E35:E45" si="10">(C3+D3+E3)/$B3</f>
        <v>1.5315768502838929</v>
      </c>
      <c r="F35">
        <f t="shared" ref="F35:F44" si="11">(C3+D3+E3+F3)/$B3</f>
        <v>1.793306106185875</v>
      </c>
      <c r="G35">
        <f t="shared" ref="G35:G43" si="12">(C3+D3+E3+F3+G3)/$B3</f>
        <v>1.953182587907162</v>
      </c>
      <c r="H35">
        <f t="shared" ref="H35:H42" si="13">(C3+D3+E3+F3+G3+H3)/$B3</f>
        <v>2.1063850981173422</v>
      </c>
      <c r="I35">
        <f t="shared" ref="I35:I41" si="14">(C3+D3+E3+F3+G3+H3+I3)/$B3</f>
        <v>2.2716904074110968</v>
      </c>
      <c r="J35">
        <f t="shared" ref="J35:J40" si="15">(C3+D3+E3+F3+G3+H3+I3+J3)/$B3</f>
        <v>2.296692897698974</v>
      </c>
      <c r="K35">
        <f>(C3+D3+E3+F3+G3+H3+I3+J3+K3)/$B3</f>
        <v>2.3045124016336289</v>
      </c>
      <c r="L35">
        <f>(C3+D3+E3+F3+G3+H3+I3+J3+K3+L3)/$B3</f>
        <v>2.3183085964737522</v>
      </c>
      <c r="M35">
        <f>(C3+D3+E3+F3+G3+H3+I3+J3+K3+L3+M3)/$B3</f>
        <v>2.3414682737324433</v>
      </c>
      <c r="N35">
        <f>(C3+D3+E3+F3+G3+H3+I3+J3+K3+L3+M3+N3)/$B3</f>
        <v>2.3564100009961151</v>
      </c>
      <c r="O35">
        <f>(C3+D3+E3+F3+G3+H3+I3+J3+K3+L3+M3+N3+O3)/$B3</f>
        <v>2.374589102500249</v>
      </c>
    </row>
    <row r="36" spans="1:15" x14ac:dyDescent="0.3">
      <c r="A36" s="4">
        <v>44143</v>
      </c>
      <c r="B36">
        <v>16232</v>
      </c>
      <c r="C36">
        <f t="shared" si="8"/>
        <v>1.1919664859536718</v>
      </c>
      <c r="D36">
        <f t="shared" si="9"/>
        <v>1.5732503696402169</v>
      </c>
      <c r="E36">
        <f t="shared" si="10"/>
        <v>1.8544849679645146</v>
      </c>
      <c r="F36">
        <f t="shared" si="11"/>
        <v>2.0837851158206013</v>
      </c>
      <c r="G36">
        <f t="shared" si="12"/>
        <v>2.3603376047313946</v>
      </c>
      <c r="H36">
        <f t="shared" si="13"/>
        <v>2.4648225726959092</v>
      </c>
      <c r="I36">
        <f t="shared" si="14"/>
        <v>2.5041892557910299</v>
      </c>
      <c r="J36">
        <f t="shared" si="15"/>
        <v>2.5735584031542631</v>
      </c>
      <c r="K36">
        <f>(C4+D4+E4+F4+G4+H4+I4+J4+K4)/$B4</f>
        <v>2.5735584031542631</v>
      </c>
      <c r="L36">
        <f>(C4+D4+E4+F4+G4+H4+I4+J4+K4+L4)/$B4</f>
        <v>2.5855717102020699</v>
      </c>
      <c r="M36">
        <f>(C4+D4+E4+F4+G4+H4+I4+J4+K4+L4+M4)/$B4</f>
        <v>2.6210571710202069</v>
      </c>
      <c r="N36">
        <f>(C4+D4+E4+F4+G4+H4+I4+J4+K4+L4+M4+N4)/$B4</f>
        <v>2.6415722030556923</v>
      </c>
    </row>
    <row r="37" spans="1:15" x14ac:dyDescent="0.3">
      <c r="A37" s="4">
        <v>44150</v>
      </c>
      <c r="B37">
        <v>17845</v>
      </c>
      <c r="C37">
        <f t="shared" si="8"/>
        <v>1.3817315774726815</v>
      </c>
      <c r="D37">
        <f t="shared" si="9"/>
        <v>1.6785093863827403</v>
      </c>
      <c r="E37">
        <f t="shared" si="10"/>
        <v>1.8972261137573549</v>
      </c>
      <c r="F37">
        <f t="shared" si="11"/>
        <v>2.1247968618660691</v>
      </c>
      <c r="G37">
        <f t="shared" si="12"/>
        <v>2.2919024936957131</v>
      </c>
      <c r="H37">
        <f t="shared" si="13"/>
        <v>2.3175119080975062</v>
      </c>
      <c r="I37">
        <f t="shared" si="14"/>
        <v>2.3463154945362845</v>
      </c>
      <c r="J37">
        <f t="shared" si="15"/>
        <v>2.3683384701597086</v>
      </c>
      <c r="K37">
        <f>(C5+D5+E5+F5+G5+H5+I5+J5+K5)/$B5</f>
        <v>2.3892967217708043</v>
      </c>
      <c r="L37">
        <f>(C5+D5+E5+F5+G5+H5+I5+J5+K5+L5)/$B5</f>
        <v>2.3955169515270383</v>
      </c>
      <c r="M37">
        <f>(C5+D5+E5+F5+G5+H5+I5+J5+K5+L5+M5)/$B5</f>
        <v>2.3999439618940879</v>
      </c>
    </row>
    <row r="38" spans="1:15" x14ac:dyDescent="0.3">
      <c r="A38" s="4">
        <v>44157</v>
      </c>
      <c r="B38">
        <v>19637</v>
      </c>
      <c r="C38">
        <f t="shared" si="8"/>
        <v>1.6472475429037021</v>
      </c>
      <c r="D38">
        <f t="shared" si="9"/>
        <v>1.8831287874929978</v>
      </c>
      <c r="E38">
        <f t="shared" si="10"/>
        <v>2.1084687070326424</v>
      </c>
      <c r="F38">
        <f t="shared" si="11"/>
        <v>2.2278352090441516</v>
      </c>
      <c r="G38">
        <f t="shared" si="12"/>
        <v>2.2648571574069361</v>
      </c>
      <c r="H38">
        <f t="shared" si="13"/>
        <v>2.2780974690635025</v>
      </c>
      <c r="I38">
        <f t="shared" si="14"/>
        <v>2.2845139277893773</v>
      </c>
      <c r="J38">
        <f t="shared" si="15"/>
        <v>2.2951061771146306</v>
      </c>
      <c r="K38">
        <f>(C6+D6+E6+F6+G6+H6+I6+J6+K6)/$B6</f>
        <v>2.3296837602485105</v>
      </c>
      <c r="L38">
        <f>(C6+D6+E6+F6+G6+H6+I6+J6+K6+L6)/$B6</f>
        <v>2.3334521566430717</v>
      </c>
    </row>
    <row r="39" spans="1:15" x14ac:dyDescent="0.3">
      <c r="A39" s="4">
        <v>44164</v>
      </c>
      <c r="B39">
        <v>21991</v>
      </c>
      <c r="C39">
        <f t="shared" si="8"/>
        <v>1.3194033922968487</v>
      </c>
      <c r="D39">
        <f t="shared" si="9"/>
        <v>1.6828247919603474</v>
      </c>
      <c r="E39">
        <f t="shared" si="10"/>
        <v>1.9261061343276795</v>
      </c>
      <c r="F39">
        <f t="shared" si="11"/>
        <v>1.9741257787276614</v>
      </c>
      <c r="G39">
        <f t="shared" si="12"/>
        <v>1.9865399481606112</v>
      </c>
      <c r="H39">
        <f t="shared" si="13"/>
        <v>2.0086853712882542</v>
      </c>
      <c r="I39">
        <f t="shared" si="14"/>
        <v>2.0147787731344642</v>
      </c>
      <c r="J39">
        <f t="shared" si="15"/>
        <v>2.0267382110863537</v>
      </c>
      <c r="K39">
        <f>(C7+D7+E7+F7+G7+H7+I7+J7+K7)/$B7</f>
        <v>2.0321495157109726</v>
      </c>
    </row>
    <row r="40" spans="1:15" x14ac:dyDescent="0.3">
      <c r="A40" s="4">
        <v>44171</v>
      </c>
      <c r="B40">
        <v>28069</v>
      </c>
      <c r="C40">
        <f t="shared" si="8"/>
        <v>1.2025722327122448</v>
      </c>
      <c r="D40">
        <f t="shared" si="9"/>
        <v>1.532010402935623</v>
      </c>
      <c r="E40">
        <f t="shared" si="10"/>
        <v>1.6134881898179487</v>
      </c>
      <c r="F40">
        <f t="shared" si="11"/>
        <v>1.6479033809540775</v>
      </c>
      <c r="G40">
        <f t="shared" si="12"/>
        <v>1.6687448786917951</v>
      </c>
      <c r="H40">
        <f t="shared" si="13"/>
        <v>1.6956785065374613</v>
      </c>
      <c r="I40">
        <f t="shared" si="14"/>
        <v>1.7200826534611138</v>
      </c>
      <c r="J40">
        <f t="shared" si="15"/>
        <v>1.7222914959563931</v>
      </c>
    </row>
    <row r="41" spans="1:15" x14ac:dyDescent="0.3">
      <c r="A41" s="4">
        <v>44178</v>
      </c>
      <c r="B41">
        <v>25153</v>
      </c>
      <c r="C41">
        <f t="shared" si="8"/>
        <v>1.0082296346360275</v>
      </c>
      <c r="D41">
        <f t="shared" si="9"/>
        <v>1.1160497753747067</v>
      </c>
      <c r="E41">
        <f t="shared" si="10"/>
        <v>1.1562835447063968</v>
      </c>
      <c r="F41">
        <f t="shared" si="11"/>
        <v>1.1864986283942274</v>
      </c>
      <c r="G41">
        <f t="shared" si="12"/>
        <v>1.2273287480618613</v>
      </c>
      <c r="H41">
        <f t="shared" si="13"/>
        <v>1.2571462648590626</v>
      </c>
      <c r="I41">
        <f t="shared" si="14"/>
        <v>1.2575438317496919</v>
      </c>
    </row>
    <row r="42" spans="1:15" x14ac:dyDescent="0.3">
      <c r="A42" s="4">
        <v>44185</v>
      </c>
      <c r="B42">
        <v>17830</v>
      </c>
      <c r="C42">
        <f t="shared" si="8"/>
        <v>0.36870443073471676</v>
      </c>
      <c r="D42">
        <f t="shared" si="9"/>
        <v>0.42254627033090297</v>
      </c>
      <c r="E42">
        <f t="shared" si="10"/>
        <v>0.44346606842400449</v>
      </c>
      <c r="F42">
        <f t="shared" si="11"/>
        <v>0.46674144699943915</v>
      </c>
      <c r="G42">
        <f t="shared" si="12"/>
        <v>0.48474481211441389</v>
      </c>
      <c r="H42">
        <f t="shared" si="13"/>
        <v>0.49282108805384184</v>
      </c>
    </row>
    <row r="43" spans="1:15" x14ac:dyDescent="0.3">
      <c r="A43" s="4">
        <v>44192</v>
      </c>
      <c r="B43">
        <v>16539</v>
      </c>
      <c r="C43">
        <f t="shared" si="8"/>
        <v>0.33907733236592297</v>
      </c>
      <c r="D43">
        <f t="shared" si="9"/>
        <v>0.38992683959126911</v>
      </c>
      <c r="E43">
        <f t="shared" si="10"/>
        <v>0.39446157566962936</v>
      </c>
      <c r="F43">
        <f t="shared" si="11"/>
        <v>0.41483765644839471</v>
      </c>
      <c r="G43">
        <f t="shared" si="12"/>
        <v>0.42082350807183022</v>
      </c>
    </row>
    <row r="44" spans="1:15" x14ac:dyDescent="0.3">
      <c r="A44" s="4">
        <v>44199</v>
      </c>
      <c r="B44">
        <v>22774</v>
      </c>
      <c r="C44">
        <f t="shared" si="8"/>
        <v>0.22837446210591025</v>
      </c>
      <c r="D44">
        <f t="shared" si="9"/>
        <v>0.29265829454641257</v>
      </c>
      <c r="E44">
        <f t="shared" si="10"/>
        <v>0.3200579608325283</v>
      </c>
      <c r="F44">
        <f t="shared" si="11"/>
        <v>0.32480021076666377</v>
      </c>
    </row>
    <row r="45" spans="1:15" x14ac:dyDescent="0.3">
      <c r="A45" s="4">
        <v>44206</v>
      </c>
      <c r="B45">
        <v>21452</v>
      </c>
      <c r="C45">
        <f t="shared" si="8"/>
        <v>0.39940331903785192</v>
      </c>
      <c r="D45">
        <f t="shared" si="9"/>
        <v>0.45790602274846171</v>
      </c>
      <c r="E45">
        <f t="shared" si="10"/>
        <v>0.47035241469326872</v>
      </c>
    </row>
    <row r="46" spans="1:15" x14ac:dyDescent="0.3">
      <c r="A46" s="4">
        <v>44213</v>
      </c>
      <c r="B46">
        <v>20782</v>
      </c>
      <c r="C46">
        <f t="shared" si="8"/>
        <v>0.90318544894620345</v>
      </c>
      <c r="D46">
        <f t="shared" si="9"/>
        <v>1.0252141276104321</v>
      </c>
    </row>
    <row r="47" spans="1:15" x14ac:dyDescent="0.3">
      <c r="A47" s="4">
        <v>44220</v>
      </c>
      <c r="B47">
        <v>19560</v>
      </c>
      <c r="C47">
        <f t="shared" si="8"/>
        <v>0.19212678936605318</v>
      </c>
    </row>
    <row r="48" spans="1:15" x14ac:dyDescent="0.3">
      <c r="A48" s="4"/>
    </row>
    <row r="50" spans="1:15" x14ac:dyDescent="0.3">
      <c r="A50" s="3" t="s">
        <v>111</v>
      </c>
      <c r="C50" s="1">
        <f>AVERAGE(C19:C31)</f>
        <v>0.85538572926058443</v>
      </c>
      <c r="D50" s="1">
        <f>C50+AVERAGE(D19:D31)</f>
        <v>1.0545945908142897</v>
      </c>
      <c r="E50" s="1">
        <f t="shared" ref="E50:O50" si="16">D50+AVERAGE(E19:E31)</f>
        <v>1.1839393749464975</v>
      </c>
      <c r="F50" s="1">
        <f t="shared" si="16"/>
        <v>1.2838404031855544</v>
      </c>
      <c r="G50" s="1">
        <f t="shared" si="16"/>
        <v>1.3659105758968011</v>
      </c>
      <c r="H50" s="1">
        <f t="shared" si="16"/>
        <v>1.4138493318896752</v>
      </c>
      <c r="I50" s="1">
        <f t="shared" si="16"/>
        <v>1.4525332109202496</v>
      </c>
      <c r="J50" s="1">
        <f t="shared" si="16"/>
        <v>1.4760590680947423</v>
      </c>
      <c r="K50" s="1">
        <f t="shared" si="16"/>
        <v>1.4898123967555923</v>
      </c>
      <c r="L50" s="1">
        <f t="shared" si="16"/>
        <v>1.4987619287652738</v>
      </c>
      <c r="M50" s="1">
        <f t="shared" si="16"/>
        <v>1.5197859782465664</v>
      </c>
      <c r="N50" s="1">
        <f t="shared" si="16"/>
        <v>1.537514357896145</v>
      </c>
      <c r="O50" s="1">
        <f t="shared" si="16"/>
        <v>1.5556934594002789</v>
      </c>
    </row>
    <row r="51" spans="1:15" x14ac:dyDescent="0.3">
      <c r="A51" s="3" t="s">
        <v>15</v>
      </c>
      <c r="D51" s="6">
        <f>(D50-C50)/C50</f>
        <v>0.23288775430694425</v>
      </c>
      <c r="E51" s="6">
        <f t="shared" ref="E51:O51" si="17">(E50-D50)/D50</f>
        <v>0.12264882188740989</v>
      </c>
      <c r="F51" s="6">
        <f t="shared" si="17"/>
        <v>8.4380189013961493E-2</v>
      </c>
      <c r="G51" s="6">
        <f t="shared" si="17"/>
        <v>6.392552571768928E-2</v>
      </c>
      <c r="H51" s="6">
        <f t="shared" si="17"/>
        <v>3.5096555249526117E-2</v>
      </c>
      <c r="I51" s="6">
        <f t="shared" si="17"/>
        <v>2.7360679923985644E-2</v>
      </c>
      <c r="J51" s="6">
        <f t="shared" si="17"/>
        <v>1.6196433236516483E-2</v>
      </c>
      <c r="K51" s="6">
        <f t="shared" si="17"/>
        <v>9.3176004660859707E-3</v>
      </c>
      <c r="L51" s="6">
        <f t="shared" si="17"/>
        <v>6.0071536719463279E-3</v>
      </c>
      <c r="M51" s="6">
        <f t="shared" si="17"/>
        <v>1.4027611108732132E-2</v>
      </c>
      <c r="N51" s="6">
        <f t="shared" si="17"/>
        <v>1.1665050147411231E-2</v>
      </c>
      <c r="O51" s="6">
        <f t="shared" si="17"/>
        <v>1.1823695441133488E-2</v>
      </c>
    </row>
    <row r="52" spans="1:15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4" spans="1:15" ht="23.4" x14ac:dyDescent="0.45">
      <c r="A54" s="5" t="s">
        <v>107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3" t="s">
        <v>0</v>
      </c>
      <c r="B55" s="3" t="s">
        <v>1</v>
      </c>
      <c r="C55" s="3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3" t="s">
        <v>8</v>
      </c>
      <c r="J55" s="3" t="s">
        <v>9</v>
      </c>
      <c r="K55" s="3" t="s">
        <v>10</v>
      </c>
      <c r="L55" s="3" t="s">
        <v>11</v>
      </c>
      <c r="M55" s="3" t="s">
        <v>12</v>
      </c>
      <c r="N55" s="3" t="s">
        <v>13</v>
      </c>
      <c r="O55" s="3" t="s">
        <v>14</v>
      </c>
    </row>
    <row r="56" spans="1:15" x14ac:dyDescent="0.3">
      <c r="A56" s="4">
        <v>44136</v>
      </c>
      <c r="B56">
        <v>20078</v>
      </c>
      <c r="O56">
        <v>2.374589102500249</v>
      </c>
    </row>
    <row r="57" spans="1:15" x14ac:dyDescent="0.3">
      <c r="A57" s="4">
        <v>44143</v>
      </c>
      <c r="B57">
        <v>16232</v>
      </c>
      <c r="O57">
        <f>N36*(1+O51)</f>
        <v>2.6728053482703866</v>
      </c>
    </row>
    <row r="58" spans="1:15" x14ac:dyDescent="0.3">
      <c r="A58" s="4">
        <v>44150</v>
      </c>
      <c r="B58">
        <v>17845</v>
      </c>
      <c r="N58">
        <f>M37*(1+N51)</f>
        <v>2.4279394285605589</v>
      </c>
      <c r="O58">
        <f>N58*(1+O51)</f>
        <v>2.4566466449133788</v>
      </c>
    </row>
    <row r="59" spans="1:15" x14ac:dyDescent="0.3">
      <c r="A59" s="4">
        <v>44157</v>
      </c>
      <c r="B59">
        <v>19637</v>
      </c>
      <c r="M59">
        <f>L38*(1+M51)</f>
        <v>2.3661849160372928</v>
      </c>
      <c r="N59">
        <f>M59*(1+N51)</f>
        <v>2.3937865817409154</v>
      </c>
      <c r="O59">
        <f>N59*(1+O51)</f>
        <v>2.4220899852344919</v>
      </c>
    </row>
    <row r="60" spans="1:15" x14ac:dyDescent="0.3">
      <c r="A60" s="4">
        <v>44164</v>
      </c>
      <c r="B60">
        <v>21991</v>
      </c>
      <c r="L60">
        <f>K39*(1+L51)</f>
        <v>2.04435695013622</v>
      </c>
      <c r="M60">
        <f>L60*(1+M51)</f>
        <v>2.0730343944001643</v>
      </c>
      <c r="N60">
        <f t="shared" ref="N60:O60" si="18">M60*(1+N51)</f>
        <v>2.0972164445681503</v>
      </c>
      <c r="O60">
        <f t="shared" si="18"/>
        <v>2.122013293082861</v>
      </c>
    </row>
    <row r="61" spans="1:15" x14ac:dyDescent="0.3">
      <c r="A61" s="4">
        <v>44171</v>
      </c>
      <c r="B61">
        <v>28069</v>
      </c>
      <c r="K61">
        <f>J40*(1+K51)</f>
        <v>1.7383391200018523</v>
      </c>
      <c r="L61">
        <f>K61*(1+L51)</f>
        <v>1.7487815902296595</v>
      </c>
      <c r="M61">
        <f t="shared" ref="M61:O61" si="19">L61*(1+M51)</f>
        <v>1.7733128182915112</v>
      </c>
      <c r="N61">
        <f t="shared" si="19"/>
        <v>1.7939986012439286</v>
      </c>
      <c r="O61">
        <f t="shared" si="19"/>
        <v>1.8152102943268562</v>
      </c>
    </row>
    <row r="62" spans="1:15" x14ac:dyDescent="0.3">
      <c r="A62" s="4">
        <v>44178</v>
      </c>
      <c r="B62">
        <v>25153</v>
      </c>
      <c r="J62">
        <f>I41*(1+J51)</f>
        <v>1.2779115564626189</v>
      </c>
      <c r="K62">
        <f>J62*(1+K51)</f>
        <v>1.2898186257767317</v>
      </c>
      <c r="L62">
        <f t="shared" ref="L62:O62" si="20">K62*(1+L51)</f>
        <v>1.2975667644707112</v>
      </c>
      <c r="M62">
        <f t="shared" si="20"/>
        <v>1.315768526430322</v>
      </c>
      <c r="N62">
        <f t="shared" si="20"/>
        <v>1.3311170322735171</v>
      </c>
      <c r="O62">
        <f t="shared" si="20"/>
        <v>1.3468557546596247</v>
      </c>
    </row>
    <row r="63" spans="1:15" x14ac:dyDescent="0.3">
      <c r="A63" s="4">
        <v>44185</v>
      </c>
      <c r="B63">
        <v>17830</v>
      </c>
      <c r="I63">
        <f>H42*(1+I51)</f>
        <v>0.50630500810387336</v>
      </c>
      <c r="J63">
        <f>I63*(1+J51)</f>
        <v>0.51450534336494169</v>
      </c>
      <c r="K63">
        <f t="shared" ref="K63:O63" si="21">J63*(1+K51)</f>
        <v>0.51929929859208257</v>
      </c>
      <c r="L63">
        <f t="shared" si="21"/>
        <v>0.52241880928045914</v>
      </c>
      <c r="M63">
        <f t="shared" si="21"/>
        <v>0.52974709717293234</v>
      </c>
      <c r="N63">
        <f t="shared" si="21"/>
        <v>0.53592662362690002</v>
      </c>
      <c r="O63">
        <f t="shared" si="21"/>
        <v>0.54226325680345944</v>
      </c>
    </row>
    <row r="64" spans="1:15" x14ac:dyDescent="0.3">
      <c r="A64" s="4">
        <v>44192</v>
      </c>
      <c r="B64">
        <v>16539</v>
      </c>
      <c r="H64">
        <f>G43*(1+H51)</f>
        <v>0.43559296357317262</v>
      </c>
      <c r="I64">
        <f>H64*(1+I51)</f>
        <v>0.44751108322663852</v>
      </c>
      <c r="J64">
        <f t="shared" ref="J64:O64" si="22">I64*(1+J51)</f>
        <v>0.45475916660871996</v>
      </c>
      <c r="K64">
        <f t="shared" si="22"/>
        <v>0.45899643083147024</v>
      </c>
      <c r="L64">
        <f t="shared" si="22"/>
        <v>0.46175369292634977</v>
      </c>
      <c r="M64">
        <f t="shared" si="22"/>
        <v>0.46823099415874148</v>
      </c>
      <c r="N64">
        <f t="shared" si="22"/>
        <v>0.47369293218617536</v>
      </c>
      <c r="O64">
        <f t="shared" si="22"/>
        <v>0.47929373314896218</v>
      </c>
    </row>
    <row r="65" spans="1:15" x14ac:dyDescent="0.3">
      <c r="A65" s="4">
        <v>44199</v>
      </c>
      <c r="B65">
        <v>22774</v>
      </c>
      <c r="G65">
        <f>F44*(1+G51)</f>
        <v>0.34556323499313901</v>
      </c>
      <c r="H65">
        <f>G65*(1+H51)</f>
        <v>0.35769131416228073</v>
      </c>
      <c r="I65">
        <f t="shared" ref="I65:O65" si="23">H65*(1+I51)</f>
        <v>0.36747799172066464</v>
      </c>
      <c r="J65">
        <f t="shared" si="23"/>
        <v>0.37342982447945755</v>
      </c>
      <c r="K65">
        <f t="shared" si="23"/>
        <v>0.37690929438607773</v>
      </c>
      <c r="L65">
        <f t="shared" si="23"/>
        <v>0.37917344643783979</v>
      </c>
      <c r="M65">
        <f t="shared" si="23"/>
        <v>0.38449234408722743</v>
      </c>
      <c r="N65">
        <f t="shared" si="23"/>
        <v>0.38897746656230059</v>
      </c>
      <c r="O65">
        <f t="shared" si="23"/>
        <v>0.39357661766039692</v>
      </c>
    </row>
    <row r="66" spans="1:15" x14ac:dyDescent="0.3">
      <c r="A66" s="4">
        <v>44206</v>
      </c>
      <c r="B66">
        <v>21452</v>
      </c>
      <c r="F66">
        <f>E45*(1+F51)</f>
        <v>0.51004084034825992</v>
      </c>
      <c r="G66">
        <f>F66*(1+G51)</f>
        <v>0.54264546920501444</v>
      </c>
      <c r="H66">
        <f t="shared" ref="H66:O66" si="24">G66*(1+H51)</f>
        <v>0.5616904558958733</v>
      </c>
      <c r="I66">
        <f t="shared" si="24"/>
        <v>0.57705868867599786</v>
      </c>
      <c r="J66">
        <f t="shared" si="24"/>
        <v>0.5864049812006904</v>
      </c>
      <c r="K66">
        <f t="shared" si="24"/>
        <v>0.59186886852684106</v>
      </c>
      <c r="L66">
        <f t="shared" si="24"/>
        <v>0.59542431577372279</v>
      </c>
      <c r="M66">
        <f t="shared" si="24"/>
        <v>0.60377669652007948</v>
      </c>
      <c r="N66">
        <f t="shared" si="24"/>
        <v>0.61081978196282449</v>
      </c>
      <c r="O66">
        <f t="shared" si="24"/>
        <v>0.61804192903417254</v>
      </c>
    </row>
    <row r="67" spans="1:15" x14ac:dyDescent="0.3">
      <c r="A67" s="4">
        <v>44213</v>
      </c>
      <c r="B67">
        <v>20782</v>
      </c>
      <c r="E67">
        <f>D46*(1+$E51)</f>
        <v>1.1509554325441804</v>
      </c>
      <c r="F67">
        <f>E67*(1+F51)</f>
        <v>1.2480732694889041</v>
      </c>
      <c r="G67">
        <f t="shared" ref="G67:O67" si="25">F67*(1+G51)</f>
        <v>1.3278570093751774</v>
      </c>
      <c r="H67">
        <f t="shared" si="25"/>
        <v>1.3744602162681838</v>
      </c>
      <c r="I67">
        <f t="shared" si="25"/>
        <v>1.4120663823137496</v>
      </c>
      <c r="J67">
        <f t="shared" si="25"/>
        <v>1.4349368212004237</v>
      </c>
      <c r="K67">
        <f t="shared" si="25"/>
        <v>1.4483069891944447</v>
      </c>
      <c r="L67">
        <f t="shared" si="25"/>
        <v>1.4570071918426897</v>
      </c>
      <c r="M67">
        <f t="shared" si="25"/>
        <v>1.4774455221124847</v>
      </c>
      <c r="N67">
        <f t="shared" si="25"/>
        <v>1.4946799982179948</v>
      </c>
      <c r="O67">
        <f t="shared" si="25"/>
        <v>1.5123526392988784</v>
      </c>
    </row>
    <row r="68" spans="1:15" x14ac:dyDescent="0.3">
      <c r="A68" s="4">
        <v>44220</v>
      </c>
      <c r="B68">
        <v>19560</v>
      </c>
      <c r="D68">
        <f>C47*(1+D51)</f>
        <v>0.23687076588371661</v>
      </c>
      <c r="E68">
        <f>D68*(1+E51)</f>
        <v>0.26592268625892296</v>
      </c>
      <c r="F68">
        <f t="shared" ref="F68:O68" si="26">E68*(1+F51)</f>
        <v>0.28836129278855127</v>
      </c>
      <c r="G68">
        <f t="shared" si="26"/>
        <v>0.30679494002669189</v>
      </c>
      <c r="H68">
        <f t="shared" si="26"/>
        <v>0.31756238558961375</v>
      </c>
      <c r="I68">
        <f t="shared" si="26"/>
        <v>0.3262511083776285</v>
      </c>
      <c r="J68">
        <f t="shared" si="26"/>
        <v>0.33153521267280628</v>
      </c>
      <c r="K68">
        <f t="shared" si="26"/>
        <v>0.33462432532493036</v>
      </c>
      <c r="L68">
        <f t="shared" si="26"/>
        <v>0.3366344650695286</v>
      </c>
      <c r="M68">
        <f t="shared" si="26"/>
        <v>0.34135664243132002</v>
      </c>
      <c r="N68">
        <f t="shared" si="26"/>
        <v>0.34533858478343327</v>
      </c>
      <c r="O68">
        <f t="shared" si="26"/>
        <v>0.34942176303398464</v>
      </c>
    </row>
    <row r="69" spans="1:15" x14ac:dyDescent="0.3">
      <c r="A69" s="4"/>
    </row>
    <row r="70" spans="1:15" x14ac:dyDescent="0.3">
      <c r="A70" s="3" t="s">
        <v>112</v>
      </c>
      <c r="O70" s="3">
        <f>AVERAGE(O56:O68)</f>
        <v>1.4696277201513619</v>
      </c>
    </row>
    <row r="72" spans="1:15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6" x14ac:dyDescent="0.3">
      <c r="A73" s="8" t="s">
        <v>113</v>
      </c>
      <c r="B73" s="9"/>
    </row>
    <row r="74" spans="1:15" ht="15.6" x14ac:dyDescent="0.3">
      <c r="A74" s="10"/>
      <c r="B74" s="9"/>
    </row>
    <row r="75" spans="1:15" ht="15.6" x14ac:dyDescent="0.3">
      <c r="A75" s="11" t="s">
        <v>129</v>
      </c>
      <c r="B75" s="9"/>
    </row>
    <row r="76" spans="1:15" ht="15.6" x14ac:dyDescent="0.3">
      <c r="A76" s="10" t="s">
        <v>116</v>
      </c>
      <c r="B76" s="9"/>
    </row>
    <row r="77" spans="1:15" ht="15.6" x14ac:dyDescent="0.3">
      <c r="A77" s="10" t="s">
        <v>117</v>
      </c>
      <c r="B77" s="9"/>
    </row>
    <row r="78" spans="1:15" ht="15.6" x14ac:dyDescent="0.3">
      <c r="A78" s="10"/>
      <c r="B78" s="9"/>
    </row>
    <row r="79" spans="1:15" ht="15.6" x14ac:dyDescent="0.3">
      <c r="A79" s="11" t="s">
        <v>130</v>
      </c>
      <c r="B79" s="9"/>
    </row>
    <row r="80" spans="1:15" ht="15.6" x14ac:dyDescent="0.3">
      <c r="A80" s="10"/>
      <c r="B80" s="9"/>
    </row>
    <row r="81" spans="1:2" ht="15.6" x14ac:dyDescent="0.3">
      <c r="A81" s="10"/>
      <c r="B81" s="9"/>
    </row>
    <row r="82" spans="1:2" ht="15.6" x14ac:dyDescent="0.3">
      <c r="A82" s="12" t="s">
        <v>131</v>
      </c>
      <c r="B82" s="9"/>
    </row>
    <row r="83" spans="1:2" ht="15.6" x14ac:dyDescent="0.3">
      <c r="A83" s="12" t="s">
        <v>132</v>
      </c>
      <c r="B83" s="9"/>
    </row>
    <row r="84" spans="1:2" ht="15.6" x14ac:dyDescent="0.3">
      <c r="A84" s="10"/>
      <c r="B84" s="9"/>
    </row>
    <row r="85" spans="1:2" ht="15.6" x14ac:dyDescent="0.3">
      <c r="A85" s="11" t="s">
        <v>133</v>
      </c>
      <c r="B85" s="9"/>
    </row>
    <row r="86" spans="1:2" ht="15.6" x14ac:dyDescent="0.3">
      <c r="A86" s="10"/>
      <c r="B86" s="9"/>
    </row>
    <row r="87" spans="1:2" ht="15.6" x14ac:dyDescent="0.3">
      <c r="A87" s="10"/>
      <c r="B87" s="9"/>
    </row>
    <row r="88" spans="1:2" ht="15.6" x14ac:dyDescent="0.3">
      <c r="A88" s="12" t="s">
        <v>144</v>
      </c>
      <c r="B88" s="9"/>
    </row>
    <row r="89" spans="1:2" ht="15.6" x14ac:dyDescent="0.3">
      <c r="A89" s="12" t="s">
        <v>145</v>
      </c>
      <c r="B89" s="9"/>
    </row>
    <row r="90" spans="1:2" ht="15.6" x14ac:dyDescent="0.3">
      <c r="A90" s="12" t="s">
        <v>114</v>
      </c>
      <c r="B90" s="9"/>
    </row>
    <row r="91" spans="1:2" ht="15.6" x14ac:dyDescent="0.3">
      <c r="A91" s="10"/>
      <c r="B91" s="9"/>
    </row>
    <row r="92" spans="1:2" ht="15.6" x14ac:dyDescent="0.3">
      <c r="A92" s="11" t="s">
        <v>134</v>
      </c>
      <c r="B92" s="9"/>
    </row>
    <row r="93" spans="1:2" ht="15.6" x14ac:dyDescent="0.3">
      <c r="A93" s="10"/>
      <c r="B93" s="9"/>
    </row>
    <row r="94" spans="1:2" ht="15.6" x14ac:dyDescent="0.3">
      <c r="A94" s="10" t="s">
        <v>119</v>
      </c>
      <c r="B94" s="9"/>
    </row>
    <row r="95" spans="1:2" ht="15.6" x14ac:dyDescent="0.3">
      <c r="A95" s="12" t="s">
        <v>118</v>
      </c>
      <c r="B95" s="9"/>
    </row>
    <row r="96" spans="1:2" ht="15.6" x14ac:dyDescent="0.3">
      <c r="A96" s="12" t="s">
        <v>135</v>
      </c>
      <c r="B96" s="9"/>
    </row>
    <row r="97" spans="1:2" ht="15.6" x14ac:dyDescent="0.3">
      <c r="A97" s="10"/>
      <c r="B97" s="9"/>
    </row>
    <row r="98" spans="1:2" ht="15.6" x14ac:dyDescent="0.3">
      <c r="A98" s="11" t="s">
        <v>136</v>
      </c>
      <c r="B98" s="9"/>
    </row>
    <row r="99" spans="1:2" ht="15.6" x14ac:dyDescent="0.3">
      <c r="A99" s="10"/>
      <c r="B99" s="9"/>
    </row>
    <row r="100" spans="1:2" ht="15.6" x14ac:dyDescent="0.3">
      <c r="A100" s="10" t="s">
        <v>121</v>
      </c>
      <c r="B100" s="9"/>
    </row>
    <row r="101" spans="1:2" ht="15.6" x14ac:dyDescent="0.3">
      <c r="A101" s="12" t="s">
        <v>120</v>
      </c>
      <c r="B101" s="9"/>
    </row>
    <row r="102" spans="1:2" ht="15.6" x14ac:dyDescent="0.3">
      <c r="A102" s="9"/>
      <c r="B102" s="9"/>
    </row>
    <row r="103" spans="1:2" ht="15.6" x14ac:dyDescent="0.3">
      <c r="A103" s="8" t="s">
        <v>115</v>
      </c>
      <c r="B103" s="9"/>
    </row>
    <row r="104" spans="1:2" ht="15.6" x14ac:dyDescent="0.3">
      <c r="A104" s="10"/>
      <c r="B104" s="9"/>
    </row>
    <row r="105" spans="1:2" ht="15.6" x14ac:dyDescent="0.3">
      <c r="A105" s="11" t="s">
        <v>137</v>
      </c>
      <c r="B105" s="9"/>
    </row>
    <row r="106" spans="1:2" ht="15.6" x14ac:dyDescent="0.3">
      <c r="A106" s="10" t="s">
        <v>122</v>
      </c>
      <c r="B106" s="9"/>
    </row>
    <row r="107" spans="1:2" ht="15.6" x14ac:dyDescent="0.3">
      <c r="A107" s="10"/>
      <c r="B107" s="9"/>
    </row>
    <row r="108" spans="1:2" ht="15.6" x14ac:dyDescent="0.3">
      <c r="A108" s="11" t="s">
        <v>146</v>
      </c>
      <c r="B108" s="9"/>
    </row>
    <row r="109" spans="1:2" ht="15.6" x14ac:dyDescent="0.3">
      <c r="A109" s="10" t="s">
        <v>147</v>
      </c>
      <c r="B109" s="9"/>
    </row>
    <row r="110" spans="1:2" ht="15.6" x14ac:dyDescent="0.3">
      <c r="A110" s="10"/>
      <c r="B110" s="9"/>
    </row>
    <row r="111" spans="1:2" ht="15.6" x14ac:dyDescent="0.3">
      <c r="A111" s="11" t="s">
        <v>138</v>
      </c>
      <c r="B111" s="9"/>
    </row>
    <row r="112" spans="1:2" ht="15.6" x14ac:dyDescent="0.3">
      <c r="A112" s="12" t="s">
        <v>139</v>
      </c>
      <c r="B112" s="9"/>
    </row>
    <row r="113" spans="1:15" ht="15.6" x14ac:dyDescent="0.3">
      <c r="A113" s="10" t="s">
        <v>123</v>
      </c>
      <c r="B113" s="9"/>
    </row>
    <row r="114" spans="1:15" ht="15.6" x14ac:dyDescent="0.3">
      <c r="A114" s="10"/>
      <c r="B114" s="9"/>
    </row>
    <row r="115" spans="1:15" ht="15.6" x14ac:dyDescent="0.3">
      <c r="A115" s="11" t="s">
        <v>140</v>
      </c>
      <c r="B115" s="9"/>
    </row>
    <row r="116" spans="1:15" ht="15.6" x14ac:dyDescent="0.3">
      <c r="A116" s="10" t="s">
        <v>124</v>
      </c>
      <c r="B116" s="9"/>
    </row>
    <row r="117" spans="1:15" ht="15.6" x14ac:dyDescent="0.3">
      <c r="A117" s="10" t="s">
        <v>125</v>
      </c>
      <c r="B117" s="9"/>
    </row>
    <row r="118" spans="1:15" ht="15.6" x14ac:dyDescent="0.3">
      <c r="A118" s="10"/>
      <c r="B118" s="9"/>
    </row>
    <row r="119" spans="1:15" ht="15.6" x14ac:dyDescent="0.3">
      <c r="A119" s="11" t="s">
        <v>141</v>
      </c>
      <c r="B119" s="9"/>
    </row>
    <row r="120" spans="1:15" ht="15.6" x14ac:dyDescent="0.3">
      <c r="A120" s="10" t="s">
        <v>126</v>
      </c>
      <c r="B120" s="9"/>
    </row>
    <row r="121" spans="1:15" ht="15.6" x14ac:dyDescent="0.3">
      <c r="A121" s="10"/>
      <c r="B121" s="9"/>
    </row>
    <row r="122" spans="1:15" ht="15.6" x14ac:dyDescent="0.3">
      <c r="A122" s="11" t="s">
        <v>142</v>
      </c>
      <c r="B122" s="9"/>
    </row>
    <row r="123" spans="1:15" ht="15.6" x14ac:dyDescent="0.3">
      <c r="A123" s="10" t="s">
        <v>127</v>
      </c>
      <c r="B123" s="9"/>
    </row>
    <row r="124" spans="1:15" ht="15.6" x14ac:dyDescent="0.3">
      <c r="A124" s="10"/>
      <c r="B124" s="9"/>
    </row>
    <row r="125" spans="1:15" ht="15.6" x14ac:dyDescent="0.3">
      <c r="A125" s="11" t="s">
        <v>143</v>
      </c>
      <c r="B125" s="9"/>
    </row>
    <row r="126" spans="1:15" ht="15.6" x14ac:dyDescent="0.3">
      <c r="A126" s="9" t="s">
        <v>128</v>
      </c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</sheetData>
  <mergeCells count="4">
    <mergeCell ref="A1:O1"/>
    <mergeCell ref="A17:O17"/>
    <mergeCell ref="A33:O33"/>
    <mergeCell ref="A54:O54"/>
  </mergeCells>
  <conditionalFormatting sqref="C19:O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O48 C49 C50:O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O71 C56:O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970-262D-485D-A632-1C2939AE02AD}">
  <dimension ref="A1:C48"/>
  <sheetViews>
    <sheetView topLeftCell="A16" workbookViewId="0">
      <selection activeCell="C20" sqref="C20"/>
    </sheetView>
  </sheetViews>
  <sheetFormatPr defaultRowHeight="14.4" x14ac:dyDescent="0.3"/>
  <cols>
    <col min="1" max="1" width="129.21875" customWidth="1"/>
  </cols>
  <sheetData>
    <row r="1" spans="1:3" x14ac:dyDescent="0.3">
      <c r="A1" t="s">
        <v>17</v>
      </c>
    </row>
    <row r="2" spans="1:3" x14ac:dyDescent="0.3">
      <c r="A2" t="s">
        <v>18</v>
      </c>
    </row>
    <row r="3" spans="1:3" x14ac:dyDescent="0.3">
      <c r="A3" t="s">
        <v>19</v>
      </c>
      <c r="B3" t="s">
        <v>110</v>
      </c>
      <c r="C3" t="s">
        <v>110</v>
      </c>
    </row>
    <row r="4" spans="1:3" x14ac:dyDescent="0.3">
      <c r="A4" t="s">
        <v>20</v>
      </c>
      <c r="B4" t="s">
        <v>108</v>
      </c>
      <c r="C4" t="s">
        <v>108</v>
      </c>
    </row>
    <row r="5" spans="1:3" x14ac:dyDescent="0.3">
      <c r="A5" t="s">
        <v>21</v>
      </c>
      <c r="C5" t="s">
        <v>109</v>
      </c>
    </row>
    <row r="6" spans="1:3" x14ac:dyDescent="0.3">
      <c r="A6" t="s">
        <v>22</v>
      </c>
    </row>
    <row r="7" spans="1:3" x14ac:dyDescent="0.3">
      <c r="A7" t="s">
        <v>23</v>
      </c>
    </row>
    <row r="8" spans="1:3" x14ac:dyDescent="0.3">
      <c r="A8" t="s">
        <v>24</v>
      </c>
    </row>
    <row r="9" spans="1:3" x14ac:dyDescent="0.3">
      <c r="A9" t="s">
        <v>25</v>
      </c>
    </row>
    <row r="10" spans="1:3" x14ac:dyDescent="0.3">
      <c r="A10" t="s">
        <v>26</v>
      </c>
    </row>
    <row r="11" spans="1:3" x14ac:dyDescent="0.3">
      <c r="A11" t="s">
        <v>18</v>
      </c>
    </row>
    <row r="12" spans="1:3" x14ac:dyDescent="0.3">
      <c r="A12" t="s">
        <v>19</v>
      </c>
    </row>
    <row r="13" spans="1:3" x14ac:dyDescent="0.3">
      <c r="A13" t="s">
        <v>27</v>
      </c>
    </row>
    <row r="14" spans="1:3" x14ac:dyDescent="0.3">
      <c r="A14" t="s">
        <v>28</v>
      </c>
    </row>
    <row r="15" spans="1:3" x14ac:dyDescent="0.3">
      <c r="A15" t="s">
        <v>21</v>
      </c>
    </row>
    <row r="16" spans="1:3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19</v>
      </c>
    </row>
    <row r="19" spans="1:1" x14ac:dyDescent="0.3">
      <c r="A19" t="s">
        <v>29</v>
      </c>
    </row>
    <row r="20" spans="1:1" x14ac:dyDescent="0.3">
      <c r="A20" t="s">
        <v>30</v>
      </c>
    </row>
    <row r="21" spans="1:1" x14ac:dyDescent="0.3">
      <c r="A21" t="s">
        <v>31</v>
      </c>
    </row>
    <row r="22" spans="1:1" x14ac:dyDescent="0.3">
      <c r="A22" t="s">
        <v>32</v>
      </c>
    </row>
    <row r="23" spans="1:1" x14ac:dyDescent="0.3">
      <c r="A23" t="s">
        <v>33</v>
      </c>
    </row>
    <row r="24" spans="1:1" x14ac:dyDescent="0.3">
      <c r="A24" t="s">
        <v>34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37</v>
      </c>
    </row>
    <row r="28" spans="1:1" x14ac:dyDescent="0.3">
      <c r="A28" t="s">
        <v>38</v>
      </c>
    </row>
    <row r="29" spans="1:1" x14ac:dyDescent="0.3">
      <c r="A29" t="s">
        <v>39</v>
      </c>
    </row>
    <row r="30" spans="1:1" x14ac:dyDescent="0.3">
      <c r="A30" t="s">
        <v>40</v>
      </c>
    </row>
    <row r="31" spans="1:1" x14ac:dyDescent="0.3">
      <c r="A31" t="s">
        <v>41</v>
      </c>
    </row>
    <row r="32" spans="1:1" x14ac:dyDescent="0.3">
      <c r="A32" t="s">
        <v>42</v>
      </c>
    </row>
    <row r="33" spans="1:1" x14ac:dyDescent="0.3">
      <c r="A33" t="s">
        <v>43</v>
      </c>
    </row>
    <row r="34" spans="1:1" x14ac:dyDescent="0.3">
      <c r="A34" t="s">
        <v>44</v>
      </c>
    </row>
    <row r="35" spans="1:1" x14ac:dyDescent="0.3">
      <c r="A35" t="s">
        <v>45</v>
      </c>
    </row>
    <row r="36" spans="1:1" x14ac:dyDescent="0.3">
      <c r="A36" t="s">
        <v>46</v>
      </c>
    </row>
    <row r="37" spans="1:1" x14ac:dyDescent="0.3">
      <c r="A37" t="s">
        <v>47</v>
      </c>
    </row>
    <row r="38" spans="1:1" x14ac:dyDescent="0.3">
      <c r="A38" t="s">
        <v>48</v>
      </c>
    </row>
    <row r="39" spans="1:1" x14ac:dyDescent="0.3">
      <c r="A39" t="s">
        <v>49</v>
      </c>
    </row>
    <row r="40" spans="1:1" x14ac:dyDescent="0.3">
      <c r="A40" t="s">
        <v>50</v>
      </c>
    </row>
    <row r="41" spans="1:1" x14ac:dyDescent="0.3">
      <c r="A41" t="s">
        <v>51</v>
      </c>
    </row>
    <row r="42" spans="1:1" x14ac:dyDescent="0.3">
      <c r="A42" t="s">
        <v>52</v>
      </c>
    </row>
    <row r="43" spans="1:1" x14ac:dyDescent="0.3">
      <c r="A43" t="s">
        <v>53</v>
      </c>
    </row>
    <row r="44" spans="1:1" x14ac:dyDescent="0.3">
      <c r="A44" t="s">
        <v>54</v>
      </c>
    </row>
    <row r="45" spans="1:1" x14ac:dyDescent="0.3">
      <c r="A45" t="s">
        <v>55</v>
      </c>
    </row>
    <row r="46" spans="1:1" x14ac:dyDescent="0.3">
      <c r="A46" t="s">
        <v>56</v>
      </c>
    </row>
    <row r="47" spans="1:1" x14ac:dyDescent="0.3">
      <c r="A47" t="s">
        <v>57</v>
      </c>
    </row>
    <row r="48" spans="1:1" x14ac:dyDescent="0.3">
      <c r="A4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DABC-6072-430F-9F0C-CA395461730A}">
  <dimension ref="A1:A8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59</v>
      </c>
    </row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59</v>
      </c>
    </row>
    <row r="12" spans="1:1" x14ac:dyDescent="0.3">
      <c r="A12" t="s">
        <v>60</v>
      </c>
    </row>
    <row r="13" spans="1:1" x14ac:dyDescent="0.3">
      <c r="A13" t="s">
        <v>66</v>
      </c>
    </row>
    <row r="14" spans="1:1" x14ac:dyDescent="0.3">
      <c r="A14" t="s">
        <v>67</v>
      </c>
    </row>
    <row r="15" spans="1:1" x14ac:dyDescent="0.3">
      <c r="A15" t="s">
        <v>62</v>
      </c>
    </row>
    <row r="16" spans="1:1" x14ac:dyDescent="0.3">
      <c r="A16" t="s">
        <v>63</v>
      </c>
    </row>
    <row r="17" spans="1:1" x14ac:dyDescent="0.3">
      <c r="A17" t="s">
        <v>64</v>
      </c>
    </row>
    <row r="18" spans="1:1" x14ac:dyDescent="0.3">
      <c r="A18" t="s">
        <v>60</v>
      </c>
    </row>
    <row r="19" spans="1:1" x14ac:dyDescent="0.3">
      <c r="A19" t="s">
        <v>68</v>
      </c>
    </row>
    <row r="20" spans="1:1" x14ac:dyDescent="0.3">
      <c r="A20" t="s">
        <v>30</v>
      </c>
    </row>
    <row r="21" spans="1:1" x14ac:dyDescent="0.3">
      <c r="A21" t="s">
        <v>31</v>
      </c>
    </row>
    <row r="22" spans="1:1" x14ac:dyDescent="0.3">
      <c r="A22" t="s">
        <v>69</v>
      </c>
    </row>
    <row r="23" spans="1:1" x14ac:dyDescent="0.3">
      <c r="A23" t="s">
        <v>70</v>
      </c>
    </row>
    <row r="24" spans="1:1" x14ac:dyDescent="0.3">
      <c r="A24" t="s">
        <v>71</v>
      </c>
    </row>
    <row r="25" spans="1:1" x14ac:dyDescent="0.3">
      <c r="A25" t="s">
        <v>72</v>
      </c>
    </row>
    <row r="26" spans="1:1" x14ac:dyDescent="0.3">
      <c r="A26" t="s">
        <v>73</v>
      </c>
    </row>
    <row r="27" spans="1:1" x14ac:dyDescent="0.3">
      <c r="A27" t="s">
        <v>74</v>
      </c>
    </row>
    <row r="28" spans="1:1" x14ac:dyDescent="0.3">
      <c r="A28" t="s">
        <v>71</v>
      </c>
    </row>
    <row r="29" spans="1:1" x14ac:dyDescent="0.3">
      <c r="A29" t="s">
        <v>75</v>
      </c>
    </row>
    <row r="30" spans="1:1" x14ac:dyDescent="0.3">
      <c r="A30" t="s">
        <v>73</v>
      </c>
    </row>
    <row r="31" spans="1:1" x14ac:dyDescent="0.3">
      <c r="A31" t="s">
        <v>76</v>
      </c>
    </row>
    <row r="32" spans="1:1" x14ac:dyDescent="0.3">
      <c r="A32" t="s">
        <v>77</v>
      </c>
    </row>
    <row r="33" spans="1:1" x14ac:dyDescent="0.3">
      <c r="A33" t="s">
        <v>78</v>
      </c>
    </row>
    <row r="34" spans="1:1" x14ac:dyDescent="0.3">
      <c r="A34" t="s">
        <v>73</v>
      </c>
    </row>
    <row r="35" spans="1:1" x14ac:dyDescent="0.3">
      <c r="A35" t="s">
        <v>79</v>
      </c>
    </row>
    <row r="36" spans="1:1" x14ac:dyDescent="0.3">
      <c r="A36" t="s">
        <v>77</v>
      </c>
    </row>
    <row r="37" spans="1:1" x14ac:dyDescent="0.3">
      <c r="A37" t="s">
        <v>80</v>
      </c>
    </row>
    <row r="38" spans="1:1" x14ac:dyDescent="0.3">
      <c r="A38" t="s">
        <v>73</v>
      </c>
    </row>
    <row r="39" spans="1:1" x14ac:dyDescent="0.3">
      <c r="A39" t="s">
        <v>81</v>
      </c>
    </row>
    <row r="40" spans="1:1" x14ac:dyDescent="0.3">
      <c r="A40" t="s">
        <v>77</v>
      </c>
    </row>
    <row r="41" spans="1:1" x14ac:dyDescent="0.3">
      <c r="A41" t="s">
        <v>82</v>
      </c>
    </row>
    <row r="42" spans="1:1" x14ac:dyDescent="0.3">
      <c r="A42" t="s">
        <v>73</v>
      </c>
    </row>
    <row r="43" spans="1:1" x14ac:dyDescent="0.3">
      <c r="A43" t="s">
        <v>83</v>
      </c>
    </row>
    <row r="44" spans="1:1" x14ac:dyDescent="0.3">
      <c r="A44" t="s">
        <v>77</v>
      </c>
    </row>
    <row r="45" spans="1:1" x14ac:dyDescent="0.3">
      <c r="A45" t="s">
        <v>84</v>
      </c>
    </row>
    <row r="46" spans="1:1" x14ac:dyDescent="0.3">
      <c r="A46" t="s">
        <v>73</v>
      </c>
    </row>
    <row r="47" spans="1:1" x14ac:dyDescent="0.3">
      <c r="A47" t="s">
        <v>85</v>
      </c>
    </row>
    <row r="48" spans="1:1" x14ac:dyDescent="0.3">
      <c r="A48" t="s">
        <v>77</v>
      </c>
    </row>
    <row r="49" spans="1:1" x14ac:dyDescent="0.3">
      <c r="A49" t="s">
        <v>86</v>
      </c>
    </row>
    <row r="50" spans="1:1" x14ac:dyDescent="0.3">
      <c r="A50" t="s">
        <v>73</v>
      </c>
    </row>
    <row r="51" spans="1:1" x14ac:dyDescent="0.3">
      <c r="A51" t="s">
        <v>87</v>
      </c>
    </row>
    <row r="52" spans="1:1" x14ac:dyDescent="0.3">
      <c r="A52" t="s">
        <v>77</v>
      </c>
    </row>
    <row r="53" spans="1:1" x14ac:dyDescent="0.3">
      <c r="A53" t="s">
        <v>88</v>
      </c>
    </row>
    <row r="54" spans="1:1" x14ac:dyDescent="0.3">
      <c r="A54" t="s">
        <v>73</v>
      </c>
    </row>
    <row r="55" spans="1:1" x14ac:dyDescent="0.3">
      <c r="A55" t="s">
        <v>89</v>
      </c>
    </row>
    <row r="56" spans="1:1" x14ac:dyDescent="0.3">
      <c r="A56" t="s">
        <v>77</v>
      </c>
    </row>
    <row r="57" spans="1:1" x14ac:dyDescent="0.3">
      <c r="A57" t="s">
        <v>90</v>
      </c>
    </row>
    <row r="58" spans="1:1" x14ac:dyDescent="0.3">
      <c r="A58" t="s">
        <v>73</v>
      </c>
    </row>
    <row r="59" spans="1:1" x14ac:dyDescent="0.3">
      <c r="A59" t="s">
        <v>91</v>
      </c>
    </row>
    <row r="60" spans="1:1" x14ac:dyDescent="0.3">
      <c r="A60" t="s">
        <v>77</v>
      </c>
    </row>
    <row r="61" spans="1:1" x14ac:dyDescent="0.3">
      <c r="A61" t="s">
        <v>92</v>
      </c>
    </row>
    <row r="62" spans="1:1" x14ac:dyDescent="0.3">
      <c r="A62" t="s">
        <v>73</v>
      </c>
    </row>
    <row r="63" spans="1:1" x14ac:dyDescent="0.3">
      <c r="A63" t="s">
        <v>93</v>
      </c>
    </row>
    <row r="64" spans="1:1" x14ac:dyDescent="0.3">
      <c r="A64" t="s">
        <v>77</v>
      </c>
    </row>
    <row r="65" spans="1:1" x14ac:dyDescent="0.3">
      <c r="A65" t="s">
        <v>94</v>
      </c>
    </row>
    <row r="66" spans="1:1" x14ac:dyDescent="0.3">
      <c r="A66" t="s">
        <v>73</v>
      </c>
    </row>
    <row r="67" spans="1:1" x14ac:dyDescent="0.3">
      <c r="A67" t="s">
        <v>95</v>
      </c>
    </row>
    <row r="68" spans="1:1" x14ac:dyDescent="0.3">
      <c r="A68" t="s">
        <v>77</v>
      </c>
    </row>
    <row r="69" spans="1:1" x14ac:dyDescent="0.3">
      <c r="A69" t="s">
        <v>96</v>
      </c>
    </row>
    <row r="70" spans="1:1" x14ac:dyDescent="0.3">
      <c r="A70" t="s">
        <v>73</v>
      </c>
    </row>
    <row r="71" spans="1:1" x14ac:dyDescent="0.3">
      <c r="A71" t="s">
        <v>97</v>
      </c>
    </row>
    <row r="72" spans="1:1" x14ac:dyDescent="0.3">
      <c r="A72" t="s">
        <v>77</v>
      </c>
    </row>
    <row r="73" spans="1:1" x14ac:dyDescent="0.3">
      <c r="A73" t="s">
        <v>98</v>
      </c>
    </row>
    <row r="74" spans="1:1" x14ac:dyDescent="0.3">
      <c r="A74" t="s">
        <v>73</v>
      </c>
    </row>
    <row r="75" spans="1:1" x14ac:dyDescent="0.3">
      <c r="A75" t="s">
        <v>99</v>
      </c>
    </row>
    <row r="76" spans="1:1" x14ac:dyDescent="0.3">
      <c r="A76" t="s">
        <v>47</v>
      </c>
    </row>
    <row r="77" spans="1:1" x14ac:dyDescent="0.3">
      <c r="A77" t="s">
        <v>100</v>
      </c>
    </row>
    <row r="78" spans="1:1" x14ac:dyDescent="0.3">
      <c r="A78" t="s">
        <v>49</v>
      </c>
    </row>
    <row r="79" spans="1:1" x14ac:dyDescent="0.3">
      <c r="A79" t="s">
        <v>101</v>
      </c>
    </row>
    <row r="80" spans="1:1" x14ac:dyDescent="0.3">
      <c r="A80" t="s">
        <v>51</v>
      </c>
    </row>
    <row r="81" spans="1:1" x14ac:dyDescent="0.3">
      <c r="A81" t="s">
        <v>102</v>
      </c>
    </row>
    <row r="82" spans="1:1" x14ac:dyDescent="0.3">
      <c r="A82" t="s">
        <v>53</v>
      </c>
    </row>
    <row r="83" spans="1:1" x14ac:dyDescent="0.3">
      <c r="A83" t="s">
        <v>103</v>
      </c>
    </row>
    <row r="84" spans="1:1" x14ac:dyDescent="0.3">
      <c r="A84" t="s">
        <v>55</v>
      </c>
    </row>
    <row r="85" spans="1:1" x14ac:dyDescent="0.3">
      <c r="A85" t="s">
        <v>104</v>
      </c>
    </row>
    <row r="86" spans="1:1" x14ac:dyDescent="0.3">
      <c r="A86" t="s">
        <v>57</v>
      </c>
    </row>
    <row r="87" spans="1:1" x14ac:dyDescent="0.3">
      <c r="A87" t="s">
        <v>104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CLV </vt:lpstr>
      <vt:lpstr>Average_revenue query</vt:lpstr>
      <vt:lpstr>revenue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ADEYEMI Jumoke Olantun</cp:lastModifiedBy>
  <dcterms:created xsi:type="dcterms:W3CDTF">2024-10-14T11:46:44Z</dcterms:created>
  <dcterms:modified xsi:type="dcterms:W3CDTF">2024-10-19T09:13:19Z</dcterms:modified>
</cp:coreProperties>
</file>