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ELL\Downloads\juadeye-MAT2.1.3-main\juadeye-MAT2.1.3-main\"/>
    </mc:Choice>
  </mc:AlternateContent>
  <xr:revisionPtr revIDLastSave="0" documentId="13_ncr:1_{CE92F371-7BBD-4EF8-9227-BB24241F5D0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ctive_subscribers" sheetId="3" r:id="rId1"/>
    <sheet name="retention_rate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5" l="1"/>
  <c r="U3" i="5"/>
  <c r="T4" i="5"/>
  <c r="U4" i="5"/>
  <c r="T5" i="5"/>
  <c r="U5" i="5"/>
  <c r="T6" i="5"/>
  <c r="U6" i="5"/>
  <c r="T7" i="5"/>
  <c r="U7" i="5"/>
  <c r="T8" i="5"/>
  <c r="U8" i="5"/>
  <c r="T9" i="5"/>
  <c r="U9" i="5"/>
  <c r="Z4" i="5"/>
  <c r="Z5" i="5"/>
  <c r="Z6" i="5"/>
  <c r="Z7" i="5"/>
  <c r="Z8" i="5"/>
  <c r="Z9" i="5"/>
  <c r="Z10" i="5"/>
  <c r="Z11" i="5"/>
  <c r="Y4" i="5"/>
  <c r="Y5" i="5"/>
  <c r="Y6" i="5"/>
  <c r="Y7" i="5"/>
  <c r="Y8" i="5"/>
  <c r="Y9" i="5"/>
  <c r="Y10" i="5"/>
  <c r="Y11" i="5"/>
  <c r="Y12" i="5"/>
  <c r="X4" i="5"/>
  <c r="X5" i="5"/>
  <c r="X6" i="5"/>
  <c r="X7" i="5"/>
  <c r="X8" i="5"/>
  <c r="X9" i="5"/>
  <c r="X10" i="5"/>
  <c r="X11" i="5"/>
  <c r="X12" i="5"/>
  <c r="X13" i="5"/>
  <c r="W4" i="5"/>
  <c r="W5" i="5"/>
  <c r="W6" i="5"/>
  <c r="W7" i="5"/>
  <c r="W8" i="5"/>
  <c r="W9" i="5"/>
  <c r="W10" i="5"/>
  <c r="W11" i="5"/>
  <c r="W12" i="5"/>
  <c r="W13" i="5"/>
  <c r="W14" i="5"/>
  <c r="V4" i="5"/>
  <c r="V5" i="5"/>
  <c r="V6" i="5"/>
  <c r="V7" i="5"/>
  <c r="V8" i="5"/>
  <c r="V9" i="5"/>
  <c r="V10" i="5"/>
  <c r="V11" i="5"/>
  <c r="V12" i="5"/>
  <c r="V13" i="5"/>
  <c r="V14" i="5"/>
  <c r="V15" i="5"/>
  <c r="U10" i="5"/>
  <c r="U11" i="5"/>
  <c r="U12" i="5"/>
  <c r="U13" i="5"/>
  <c r="U14" i="5"/>
  <c r="U15" i="5"/>
  <c r="U16" i="5"/>
  <c r="Z3" i="5"/>
  <c r="Y3" i="5"/>
  <c r="X3" i="5"/>
  <c r="W3" i="5"/>
  <c r="V3" i="5"/>
  <c r="T16" i="5"/>
  <c r="T15" i="5"/>
  <c r="T14" i="5"/>
  <c r="T13" i="5"/>
  <c r="T12" i="5"/>
  <c r="T11" i="5"/>
  <c r="T10" i="5"/>
  <c r="B4" i="5"/>
  <c r="K4" i="5" s="1"/>
  <c r="B5" i="5"/>
  <c r="B6" i="5"/>
  <c r="K6" i="5" s="1"/>
  <c r="B7" i="5"/>
  <c r="K7" i="5" s="1"/>
  <c r="B8" i="5"/>
  <c r="K8" i="5" s="1"/>
  <c r="B9" i="5"/>
  <c r="B10" i="5"/>
  <c r="K10" i="5" s="1"/>
  <c r="B11" i="5"/>
  <c r="K11" i="5" s="1"/>
  <c r="B12" i="5"/>
  <c r="K12" i="5" s="1"/>
  <c r="B13" i="5"/>
  <c r="K13" i="5" s="1"/>
  <c r="B14" i="5"/>
  <c r="K14" i="5" s="1"/>
  <c r="B15" i="5"/>
  <c r="K15" i="5" s="1"/>
  <c r="B16" i="5"/>
  <c r="K16" i="5" s="1"/>
  <c r="H3" i="5"/>
  <c r="G3" i="5"/>
  <c r="F3" i="5"/>
  <c r="E3" i="5"/>
  <c r="D3" i="5"/>
  <c r="C3" i="5"/>
  <c r="B3" i="5"/>
  <c r="K3" i="5" s="1"/>
  <c r="C4" i="5"/>
  <c r="L4" i="5" s="1"/>
  <c r="D4" i="5"/>
  <c r="E4" i="5"/>
  <c r="F4" i="5"/>
  <c r="G4" i="5"/>
  <c r="P4" i="5" s="1"/>
  <c r="H4" i="5"/>
  <c r="C5" i="5"/>
  <c r="D5" i="5"/>
  <c r="E5" i="5"/>
  <c r="F5" i="5"/>
  <c r="O5" i="5" s="1"/>
  <c r="G5" i="5"/>
  <c r="H5" i="5"/>
  <c r="C6" i="5"/>
  <c r="D6" i="5"/>
  <c r="E6" i="5"/>
  <c r="N6" i="5" s="1"/>
  <c r="F6" i="5"/>
  <c r="G6" i="5"/>
  <c r="H6" i="5"/>
  <c r="C7" i="5"/>
  <c r="D7" i="5"/>
  <c r="M7" i="5" s="1"/>
  <c r="E7" i="5"/>
  <c r="F7" i="5"/>
  <c r="G7" i="5"/>
  <c r="H7" i="5"/>
  <c r="Q7" i="5" s="1"/>
  <c r="C8" i="5"/>
  <c r="L8" i="5" s="1"/>
  <c r="D8" i="5"/>
  <c r="E8" i="5"/>
  <c r="F8" i="5"/>
  <c r="G8" i="5"/>
  <c r="P8" i="5" s="1"/>
  <c r="H8" i="5"/>
  <c r="C9" i="5"/>
  <c r="D9" i="5"/>
  <c r="E9" i="5"/>
  <c r="F9" i="5"/>
  <c r="O9" i="5" s="1"/>
  <c r="G9" i="5"/>
  <c r="H9" i="5"/>
  <c r="C10" i="5"/>
  <c r="D10" i="5"/>
  <c r="E10" i="5"/>
  <c r="N10" i="5" s="1"/>
  <c r="F10" i="5"/>
  <c r="G10" i="5"/>
  <c r="H10" i="5"/>
  <c r="C11" i="5"/>
  <c r="D11" i="5"/>
  <c r="M11" i="5" s="1"/>
  <c r="E11" i="5"/>
  <c r="F11" i="5"/>
  <c r="G11" i="5"/>
  <c r="H11" i="5"/>
  <c r="Q11" i="5" s="1"/>
  <c r="C12" i="5"/>
  <c r="L12" i="5" s="1"/>
  <c r="D12" i="5"/>
  <c r="E12" i="5"/>
  <c r="F12" i="5"/>
  <c r="G12" i="5"/>
  <c r="P12" i="5" s="1"/>
  <c r="C13" i="5"/>
  <c r="L13" i="5" s="1"/>
  <c r="D13" i="5"/>
  <c r="E13" i="5"/>
  <c r="F13" i="5"/>
  <c r="C14" i="5"/>
  <c r="D14" i="5"/>
  <c r="M14" i="5" s="1"/>
  <c r="E14" i="5"/>
  <c r="C15" i="5"/>
  <c r="D15" i="5"/>
  <c r="C16" i="5"/>
  <c r="N14" i="5" l="1"/>
  <c r="O10" i="5"/>
  <c r="O6" i="5"/>
  <c r="L14" i="5"/>
  <c r="Q10" i="5"/>
  <c r="M10" i="5"/>
  <c r="Q6" i="5"/>
  <c r="M6" i="5"/>
  <c r="P10" i="5"/>
  <c r="L10" i="5"/>
  <c r="P6" i="5"/>
  <c r="L6" i="5"/>
  <c r="N13" i="5"/>
  <c r="M9" i="5"/>
  <c r="Q5" i="5"/>
  <c r="M5" i="5"/>
  <c r="Q9" i="5"/>
  <c r="O4" i="5"/>
  <c r="O12" i="5"/>
  <c r="O8" i="5"/>
  <c r="L16" i="5"/>
  <c r="N12" i="5"/>
  <c r="N8" i="5"/>
  <c r="N4" i="5"/>
  <c r="M12" i="5"/>
  <c r="Q8" i="5"/>
  <c r="M8" i="5"/>
  <c r="Q4" i="5"/>
  <c r="M4" i="5"/>
  <c r="L3" i="5"/>
  <c r="P3" i="5"/>
  <c r="O3" i="5"/>
  <c r="O11" i="5"/>
  <c r="O7" i="5"/>
  <c r="M3" i="5"/>
  <c r="Q3" i="5"/>
  <c r="N9" i="5"/>
  <c r="N5" i="5"/>
  <c r="M15" i="5"/>
  <c r="N3" i="5"/>
  <c r="L15" i="5"/>
  <c r="M13" i="5"/>
  <c r="N11" i="5"/>
  <c r="P9" i="5"/>
  <c r="L9" i="5"/>
  <c r="N7" i="5"/>
  <c r="P5" i="5"/>
  <c r="L5" i="5"/>
  <c r="K9" i="5"/>
  <c r="K5" i="5"/>
  <c r="O13" i="5"/>
  <c r="P11" i="5"/>
  <c r="L11" i="5"/>
  <c r="P7" i="5"/>
  <c r="L7" i="5"/>
</calcChain>
</file>

<file path=xl/sharedStrings.xml><?xml version="1.0" encoding="utf-8"?>
<sst xmlns="http://schemas.openxmlformats.org/spreadsheetml/2006/main" count="45" uniqueCount="31">
  <si>
    <t>cohort_week</t>
  </si>
  <si>
    <t>0</t>
  </si>
  <si>
    <t>1</t>
  </si>
  <si>
    <t>2</t>
  </si>
  <si>
    <t>3</t>
  </si>
  <si>
    <t>4</t>
  </si>
  <si>
    <t>5</t>
  </si>
  <si>
    <t>6</t>
  </si>
  <si>
    <t>cohorts</t>
  </si>
  <si>
    <t>Week 1</t>
  </si>
  <si>
    <t>Week 2</t>
  </si>
  <si>
    <t>Week 3</t>
  </si>
  <si>
    <t>Week 4</t>
  </si>
  <si>
    <t>Week 5</t>
  </si>
  <si>
    <t>Week 6</t>
  </si>
  <si>
    <t>Start</t>
  </si>
  <si>
    <t>ACTIVE SUBSCRIBERS</t>
  </si>
  <si>
    <t>This shows the the onboarding process for users is great and the customer retention team is doing well.</t>
  </si>
  <si>
    <t>Recent cohorts now show a steady decrease in retention compared to early cohorts</t>
  </si>
  <si>
    <t>Recommendations</t>
  </si>
  <si>
    <t>Study patterns and investigate why recent cohorts are staying longer</t>
  </si>
  <si>
    <t>Insights</t>
  </si>
  <si>
    <t>According to this article, the average retention rate for EdTech Platforms is 27%. Judging by this, Turing's 6 weeks retention is healthy.</t>
  </si>
  <si>
    <t>Retention has gotten better since 12/6/2020 , suggesting that early engagement is more effective.</t>
  </si>
  <si>
    <t>On an average, retention drops most during the second week</t>
  </si>
  <si>
    <t>Study patterns and investigate why retention rate is lower in early cohorts</t>
  </si>
  <si>
    <t>Engage and pay attention to new subscibers more during second week</t>
  </si>
  <si>
    <t xml:space="preserve">Carry out a retention analysis for a longer duration </t>
  </si>
  <si>
    <t>How many % of initial subscibers are still active?</t>
  </si>
  <si>
    <t>How many % of initial subscibers are no longer active?</t>
  </si>
  <si>
    <t>How many % of previous subscibers are still active?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</si>
</sst>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13" fillId="33" borderId="10" xfId="0" applyFont="1" applyFill="1" applyBorder="1"/>
    <xf numFmtId="0" fontId="0" fillId="34" borderId="10" xfId="0" applyFill="1" applyBorder="1"/>
    <xf numFmtId="0" fontId="0" fillId="0" borderId="10" xfId="0" applyBorder="1"/>
    <xf numFmtId="9" fontId="0" fillId="0" borderId="0" xfId="1" applyFont="1"/>
    <xf numFmtId="0" fontId="18" fillId="35" borderId="0" xfId="0" applyFont="1" applyFill="1"/>
    <xf numFmtId="14" fontId="0" fillId="36" borderId="0" xfId="0" applyNumberFormat="1" applyFill="1"/>
    <xf numFmtId="14" fontId="0" fillId="37" borderId="0" xfId="0" applyNumberFormat="1" applyFill="1"/>
    <xf numFmtId="0" fontId="18" fillId="36" borderId="10" xfId="0" applyFont="1" applyFill="1" applyBorder="1"/>
    <xf numFmtId="0" fontId="18" fillId="35" borderId="10" xfId="0" applyFont="1" applyFill="1" applyBorder="1"/>
    <xf numFmtId="0" fontId="19" fillId="0" borderId="0" xfId="0" applyFont="1" applyAlignment="1">
      <alignment horizontal="center"/>
    </xf>
    <xf numFmtId="0" fontId="18" fillId="36" borderId="0" xfId="0" applyFont="1" applyFill="1"/>
    <xf numFmtId="0" fontId="16" fillId="0" borderId="0" xfId="0" applyFont="1"/>
    <xf numFmtId="0" fontId="19" fillId="0" borderId="0" xfId="0" applyFont="1" applyAlignment="1">
      <alignment horizontal="center"/>
    </xf>
    <xf numFmtId="9" fontId="0" fillId="0" borderId="0" xfId="0" applyNumberFormat="1"/>
    <xf numFmtId="0" fontId="21" fillId="0" borderId="0" xfId="0" applyFont="1" applyAlignment="1">
      <alignment horizontal="center"/>
    </xf>
    <xf numFmtId="0" fontId="20" fillId="0" borderId="0" xfId="43"/>
    <xf numFmtId="0" fontId="0" fillId="0" borderId="0" xfId="0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H16" totalsRowShown="0" headerRowDxfId="5" headerRowBorderDxfId="4" tableBorderDxfId="3">
  <autoFilter ref="A2:H16" xr:uid="{00000000-0009-0000-0100-000002000000}"/>
  <tableColumns count="8">
    <tableColumn id="1" xr3:uid="{00000000-0010-0000-0000-000001000000}" name="cohort_week" dataDxfId="2"/>
    <tableColumn id="2" xr3:uid="{00000000-0010-0000-0000-000002000000}" name="0" dataDxfId="1"/>
    <tableColumn id="3" xr3:uid="{00000000-0010-0000-0000-000003000000}" name="1" dataDxfId="0"/>
    <tableColumn id="4" xr3:uid="{00000000-0010-0000-0000-000004000000}" name="2"/>
    <tableColumn id="5" xr3:uid="{00000000-0010-0000-0000-000005000000}" name="3"/>
    <tableColumn id="6" xr3:uid="{00000000-0010-0000-0000-000006000000}" name="4"/>
    <tableColumn id="7" xr3:uid="{00000000-0010-0000-0000-000007000000}" name="5"/>
    <tableColumn id="8" xr3:uid="{00000000-0010-0000-0000-000008000000}" name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engage.com/learn/average-customer-retention-rate-by-indust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A2" sqref="A2:H16"/>
    </sheetView>
  </sheetViews>
  <sheetFormatPr defaultRowHeight="14.4" x14ac:dyDescent="0.3"/>
  <cols>
    <col min="1" max="1" width="23.5546875" customWidth="1"/>
  </cols>
  <sheetData>
    <row r="1" spans="1:8" ht="36.6" x14ac:dyDescent="0.7">
      <c r="A1" s="14" t="s">
        <v>16</v>
      </c>
      <c r="B1" s="14"/>
      <c r="C1" s="14"/>
      <c r="D1" s="14"/>
      <c r="E1" s="14"/>
      <c r="F1" s="14"/>
      <c r="G1" s="14"/>
      <c r="H1" s="14"/>
    </row>
    <row r="2" spans="1:8" x14ac:dyDescent="0.3">
      <c r="A2" s="2" t="s">
        <v>0</v>
      </c>
      <c r="B2" s="3" t="s">
        <v>1</v>
      </c>
      <c r="C2" s="4" t="s">
        <v>2</v>
      </c>
      <c r="D2" s="3" t="s">
        <v>3</v>
      </c>
      <c r="E2" s="4" t="s">
        <v>4</v>
      </c>
      <c r="F2" s="3" t="s">
        <v>5</v>
      </c>
      <c r="G2" s="4" t="s">
        <v>6</v>
      </c>
      <c r="H2" s="3" t="s">
        <v>7</v>
      </c>
    </row>
    <row r="3" spans="1:8" x14ac:dyDescent="0.3">
      <c r="A3" s="1">
        <v>44136</v>
      </c>
      <c r="B3">
        <v>20078</v>
      </c>
      <c r="C3">
        <v>18923</v>
      </c>
      <c r="D3">
        <v>18088</v>
      </c>
      <c r="E3">
        <v>17666</v>
      </c>
      <c r="F3">
        <v>17447</v>
      </c>
      <c r="G3">
        <v>17207</v>
      </c>
      <c r="H3">
        <v>17013</v>
      </c>
    </row>
    <row r="4" spans="1:8" x14ac:dyDescent="0.3">
      <c r="A4" s="1">
        <v>44143</v>
      </c>
      <c r="B4">
        <v>16244</v>
      </c>
      <c r="C4">
        <v>15310</v>
      </c>
      <c r="D4">
        <v>14533</v>
      </c>
      <c r="E4">
        <v>14253</v>
      </c>
      <c r="F4">
        <v>14045</v>
      </c>
      <c r="G4">
        <v>13843</v>
      </c>
      <c r="H4">
        <v>13746</v>
      </c>
    </row>
    <row r="5" spans="1:8" x14ac:dyDescent="0.3">
      <c r="A5" s="1">
        <v>44150</v>
      </c>
      <c r="B5">
        <v>17924</v>
      </c>
      <c r="C5">
        <v>16899</v>
      </c>
      <c r="D5">
        <v>16180</v>
      </c>
      <c r="E5">
        <v>15836</v>
      </c>
      <c r="F5">
        <v>15594</v>
      </c>
      <c r="G5">
        <v>15438</v>
      </c>
      <c r="H5">
        <v>15365</v>
      </c>
    </row>
    <row r="6" spans="1:8" x14ac:dyDescent="0.3">
      <c r="A6" s="1">
        <v>44157</v>
      </c>
      <c r="B6">
        <v>19911</v>
      </c>
      <c r="C6">
        <v>18854</v>
      </c>
      <c r="D6">
        <v>18031</v>
      </c>
      <c r="E6">
        <v>17664</v>
      </c>
      <c r="F6">
        <v>17428</v>
      </c>
      <c r="G6">
        <v>17335</v>
      </c>
      <c r="H6">
        <v>17311</v>
      </c>
    </row>
    <row r="7" spans="1:8" x14ac:dyDescent="0.3">
      <c r="A7" s="1">
        <v>44164</v>
      </c>
      <c r="B7">
        <v>22278</v>
      </c>
      <c r="C7">
        <v>21142</v>
      </c>
      <c r="D7">
        <v>20176</v>
      </c>
      <c r="E7">
        <v>19799</v>
      </c>
      <c r="F7">
        <v>19676</v>
      </c>
      <c r="G7">
        <v>19629</v>
      </c>
      <c r="H7">
        <v>19572</v>
      </c>
    </row>
    <row r="8" spans="1:8" x14ac:dyDescent="0.3">
      <c r="A8" s="1">
        <v>44171</v>
      </c>
      <c r="B8">
        <v>28490</v>
      </c>
      <c r="C8">
        <v>27155</v>
      </c>
      <c r="D8">
        <v>26292</v>
      </c>
      <c r="E8">
        <v>26057</v>
      </c>
      <c r="F8">
        <v>25982</v>
      </c>
      <c r="G8">
        <v>25853</v>
      </c>
      <c r="H8">
        <v>25783</v>
      </c>
    </row>
    <row r="9" spans="1:8" x14ac:dyDescent="0.3">
      <c r="A9" s="1">
        <v>44178</v>
      </c>
      <c r="B9">
        <v>25533</v>
      </c>
      <c r="C9">
        <v>24456</v>
      </c>
      <c r="D9">
        <v>23810</v>
      </c>
      <c r="E9">
        <v>23736</v>
      </c>
      <c r="F9">
        <v>23617</v>
      </c>
      <c r="G9">
        <v>23527</v>
      </c>
      <c r="H9">
        <v>23465</v>
      </c>
    </row>
    <row r="10" spans="1:8" x14ac:dyDescent="0.3">
      <c r="A10" s="1">
        <v>44185</v>
      </c>
      <c r="B10">
        <v>18101</v>
      </c>
      <c r="C10">
        <v>17529</v>
      </c>
      <c r="D10">
        <v>17240</v>
      </c>
      <c r="E10">
        <v>17131</v>
      </c>
      <c r="F10">
        <v>17048</v>
      </c>
      <c r="G10">
        <v>16982</v>
      </c>
      <c r="H10">
        <v>16934</v>
      </c>
    </row>
    <row r="11" spans="1:8" x14ac:dyDescent="0.3">
      <c r="A11" s="1">
        <v>44192</v>
      </c>
      <c r="B11">
        <v>17059</v>
      </c>
      <c r="C11">
        <v>16526</v>
      </c>
      <c r="D11">
        <v>16136</v>
      </c>
      <c r="E11">
        <v>15967</v>
      </c>
      <c r="F11">
        <v>15869</v>
      </c>
      <c r="G11">
        <v>15774</v>
      </c>
      <c r="H11">
        <v>15770</v>
      </c>
    </row>
    <row r="12" spans="1:8" x14ac:dyDescent="0.3">
      <c r="A12" s="1">
        <v>44199</v>
      </c>
      <c r="B12">
        <v>23290</v>
      </c>
      <c r="C12">
        <v>22419</v>
      </c>
      <c r="D12">
        <v>21748</v>
      </c>
      <c r="E12">
        <v>21486</v>
      </c>
      <c r="F12">
        <v>21316</v>
      </c>
      <c r="G12">
        <v>21303</v>
      </c>
      <c r="H12">
        <v>0</v>
      </c>
    </row>
    <row r="13" spans="1:8" x14ac:dyDescent="0.3">
      <c r="A13" s="1">
        <v>44206</v>
      </c>
      <c r="B13">
        <v>21793</v>
      </c>
      <c r="C13">
        <v>20930</v>
      </c>
      <c r="D13">
        <v>20249</v>
      </c>
      <c r="E13">
        <v>19991</v>
      </c>
      <c r="F13">
        <v>19975</v>
      </c>
      <c r="G13">
        <v>0</v>
      </c>
      <c r="H13">
        <v>0</v>
      </c>
    </row>
    <row r="14" spans="1:8" x14ac:dyDescent="0.3">
      <c r="A14" s="1">
        <v>44213</v>
      </c>
      <c r="B14">
        <v>21052</v>
      </c>
      <c r="C14">
        <v>20124</v>
      </c>
      <c r="D14">
        <v>19303</v>
      </c>
      <c r="E14">
        <v>19270</v>
      </c>
      <c r="F14">
        <v>0</v>
      </c>
      <c r="G14">
        <v>0</v>
      </c>
      <c r="H14">
        <v>0</v>
      </c>
    </row>
    <row r="15" spans="1:8" x14ac:dyDescent="0.3">
      <c r="A15" s="1">
        <v>44220</v>
      </c>
      <c r="B15">
        <v>19977</v>
      </c>
      <c r="C15">
        <v>18957</v>
      </c>
      <c r="D15">
        <v>18762</v>
      </c>
      <c r="E15">
        <v>0</v>
      </c>
      <c r="F15">
        <v>0</v>
      </c>
      <c r="G15">
        <v>0</v>
      </c>
      <c r="H15">
        <v>0</v>
      </c>
    </row>
    <row r="16" spans="1:8" x14ac:dyDescent="0.3">
      <c r="A16" s="1">
        <v>44227</v>
      </c>
      <c r="B16">
        <v>2255</v>
      </c>
      <c r="C16">
        <v>2255</v>
      </c>
      <c r="D16">
        <v>0</v>
      </c>
      <c r="E16">
        <v>0</v>
      </c>
      <c r="F16">
        <v>0</v>
      </c>
      <c r="G16">
        <v>0</v>
      </c>
      <c r="H16">
        <v>0</v>
      </c>
    </row>
  </sheetData>
  <mergeCells count="1">
    <mergeCell ref="A1:H1"/>
  </mergeCells>
  <conditionalFormatting sqref="B3:H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1"/>
  <sheetViews>
    <sheetView showGridLines="0" tabSelected="1" workbookViewId="0">
      <selection activeCell="I8" sqref="I8"/>
    </sheetView>
  </sheetViews>
  <sheetFormatPr defaultColWidth="6.5546875" defaultRowHeight="14.4" x14ac:dyDescent="0.3"/>
  <cols>
    <col min="1" max="1" width="9.5546875" bestFit="1" customWidth="1"/>
    <col min="18" max="18" width="12.21875" customWidth="1"/>
    <col min="26" max="26" width="11.5546875" customWidth="1"/>
  </cols>
  <sheetData>
    <row r="1" spans="1:27" ht="36.6" x14ac:dyDescent="0.7">
      <c r="A1" s="16" t="s">
        <v>28</v>
      </c>
      <c r="B1" s="16"/>
      <c r="C1" s="16"/>
      <c r="D1" s="16"/>
      <c r="E1" s="16"/>
      <c r="F1" s="16"/>
      <c r="G1" s="16"/>
      <c r="H1" s="16"/>
      <c r="I1" s="11"/>
      <c r="J1" s="11"/>
      <c r="K1" s="16" t="s">
        <v>29</v>
      </c>
      <c r="L1" s="16"/>
      <c r="M1" s="16"/>
      <c r="N1" s="16"/>
      <c r="O1" s="16"/>
      <c r="P1" s="16"/>
      <c r="Q1" s="16"/>
      <c r="R1" s="16"/>
      <c r="T1" s="16" t="s">
        <v>30</v>
      </c>
      <c r="U1" s="16"/>
      <c r="V1" s="16"/>
      <c r="W1" s="16"/>
      <c r="X1" s="16"/>
      <c r="Y1" s="16"/>
      <c r="Z1" s="16"/>
      <c r="AA1" s="16"/>
    </row>
    <row r="2" spans="1:27" x14ac:dyDescent="0.3">
      <c r="A2" s="6" t="s">
        <v>8</v>
      </c>
      <c r="B2" s="9" t="s">
        <v>15</v>
      </c>
      <c r="C2" s="10" t="s">
        <v>9</v>
      </c>
      <c r="D2" s="9" t="s">
        <v>10</v>
      </c>
      <c r="E2" s="10" t="s">
        <v>11</v>
      </c>
      <c r="F2" s="9" t="s">
        <v>12</v>
      </c>
      <c r="G2" s="10" t="s">
        <v>13</v>
      </c>
      <c r="H2" s="12" t="s">
        <v>14</v>
      </c>
      <c r="I2" s="12"/>
      <c r="J2" s="12"/>
      <c r="K2" s="9" t="s">
        <v>15</v>
      </c>
      <c r="L2" s="10" t="s">
        <v>9</v>
      </c>
      <c r="M2" s="9" t="s">
        <v>10</v>
      </c>
      <c r="N2" s="10" t="s">
        <v>11</v>
      </c>
      <c r="O2" s="9" t="s">
        <v>12</v>
      </c>
      <c r="P2" s="10" t="s">
        <v>13</v>
      </c>
      <c r="Q2" s="12" t="s">
        <v>14</v>
      </c>
      <c r="S2" s="8"/>
      <c r="T2" s="9" t="s">
        <v>15</v>
      </c>
      <c r="U2" s="10" t="s">
        <v>9</v>
      </c>
      <c r="V2" s="9" t="s">
        <v>10</v>
      </c>
      <c r="W2" s="10" t="s">
        <v>11</v>
      </c>
      <c r="X2" s="9" t="s">
        <v>12</v>
      </c>
      <c r="Y2" s="10" t="s">
        <v>13</v>
      </c>
      <c r="Z2" s="12" t="s">
        <v>14</v>
      </c>
    </row>
    <row r="3" spans="1:27" x14ac:dyDescent="0.3">
      <c r="A3" s="7">
        <v>44136</v>
      </c>
      <c r="B3" s="5">
        <f>Table2[[#This Row],[0]]/Table2[[#This Row],[0]]</f>
        <v>1</v>
      </c>
      <c r="C3" s="5">
        <f>Table2[[#This Row],[1]]/Table2[[#This Row],[0]]</f>
        <v>0.94247435003486402</v>
      </c>
      <c r="D3" s="5">
        <f>Table2[[#This Row],[2]]/Table2[[#This Row],[0]]</f>
        <v>0.90088654248431121</v>
      </c>
      <c r="E3" s="5">
        <f>Table2[[#This Row],[3]]/Table2[[#This Row],[0]]</f>
        <v>0.87986851280007972</v>
      </c>
      <c r="F3" s="5">
        <f>Table2[[#This Row],[4]]/Table2[[#This Row],[0]]</f>
        <v>0.86896105189759931</v>
      </c>
      <c r="G3" s="5">
        <f>Table2[[#This Row],[5]]/Table2[[#This Row],[0]]</f>
        <v>0.85700767008666201</v>
      </c>
      <c r="H3" s="5">
        <f>Table2[[#This Row],[6]]/Table2[[#This Row],[0]]</f>
        <v>0.847345353122821</v>
      </c>
      <c r="I3" s="5"/>
      <c r="J3" s="5"/>
      <c r="K3" s="15">
        <f>B3-B3</f>
        <v>0</v>
      </c>
      <c r="L3" s="15">
        <f>C3-$B3</f>
        <v>-5.7525649965135983E-2</v>
      </c>
      <c r="M3" s="15">
        <f>D3-$B3</f>
        <v>-9.9113457515688785E-2</v>
      </c>
      <c r="N3" s="15">
        <f>E3-$B3</f>
        <v>-0.12013148719992028</v>
      </c>
      <c r="O3" s="15">
        <f>F3-$B3</f>
        <v>-0.13103894810240069</v>
      </c>
      <c r="P3" s="15">
        <f>G3-$B3</f>
        <v>-0.14299232991333799</v>
      </c>
      <c r="Q3" s="15">
        <f>H3-$B3</f>
        <v>-0.152654646877179</v>
      </c>
      <c r="R3" s="15"/>
      <c r="S3" s="5"/>
      <c r="T3" s="5">
        <f>Table2[[#This Row],[0]]/Table2[[#This Row],[0]]</f>
        <v>1</v>
      </c>
      <c r="U3" s="5">
        <f>Table2[[#This Row],[1]]/Table2[[#This Row],[0]]</f>
        <v>0.94247435003486402</v>
      </c>
      <c r="V3" s="5">
        <f>Table2[[#This Row],[2]]/Table2[[#This Row],[1]]</f>
        <v>0.95587380436505842</v>
      </c>
      <c r="W3" s="5">
        <f>Table2[[#This Row],[3]]/Table2[[#This Row],[2]]</f>
        <v>0.9766696152145069</v>
      </c>
      <c r="X3" s="5">
        <f>Table2[[#This Row],[4]]/Table2[[#This Row],[3]]</f>
        <v>0.98760330578512401</v>
      </c>
      <c r="Y3" s="5">
        <f>Table2[[#This Row],[5]]/Table2[[#This Row],[4]]</f>
        <v>0.98624405341892585</v>
      </c>
      <c r="Z3" s="5">
        <f>Table2[[#This Row],[6]]/Table2[[#This Row],[5]]</f>
        <v>0.9887255186842564</v>
      </c>
    </row>
    <row r="4" spans="1:27" x14ac:dyDescent="0.3">
      <c r="A4" s="8">
        <v>44143</v>
      </c>
      <c r="B4" s="5">
        <f>Table2[[#This Row],[0]]/Table2[[#This Row],[0]]</f>
        <v>1</v>
      </c>
      <c r="C4" s="5">
        <f>Table2[[#This Row],[1]]/Table2[[#This Row],[0]]</f>
        <v>0.94250184683575478</v>
      </c>
      <c r="D4" s="5">
        <f>Table2[[#This Row],[2]]/Table2[[#This Row],[0]]</f>
        <v>0.89466880078798328</v>
      </c>
      <c r="E4" s="5">
        <f>Table2[[#This Row],[3]]/Table2[[#This Row],[0]]</f>
        <v>0.87743166707707465</v>
      </c>
      <c r="F4" s="5">
        <f>Table2[[#This Row],[4]]/Table2[[#This Row],[0]]</f>
        <v>0.86462693917754252</v>
      </c>
      <c r="G4" s="5">
        <f>Table2[[#This Row],[5]]/Table2[[#This Row],[0]]</f>
        <v>0.85219157842895843</v>
      </c>
      <c r="H4" s="5">
        <f>Table2[[#This Row],[6]]/Table2[[#This Row],[0]]</f>
        <v>0.846220142821965</v>
      </c>
      <c r="I4" s="5"/>
      <c r="J4" s="5"/>
      <c r="K4" s="15">
        <f t="shared" ref="K4:K16" si="0">B4-B4</f>
        <v>0</v>
      </c>
      <c r="L4" s="15">
        <f t="shared" ref="L4:L16" si="1">C4-$B4</f>
        <v>-5.7498153164245225E-2</v>
      </c>
      <c r="M4" s="15">
        <f>D4-$B4</f>
        <v>-0.10533119921201672</v>
      </c>
      <c r="N4" s="15">
        <f>E4-$B4</f>
        <v>-0.12256833292292535</v>
      </c>
      <c r="O4" s="15">
        <f>F4-$B4</f>
        <v>-0.13537306082245748</v>
      </c>
      <c r="P4" s="15">
        <f>G4-$B4</f>
        <v>-0.14780842157104157</v>
      </c>
      <c r="Q4" s="15">
        <f>H4-$B4</f>
        <v>-0.153779857178035</v>
      </c>
      <c r="S4" s="5"/>
      <c r="T4" s="5">
        <f>Table2[[#This Row],[0]]/Table2[[#This Row],[0]]</f>
        <v>1</v>
      </c>
      <c r="U4" s="5">
        <f>Table2[[#This Row],[1]]/Table2[[#This Row],[0]]</f>
        <v>0.94250184683575478</v>
      </c>
      <c r="V4" s="5">
        <f>Table2[[#This Row],[2]]/Table2[[#This Row],[1]]</f>
        <v>0.94924885695623773</v>
      </c>
      <c r="W4" s="5">
        <f>Table2[[#This Row],[3]]/Table2[[#This Row],[2]]</f>
        <v>0.9807335030619968</v>
      </c>
      <c r="X4" s="5">
        <f>Table2[[#This Row],[4]]/Table2[[#This Row],[3]]</f>
        <v>0.98540658107065182</v>
      </c>
      <c r="Y4" s="5">
        <f>Table2[[#This Row],[5]]/Table2[[#This Row],[4]]</f>
        <v>0.98561765752936992</v>
      </c>
      <c r="Z4" s="5">
        <f>Table2[[#This Row],[6]]/Table2[[#This Row],[5]]</f>
        <v>0.99299284837101787</v>
      </c>
    </row>
    <row r="5" spans="1:27" x14ac:dyDescent="0.3">
      <c r="A5" s="7">
        <v>44150</v>
      </c>
      <c r="B5" s="5">
        <f>Table2[[#This Row],[0]]/Table2[[#This Row],[0]]</f>
        <v>1</v>
      </c>
      <c r="C5" s="5">
        <f>Table2[[#This Row],[1]]/Table2[[#This Row],[0]]</f>
        <v>0.94281410399464405</v>
      </c>
      <c r="D5" s="5">
        <f>Table2[[#This Row],[2]]/Table2[[#This Row],[0]]</f>
        <v>0.90270029011381392</v>
      </c>
      <c r="E5" s="5">
        <f>Table2[[#This Row],[3]]/Table2[[#This Row],[0]]</f>
        <v>0.88350814550323586</v>
      </c>
      <c r="F5" s="5">
        <f>Table2[[#This Row],[4]]/Table2[[#This Row],[0]]</f>
        <v>0.87000669493416649</v>
      </c>
      <c r="G5" s="5">
        <f>Table2[[#This Row],[5]]/Table2[[#This Row],[0]]</f>
        <v>0.86130328051774152</v>
      </c>
      <c r="H5" s="5">
        <f>Table2[[#This Row],[6]]/Table2[[#This Row],[0]]</f>
        <v>0.85723052889979912</v>
      </c>
      <c r="I5" s="5"/>
      <c r="J5" s="5"/>
      <c r="K5" s="15">
        <f t="shared" si="0"/>
        <v>0</v>
      </c>
      <c r="L5" s="15">
        <f t="shared" si="1"/>
        <v>-5.7185896005355952E-2</v>
      </c>
      <c r="M5" s="15">
        <f>D5-$B5</f>
        <v>-9.7299709886186081E-2</v>
      </c>
      <c r="N5" s="15">
        <f>E5-$B5</f>
        <v>-0.11649185449676414</v>
      </c>
      <c r="O5" s="15">
        <f>F5-$B5</f>
        <v>-0.12999330506583351</v>
      </c>
      <c r="P5" s="15">
        <f>G5-$B5</f>
        <v>-0.13869671948225848</v>
      </c>
      <c r="Q5" s="15">
        <f>H5-$B5</f>
        <v>-0.14276947110020088</v>
      </c>
      <c r="S5" s="5"/>
      <c r="T5" s="5">
        <f>Table2[[#This Row],[0]]/Table2[[#This Row],[0]]</f>
        <v>1</v>
      </c>
      <c r="U5" s="5">
        <f>Table2[[#This Row],[1]]/Table2[[#This Row],[0]]</f>
        <v>0.94281410399464405</v>
      </c>
      <c r="V5" s="5">
        <f>Table2[[#This Row],[2]]/Table2[[#This Row],[1]]</f>
        <v>0.95745310373394876</v>
      </c>
      <c r="W5" s="5">
        <f>Table2[[#This Row],[3]]/Table2[[#This Row],[2]]</f>
        <v>0.97873918417799755</v>
      </c>
      <c r="X5" s="5">
        <f>Table2[[#This Row],[4]]/Table2[[#This Row],[3]]</f>
        <v>0.98471836322303608</v>
      </c>
      <c r="Y5" s="5">
        <f>Table2[[#This Row],[5]]/Table2[[#This Row],[4]]</f>
        <v>0.98999615236629468</v>
      </c>
      <c r="Z5" s="5">
        <f>Table2[[#This Row],[6]]/Table2[[#This Row],[5]]</f>
        <v>0.99527140821349913</v>
      </c>
    </row>
    <row r="6" spans="1:27" x14ac:dyDescent="0.3">
      <c r="A6" s="8">
        <v>44157</v>
      </c>
      <c r="B6" s="5">
        <f>Table2[[#This Row],[0]]/Table2[[#This Row],[0]]</f>
        <v>1</v>
      </c>
      <c r="C6" s="5">
        <f>Table2[[#This Row],[1]]/Table2[[#This Row],[0]]</f>
        <v>0.94691376625985635</v>
      </c>
      <c r="D6" s="5">
        <f>Table2[[#This Row],[2]]/Table2[[#This Row],[0]]</f>
        <v>0.90557983024458844</v>
      </c>
      <c r="E6" s="5">
        <f>Table2[[#This Row],[3]]/Table2[[#This Row],[0]]</f>
        <v>0.88714780774446289</v>
      </c>
      <c r="F6" s="5">
        <f>Table2[[#This Row],[4]]/Table2[[#This Row],[0]]</f>
        <v>0.87529506303048565</v>
      </c>
      <c r="G6" s="5">
        <f>Table2[[#This Row],[5]]/Table2[[#This Row],[0]]</f>
        <v>0.87062427803726583</v>
      </c>
      <c r="H6" s="5">
        <f>Table2[[#This Row],[6]]/Table2[[#This Row],[0]]</f>
        <v>0.86941891416804784</v>
      </c>
      <c r="I6" s="5"/>
      <c r="J6" s="5"/>
      <c r="K6" s="15">
        <f t="shared" si="0"/>
        <v>0</v>
      </c>
      <c r="L6" s="15">
        <f t="shared" si="1"/>
        <v>-5.3086233740143651E-2</v>
      </c>
      <c r="M6" s="15">
        <f>D6-$B6</f>
        <v>-9.4420169755411565E-2</v>
      </c>
      <c r="N6" s="15">
        <f>E6-$B6</f>
        <v>-0.11285219225553711</v>
      </c>
      <c r="O6" s="15">
        <f>F6-$B6</f>
        <v>-0.12470493696951435</v>
      </c>
      <c r="P6" s="15">
        <f>G6-$B6</f>
        <v>-0.12937572196273417</v>
      </c>
      <c r="Q6" s="15">
        <f>H6-$B6</f>
        <v>-0.13058108583195216</v>
      </c>
      <c r="S6" s="5"/>
      <c r="T6" s="5">
        <f>Table2[[#This Row],[0]]/Table2[[#This Row],[0]]</f>
        <v>1</v>
      </c>
      <c r="U6" s="5">
        <f>Table2[[#This Row],[1]]/Table2[[#This Row],[0]]</f>
        <v>0.94691376625985635</v>
      </c>
      <c r="V6" s="5">
        <f>Table2[[#This Row],[2]]/Table2[[#This Row],[1]]</f>
        <v>0.95634878540362789</v>
      </c>
      <c r="W6" s="5">
        <f>Table2[[#This Row],[3]]/Table2[[#This Row],[2]]</f>
        <v>0.97964616493816203</v>
      </c>
      <c r="X6" s="5">
        <f>Table2[[#This Row],[4]]/Table2[[#This Row],[3]]</f>
        <v>0.98663949275362317</v>
      </c>
      <c r="Y6" s="5">
        <f>Table2[[#This Row],[5]]/Table2[[#This Row],[4]]</f>
        <v>0.9946637594675235</v>
      </c>
      <c r="Z6" s="5">
        <f>Table2[[#This Row],[6]]/Table2[[#This Row],[5]]</f>
        <v>0.99861551773867896</v>
      </c>
    </row>
    <row r="7" spans="1:27" x14ac:dyDescent="0.3">
      <c r="A7" s="7">
        <v>44164</v>
      </c>
      <c r="B7" s="5">
        <f>Table2[[#This Row],[0]]/Table2[[#This Row],[0]]</f>
        <v>1</v>
      </c>
      <c r="C7" s="5">
        <f>Table2[[#This Row],[1]]/Table2[[#This Row],[0]]</f>
        <v>0.9490079899452375</v>
      </c>
      <c r="D7" s="5">
        <f>Table2[[#This Row],[2]]/Table2[[#This Row],[0]]</f>
        <v>0.90564682646557138</v>
      </c>
      <c r="E7" s="5">
        <f>Table2[[#This Row],[3]]/Table2[[#This Row],[0]]</f>
        <v>0.88872430200197505</v>
      </c>
      <c r="F7" s="5">
        <f>Table2[[#This Row],[4]]/Table2[[#This Row],[0]]</f>
        <v>0.88320316006822874</v>
      </c>
      <c r="G7" s="5">
        <f>Table2[[#This Row],[5]]/Table2[[#This Row],[0]]</f>
        <v>0.88109345542687856</v>
      </c>
      <c r="H7" s="5">
        <f>Table2[[#This Row],[6]]/Table2[[#This Row],[0]]</f>
        <v>0.87853487745758152</v>
      </c>
      <c r="I7" s="5"/>
      <c r="J7" s="5"/>
      <c r="K7" s="15">
        <f t="shared" si="0"/>
        <v>0</v>
      </c>
      <c r="L7" s="15">
        <f t="shared" si="1"/>
        <v>-5.0992010054762504E-2</v>
      </c>
      <c r="M7" s="15">
        <f>D7-$B7</f>
        <v>-9.4353173534428625E-2</v>
      </c>
      <c r="N7" s="15">
        <f>E7-$B7</f>
        <v>-0.11127569799802495</v>
      </c>
      <c r="O7" s="15">
        <f>F7-$B7</f>
        <v>-0.11679683993177126</v>
      </c>
      <c r="P7" s="15">
        <f>G7-$B7</f>
        <v>-0.11890654457312144</v>
      </c>
      <c r="Q7" s="15">
        <f>H7-$B7</f>
        <v>-0.12146512254241848</v>
      </c>
      <c r="S7" s="5"/>
      <c r="T7" s="5">
        <f>Table2[[#This Row],[0]]/Table2[[#This Row],[0]]</f>
        <v>1</v>
      </c>
      <c r="U7" s="5">
        <f>Table2[[#This Row],[1]]/Table2[[#This Row],[0]]</f>
        <v>0.9490079899452375</v>
      </c>
      <c r="V7" s="5">
        <f>Table2[[#This Row],[2]]/Table2[[#This Row],[1]]</f>
        <v>0.95430895847128938</v>
      </c>
      <c r="W7" s="5">
        <f>Table2[[#This Row],[3]]/Table2[[#This Row],[2]]</f>
        <v>0.98131443298969068</v>
      </c>
      <c r="X7" s="5">
        <f>Table2[[#This Row],[4]]/Table2[[#This Row],[3]]</f>
        <v>0.99378756502853682</v>
      </c>
      <c r="Y7" s="5">
        <f>Table2[[#This Row],[5]]/Table2[[#This Row],[4]]</f>
        <v>0.99761130311038826</v>
      </c>
      <c r="Z7" s="5">
        <f>Table2[[#This Row],[6]]/Table2[[#This Row],[5]]</f>
        <v>0.99709613327219926</v>
      </c>
    </row>
    <row r="8" spans="1:27" x14ac:dyDescent="0.3">
      <c r="A8" s="8">
        <v>44171</v>
      </c>
      <c r="B8" s="5">
        <f>Table2[[#This Row],[0]]/Table2[[#This Row],[0]]</f>
        <v>1</v>
      </c>
      <c r="C8" s="5">
        <f>Table2[[#This Row],[1]]/Table2[[#This Row],[0]]</f>
        <v>0.95314145314145315</v>
      </c>
      <c r="D8" s="5">
        <f>Table2[[#This Row],[2]]/Table2[[#This Row],[0]]</f>
        <v>0.9228501228501228</v>
      </c>
      <c r="E8" s="5">
        <f>Table2[[#This Row],[3]]/Table2[[#This Row],[0]]</f>
        <v>0.9146016146016146</v>
      </c>
      <c r="F8" s="5">
        <f>Table2[[#This Row],[4]]/Table2[[#This Row],[0]]</f>
        <v>0.91196911196911201</v>
      </c>
      <c r="G8" s="5">
        <f>Table2[[#This Row],[5]]/Table2[[#This Row],[0]]</f>
        <v>0.90744120744120749</v>
      </c>
      <c r="H8" s="5">
        <f>Table2[[#This Row],[6]]/Table2[[#This Row],[0]]</f>
        <v>0.90498420498420495</v>
      </c>
      <c r="I8" s="5"/>
      <c r="J8" s="5"/>
      <c r="K8" s="15">
        <f t="shared" si="0"/>
        <v>0</v>
      </c>
      <c r="L8" s="15">
        <f t="shared" si="1"/>
        <v>-4.6858546858546846E-2</v>
      </c>
      <c r="M8" s="15">
        <f>D8-$B8</f>
        <v>-7.71498771498772E-2</v>
      </c>
      <c r="N8" s="15">
        <f>E8-$B8</f>
        <v>-8.5398385398385401E-2</v>
      </c>
      <c r="O8" s="15">
        <f>F8-$B8</f>
        <v>-8.8030888030887988E-2</v>
      </c>
      <c r="P8" s="15">
        <f>G8-$B8</f>
        <v>-9.2558792558792513E-2</v>
      </c>
      <c r="Q8" s="15">
        <f>H8-$B8</f>
        <v>-9.5015795015795046E-2</v>
      </c>
      <c r="S8" s="5"/>
      <c r="T8" s="5">
        <f>Table2[[#This Row],[0]]/Table2[[#This Row],[0]]</f>
        <v>1</v>
      </c>
      <c r="U8" s="5">
        <f>Table2[[#This Row],[1]]/Table2[[#This Row],[0]]</f>
        <v>0.95314145314145315</v>
      </c>
      <c r="V8" s="5">
        <f>Table2[[#This Row],[2]]/Table2[[#This Row],[1]]</f>
        <v>0.96821948075860798</v>
      </c>
      <c r="W8" s="5">
        <f>Table2[[#This Row],[3]]/Table2[[#This Row],[2]]</f>
        <v>0.99106191997565796</v>
      </c>
      <c r="X8" s="5">
        <f>Table2[[#This Row],[4]]/Table2[[#This Row],[3]]</f>
        <v>0.99712169474613344</v>
      </c>
      <c r="Y8" s="5">
        <f>Table2[[#This Row],[5]]/Table2[[#This Row],[4]]</f>
        <v>0.99503502424755597</v>
      </c>
      <c r="Z8" s="5">
        <f>Table2[[#This Row],[6]]/Table2[[#This Row],[5]]</f>
        <v>0.99729238386260777</v>
      </c>
    </row>
    <row r="9" spans="1:27" x14ac:dyDescent="0.3">
      <c r="A9" s="7">
        <v>44178</v>
      </c>
      <c r="B9" s="5">
        <f>Table2[[#This Row],[0]]/Table2[[#This Row],[0]]</f>
        <v>1</v>
      </c>
      <c r="C9" s="5">
        <f>Table2[[#This Row],[1]]/Table2[[#This Row],[0]]</f>
        <v>0.95781929268006105</v>
      </c>
      <c r="D9" s="5">
        <f>Table2[[#This Row],[2]]/Table2[[#This Row],[0]]</f>
        <v>0.93251870128852854</v>
      </c>
      <c r="E9" s="5">
        <f>Table2[[#This Row],[3]]/Table2[[#This Row],[0]]</f>
        <v>0.92962049112912704</v>
      </c>
      <c r="F9" s="5">
        <f>Table2[[#This Row],[4]]/Table2[[#This Row],[0]]</f>
        <v>0.92495985587279206</v>
      </c>
      <c r="G9" s="5">
        <f>Table2[[#This Row],[5]]/Table2[[#This Row],[0]]</f>
        <v>0.92143500567892533</v>
      </c>
      <c r="H9" s="5">
        <f>Table2[[#This Row],[6]]/Table2[[#This Row],[0]]</f>
        <v>0.91900677554537269</v>
      </c>
      <c r="I9" s="5"/>
      <c r="J9" s="5"/>
      <c r="K9" s="15">
        <f t="shared" si="0"/>
        <v>0</v>
      </c>
      <c r="L9" s="15">
        <f t="shared" si="1"/>
        <v>-4.2180707319938948E-2</v>
      </c>
      <c r="M9" s="15">
        <f>D9-$B9</f>
        <v>-6.748129871147146E-2</v>
      </c>
      <c r="N9" s="15">
        <f>E9-$B9</f>
        <v>-7.0379508870872964E-2</v>
      </c>
      <c r="O9" s="15">
        <f>F9-$B9</f>
        <v>-7.5040144127207942E-2</v>
      </c>
      <c r="P9" s="15">
        <f>G9-$B9</f>
        <v>-7.8564994321074666E-2</v>
      </c>
      <c r="Q9" s="15">
        <f>H9-$B9</f>
        <v>-8.0993224454627311E-2</v>
      </c>
      <c r="S9" s="5"/>
      <c r="T9" s="5">
        <f>Table2[[#This Row],[0]]/Table2[[#This Row],[0]]</f>
        <v>1</v>
      </c>
      <c r="U9" s="5">
        <f>Table2[[#This Row],[1]]/Table2[[#This Row],[0]]</f>
        <v>0.95781929268006105</v>
      </c>
      <c r="V9" s="5">
        <f>Table2[[#This Row],[2]]/Table2[[#This Row],[1]]</f>
        <v>0.97358521426234867</v>
      </c>
      <c r="W9" s="5">
        <f>Table2[[#This Row],[3]]/Table2[[#This Row],[2]]</f>
        <v>0.99689206215875681</v>
      </c>
      <c r="X9" s="5">
        <f>Table2[[#This Row],[4]]/Table2[[#This Row],[3]]</f>
        <v>0.99498651836872265</v>
      </c>
      <c r="Y9" s="5">
        <f>Table2[[#This Row],[5]]/Table2[[#This Row],[4]]</f>
        <v>0.99618918575602322</v>
      </c>
      <c r="Z9" s="5">
        <f>Table2[[#This Row],[6]]/Table2[[#This Row],[5]]</f>
        <v>0.99736472988481317</v>
      </c>
    </row>
    <row r="10" spans="1:27" x14ac:dyDescent="0.3">
      <c r="A10" s="8">
        <v>44185</v>
      </c>
      <c r="B10" s="5">
        <f>Table2[[#This Row],[0]]/Table2[[#This Row],[0]]</f>
        <v>1</v>
      </c>
      <c r="C10" s="5">
        <f>Table2[[#This Row],[1]]/Table2[[#This Row],[0]]</f>
        <v>0.96839953593724104</v>
      </c>
      <c r="D10" s="5">
        <f>Table2[[#This Row],[2]]/Table2[[#This Row],[0]]</f>
        <v>0.95243356720623173</v>
      </c>
      <c r="E10" s="5">
        <f>Table2[[#This Row],[3]]/Table2[[#This Row],[0]]</f>
        <v>0.94641180045301365</v>
      </c>
      <c r="F10" s="5">
        <f>Table2[[#This Row],[4]]/Table2[[#This Row],[0]]</f>
        <v>0.94182641842992099</v>
      </c>
      <c r="G10" s="5">
        <f>Table2[[#This Row],[5]]/Table2[[#This Row],[0]]</f>
        <v>0.93818021103806415</v>
      </c>
      <c r="H10" s="5">
        <f>Table2[[#This Row],[6]]/Table2[[#This Row],[0]]</f>
        <v>0.93552842384398649</v>
      </c>
      <c r="I10" s="5"/>
      <c r="J10" s="5"/>
      <c r="K10" s="15">
        <f t="shared" si="0"/>
        <v>0</v>
      </c>
      <c r="L10" s="15">
        <f t="shared" si="1"/>
        <v>-3.1600464062758959E-2</v>
      </c>
      <c r="M10" s="15">
        <f>D10-$B10</f>
        <v>-4.7566432793768265E-2</v>
      </c>
      <c r="N10" s="15">
        <f>E10-$B10</f>
        <v>-5.3588199546986348E-2</v>
      </c>
      <c r="O10" s="15">
        <f>F10-$B10</f>
        <v>-5.8173581570079014E-2</v>
      </c>
      <c r="P10" s="15">
        <f>G10-$B10</f>
        <v>-6.1819788961935851E-2</v>
      </c>
      <c r="Q10" s="15">
        <f>H10-$B10</f>
        <v>-6.447157615601351E-2</v>
      </c>
      <c r="T10" s="5">
        <f>Table2[[#This Row],[0]]/Table2[[#This Row],[0]]</f>
        <v>1</v>
      </c>
      <c r="U10" s="5">
        <f>Table2[[#This Row],[1]]/Table2[[#This Row],[0]]</f>
        <v>0.96839953593724104</v>
      </c>
      <c r="V10" s="5">
        <f>Table2[[#This Row],[2]]/Table2[[#This Row],[1]]</f>
        <v>0.98351303554110336</v>
      </c>
      <c r="W10" s="5">
        <f>Table2[[#This Row],[3]]/Table2[[#This Row],[2]]</f>
        <v>0.99367749419953599</v>
      </c>
      <c r="X10" s="5">
        <f>Table2[[#This Row],[4]]/Table2[[#This Row],[3]]</f>
        <v>0.99515498219601894</v>
      </c>
      <c r="Y10" s="5">
        <f>Table2[[#This Row],[5]]/Table2[[#This Row],[4]]</f>
        <v>0.99612857813233224</v>
      </c>
      <c r="Z10" s="5">
        <f>Table2[[#This Row],[6]]/Table2[[#This Row],[5]]</f>
        <v>0.99717347780002352</v>
      </c>
    </row>
    <row r="11" spans="1:27" x14ac:dyDescent="0.3">
      <c r="A11" s="7">
        <v>44192</v>
      </c>
      <c r="B11" s="5">
        <f>Table2[[#This Row],[0]]/Table2[[#This Row],[0]]</f>
        <v>1</v>
      </c>
      <c r="C11" s="5">
        <f>Table2[[#This Row],[1]]/Table2[[#This Row],[0]]</f>
        <v>0.96875549563280383</v>
      </c>
      <c r="D11" s="5">
        <f>Table2[[#This Row],[2]]/Table2[[#This Row],[0]]</f>
        <v>0.9458936631690017</v>
      </c>
      <c r="E11" s="5">
        <f>Table2[[#This Row],[3]]/Table2[[#This Row],[0]]</f>
        <v>0.93598686910135409</v>
      </c>
      <c r="F11" s="5">
        <f>Table2[[#This Row],[4]]/Table2[[#This Row],[0]]</f>
        <v>0.93024210094378335</v>
      </c>
      <c r="G11" s="5">
        <f>Table2[[#This Row],[5]]/Table2[[#This Row],[0]]</f>
        <v>0.92467319303593409</v>
      </c>
      <c r="H11" s="5">
        <f>Table2[[#This Row],[6]]/Table2[[#This Row],[0]]</f>
        <v>0.92443871270297207</v>
      </c>
      <c r="I11" s="5"/>
      <c r="J11" s="5"/>
      <c r="K11" s="15">
        <f t="shared" si="0"/>
        <v>0</v>
      </c>
      <c r="L11" s="15">
        <f t="shared" si="1"/>
        <v>-3.1244504367196169E-2</v>
      </c>
      <c r="M11" s="15">
        <f>D11-$B11</f>
        <v>-5.4106336830998303E-2</v>
      </c>
      <c r="N11" s="15">
        <f>E11-$B11</f>
        <v>-6.4013130898645909E-2</v>
      </c>
      <c r="O11" s="15">
        <f>F11-$B11</f>
        <v>-6.9757899056216655E-2</v>
      </c>
      <c r="P11" s="15">
        <f>G11-$B11</f>
        <v>-7.5326806964065907E-2</v>
      </c>
      <c r="Q11" s="15">
        <f>H11-$B11</f>
        <v>-7.5561287297027935E-2</v>
      </c>
      <c r="T11" s="5">
        <f>Table2[[#This Row],[0]]/Table2[[#This Row],[0]]</f>
        <v>1</v>
      </c>
      <c r="U11" s="5">
        <f>Table2[[#This Row],[1]]/Table2[[#This Row],[0]]</f>
        <v>0.96875549563280383</v>
      </c>
      <c r="V11" s="5">
        <f>Table2[[#This Row],[2]]/Table2[[#This Row],[1]]</f>
        <v>0.97640082294566133</v>
      </c>
      <c r="W11" s="5">
        <f>Table2[[#This Row],[3]]/Table2[[#This Row],[2]]</f>
        <v>0.98952652454139811</v>
      </c>
      <c r="X11" s="5">
        <f>Table2[[#This Row],[4]]/Table2[[#This Row],[3]]</f>
        <v>0.99386234107847438</v>
      </c>
      <c r="Y11" s="5">
        <f>Table2[[#This Row],[5]]/Table2[[#This Row],[4]]</f>
        <v>0.99401348541180923</v>
      </c>
      <c r="Z11" s="5">
        <f>Table2[[#This Row],[6]]/Table2[[#This Row],[5]]</f>
        <v>0.99974641815646004</v>
      </c>
    </row>
    <row r="12" spans="1:27" x14ac:dyDescent="0.3">
      <c r="A12" s="8">
        <v>44199</v>
      </c>
      <c r="B12" s="5">
        <f>Table2[[#This Row],[0]]/Table2[[#This Row],[0]]</f>
        <v>1</v>
      </c>
      <c r="C12" s="5">
        <f>Table2[[#This Row],[1]]/Table2[[#This Row],[0]]</f>
        <v>0.96260197509660794</v>
      </c>
      <c r="D12" s="5">
        <f>Table2[[#This Row],[2]]/Table2[[#This Row],[0]]</f>
        <v>0.93379132674967802</v>
      </c>
      <c r="E12" s="5">
        <f>Table2[[#This Row],[3]]/Table2[[#This Row],[0]]</f>
        <v>0.92254186346071276</v>
      </c>
      <c r="F12" s="5">
        <f>Table2[[#This Row],[4]]/Table2[[#This Row],[0]]</f>
        <v>0.91524259338772007</v>
      </c>
      <c r="G12" s="5">
        <f>Table2[[#This Row],[5]]/Table2[[#This Row],[0]]</f>
        <v>0.91468441391154998</v>
      </c>
      <c r="H12" s="5"/>
      <c r="I12" s="5"/>
      <c r="J12" s="5"/>
      <c r="K12" s="15">
        <f t="shared" si="0"/>
        <v>0</v>
      </c>
      <c r="L12" s="15">
        <f t="shared" si="1"/>
        <v>-3.7398024903392058E-2</v>
      </c>
      <c r="M12" s="15">
        <f>D12-$B12</f>
        <v>-6.6208673250321981E-2</v>
      </c>
      <c r="N12" s="15">
        <f>E12-$B12</f>
        <v>-7.7458136539287237E-2</v>
      </c>
      <c r="O12" s="15">
        <f>F12-$B12</f>
        <v>-8.4757406612279929E-2</v>
      </c>
      <c r="P12" s="15">
        <f>G12-$B12</f>
        <v>-8.5315586088450024E-2</v>
      </c>
      <c r="Q12" s="15"/>
      <c r="T12" s="5">
        <f>Table2[[#This Row],[0]]/Table2[[#This Row],[0]]</f>
        <v>1</v>
      </c>
      <c r="U12" s="5">
        <f>Table2[[#This Row],[1]]/Table2[[#This Row],[0]]</f>
        <v>0.96260197509660794</v>
      </c>
      <c r="V12" s="5">
        <f>Table2[[#This Row],[2]]/Table2[[#This Row],[1]]</f>
        <v>0.97007002988536506</v>
      </c>
      <c r="W12" s="5">
        <f>Table2[[#This Row],[3]]/Table2[[#This Row],[2]]</f>
        <v>0.98795291521059403</v>
      </c>
      <c r="X12" s="5">
        <f>Table2[[#This Row],[4]]/Table2[[#This Row],[3]]</f>
        <v>0.99208787117192587</v>
      </c>
      <c r="Y12" s="5">
        <f>Table2[[#This Row],[5]]/Table2[[#This Row],[4]]</f>
        <v>0.99939012948020267</v>
      </c>
      <c r="Z12" s="5"/>
    </row>
    <row r="13" spans="1:27" x14ac:dyDescent="0.3">
      <c r="A13" s="7">
        <v>44206</v>
      </c>
      <c r="B13" s="5">
        <f>Table2[[#This Row],[0]]/Table2[[#This Row],[0]]</f>
        <v>1</v>
      </c>
      <c r="C13" s="5">
        <f>Table2[[#This Row],[1]]/Table2[[#This Row],[0]]</f>
        <v>0.96040012848162259</v>
      </c>
      <c r="D13" s="5">
        <f>Table2[[#This Row],[2]]/Table2[[#This Row],[0]]</f>
        <v>0.92915156242830266</v>
      </c>
      <c r="E13" s="5">
        <f>Table2[[#This Row],[3]]/Table2[[#This Row],[0]]</f>
        <v>0.91731289863717702</v>
      </c>
      <c r="F13" s="5">
        <f>Table2[[#This Row],[4]]/Table2[[#This Row],[0]]</f>
        <v>0.91657871793695223</v>
      </c>
      <c r="G13" s="5"/>
      <c r="H13" s="5"/>
      <c r="I13" s="5"/>
      <c r="J13" s="5"/>
      <c r="K13" s="15">
        <f t="shared" si="0"/>
        <v>0</v>
      </c>
      <c r="L13" s="15">
        <f t="shared" si="1"/>
        <v>-3.9599871518377405E-2</v>
      </c>
      <c r="M13" s="15">
        <f>D13-$B13</f>
        <v>-7.0848437571697342E-2</v>
      </c>
      <c r="N13" s="15">
        <f>E13-$B13</f>
        <v>-8.2687101362822979E-2</v>
      </c>
      <c r="O13" s="15">
        <f>F13-$B13</f>
        <v>-8.3421282063047775E-2</v>
      </c>
      <c r="P13" s="15"/>
      <c r="Q13" s="15"/>
      <c r="T13" s="5">
        <f>Table2[[#This Row],[0]]/Table2[[#This Row],[0]]</f>
        <v>1</v>
      </c>
      <c r="U13" s="5">
        <f>Table2[[#This Row],[1]]/Table2[[#This Row],[0]]</f>
        <v>0.96040012848162259</v>
      </c>
      <c r="V13" s="5">
        <f>Table2[[#This Row],[2]]/Table2[[#This Row],[1]]</f>
        <v>0.96746297181079788</v>
      </c>
      <c r="W13" s="5">
        <f>Table2[[#This Row],[3]]/Table2[[#This Row],[2]]</f>
        <v>0.98725863005580528</v>
      </c>
      <c r="X13" s="5">
        <f>Table2[[#This Row],[4]]/Table2[[#This Row],[3]]</f>
        <v>0.99919963983792703</v>
      </c>
      <c r="Y13" s="5"/>
      <c r="Z13" s="5"/>
    </row>
    <row r="14" spans="1:27" x14ac:dyDescent="0.3">
      <c r="A14" s="8">
        <v>44213</v>
      </c>
      <c r="B14" s="5">
        <f>Table2[[#This Row],[0]]/Table2[[#This Row],[0]]</f>
        <v>1</v>
      </c>
      <c r="C14" s="5">
        <f>Table2[[#This Row],[1]]/Table2[[#This Row],[0]]</f>
        <v>0.95591867756032678</v>
      </c>
      <c r="D14" s="5">
        <f>Table2[[#This Row],[2]]/Table2[[#This Row],[0]]</f>
        <v>0.91692000760022796</v>
      </c>
      <c r="E14" s="5">
        <f>Table2[[#This Row],[3]]/Table2[[#This Row],[0]]</f>
        <v>0.91535246057381725</v>
      </c>
      <c r="F14" s="5"/>
      <c r="G14" s="5"/>
      <c r="H14" s="5"/>
      <c r="I14" s="5"/>
      <c r="J14" s="5"/>
      <c r="K14" s="15">
        <f t="shared" si="0"/>
        <v>0</v>
      </c>
      <c r="L14" s="15">
        <f t="shared" si="1"/>
        <v>-4.4081322439673221E-2</v>
      </c>
      <c r="M14" s="15">
        <f>D14-$B14</f>
        <v>-8.307999239977204E-2</v>
      </c>
      <c r="N14" s="15">
        <f>E14-$B14</f>
        <v>-8.464753942618275E-2</v>
      </c>
      <c r="O14" s="15"/>
      <c r="P14" s="15"/>
      <c r="Q14" s="15"/>
      <c r="T14" s="5">
        <f>Table2[[#This Row],[0]]/Table2[[#This Row],[0]]</f>
        <v>1</v>
      </c>
      <c r="U14" s="5">
        <f>Table2[[#This Row],[1]]/Table2[[#This Row],[0]]</f>
        <v>0.95591867756032678</v>
      </c>
      <c r="V14" s="5">
        <f>Table2[[#This Row],[2]]/Table2[[#This Row],[1]]</f>
        <v>0.95920294176108134</v>
      </c>
      <c r="W14" s="5">
        <f>Table2[[#This Row],[3]]/Table2[[#This Row],[2]]</f>
        <v>0.99829042117805522</v>
      </c>
      <c r="X14" s="5"/>
      <c r="Y14" s="5"/>
      <c r="Z14" s="5"/>
    </row>
    <row r="15" spans="1:27" x14ac:dyDescent="0.3">
      <c r="A15" s="7">
        <v>44220</v>
      </c>
      <c r="B15" s="5">
        <f>Table2[[#This Row],[0]]/Table2[[#This Row],[0]]</f>
        <v>1</v>
      </c>
      <c r="C15" s="5">
        <f>Table2[[#This Row],[1]]/Table2[[#This Row],[0]]</f>
        <v>0.9489412824748461</v>
      </c>
      <c r="D15" s="5">
        <f>Table2[[#This Row],[2]]/Table2[[#This Row],[0]]</f>
        <v>0.93918005706562546</v>
      </c>
      <c r="E15" s="5"/>
      <c r="F15" s="5"/>
      <c r="G15" s="5"/>
      <c r="H15" s="5"/>
      <c r="I15" s="5"/>
      <c r="J15" s="5"/>
      <c r="K15" s="15">
        <f t="shared" si="0"/>
        <v>0</v>
      </c>
      <c r="L15" s="15">
        <f t="shared" si="1"/>
        <v>-5.1058717525153896E-2</v>
      </c>
      <c r="M15" s="15">
        <f>D15-$B15</f>
        <v>-6.0819942934374538E-2</v>
      </c>
      <c r="N15" s="15"/>
      <c r="O15" s="15"/>
      <c r="P15" s="15"/>
      <c r="Q15" s="15"/>
      <c r="T15" s="5">
        <f>Table2[[#This Row],[0]]/Table2[[#This Row],[0]]</f>
        <v>1</v>
      </c>
      <c r="U15" s="5">
        <f>Table2[[#This Row],[1]]/Table2[[#This Row],[0]]</f>
        <v>0.9489412824748461</v>
      </c>
      <c r="V15" s="5">
        <f>Table2[[#This Row],[2]]/Table2[[#This Row],[1]]</f>
        <v>0.9897135622725115</v>
      </c>
      <c r="W15" s="5"/>
      <c r="X15" s="5"/>
      <c r="Y15" s="5"/>
      <c r="Z15" s="5"/>
    </row>
    <row r="16" spans="1:27" x14ac:dyDescent="0.3">
      <c r="A16" s="8">
        <v>44227</v>
      </c>
      <c r="B16" s="5">
        <f>Table2[[#This Row],[0]]/Table2[[#This Row],[0]]</f>
        <v>1</v>
      </c>
      <c r="C16" s="5">
        <f>Table2[[#This Row],[1]]/Table2[[#This Row],[0]]</f>
        <v>1</v>
      </c>
      <c r="D16" s="5"/>
      <c r="E16" s="5"/>
      <c r="F16" s="5"/>
      <c r="G16" s="5"/>
      <c r="H16" s="5"/>
      <c r="I16" s="5"/>
      <c r="J16" s="5"/>
      <c r="K16" s="15">
        <f t="shared" si="0"/>
        <v>0</v>
      </c>
      <c r="L16" s="15">
        <f t="shared" si="1"/>
        <v>0</v>
      </c>
      <c r="M16" s="15"/>
      <c r="N16" s="15"/>
      <c r="O16" s="15"/>
      <c r="P16" s="15"/>
      <c r="Q16" s="15"/>
      <c r="T16" s="5">
        <f>Table2[[#This Row],[0]]/Table2[[#This Row],[0]]</f>
        <v>1</v>
      </c>
      <c r="U16" s="5">
        <f>Table2[[#This Row],[1]]/Table2[[#This Row],[0]]</f>
        <v>1</v>
      </c>
      <c r="V16" s="5"/>
      <c r="W16" s="5"/>
      <c r="X16" s="5"/>
      <c r="Y16" s="5"/>
      <c r="Z16" s="5"/>
    </row>
    <row r="19" spans="1:13" x14ac:dyDescent="0.3">
      <c r="A19" s="13" t="s">
        <v>21</v>
      </c>
    </row>
    <row r="20" spans="1:13" x14ac:dyDescent="0.3">
      <c r="A20" s="17" t="s">
        <v>22</v>
      </c>
    </row>
    <row r="21" spans="1:13" x14ac:dyDescent="0.3">
      <c r="A21" t="s">
        <v>17</v>
      </c>
    </row>
    <row r="22" spans="1:13" x14ac:dyDescent="0.3">
      <c r="A22" t="s">
        <v>23</v>
      </c>
      <c r="M22" s="17"/>
    </row>
    <row r="23" spans="1:13" x14ac:dyDescent="0.3">
      <c r="A23" t="s">
        <v>24</v>
      </c>
    </row>
    <row r="24" spans="1:13" x14ac:dyDescent="0.3">
      <c r="A24" t="s">
        <v>18</v>
      </c>
    </row>
    <row r="27" spans="1:13" x14ac:dyDescent="0.3">
      <c r="A27" s="13" t="s">
        <v>19</v>
      </c>
    </row>
    <row r="28" spans="1:13" x14ac:dyDescent="0.3">
      <c r="A28" s="18" t="s">
        <v>26</v>
      </c>
    </row>
    <row r="29" spans="1:13" x14ac:dyDescent="0.3">
      <c r="A29" t="s">
        <v>25</v>
      </c>
    </row>
    <row r="30" spans="1:13" x14ac:dyDescent="0.3">
      <c r="A30" t="s">
        <v>20</v>
      </c>
    </row>
    <row r="31" spans="1:13" x14ac:dyDescent="0.3">
      <c r="A31" t="s">
        <v>27</v>
      </c>
    </row>
  </sheetData>
  <mergeCells count="3">
    <mergeCell ref="A1:H1"/>
    <mergeCell ref="K1:R1"/>
    <mergeCell ref="T1:AA1"/>
  </mergeCells>
  <conditionalFormatting sqref="B3:J3 B4:B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J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J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Z3 T4:U16 V4:V15 W4:W14 X4:X13 Y4:Y12 Z4:Z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Z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Z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Q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20" r:id="rId1" display="article" xr:uid="{ED8BC7B0-EDF6-4793-8E11-E2B3EF418EA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active_subscribers</vt:lpstr>
      <vt:lpstr>retention_rate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Jumoke Adeyemi</dc:creator>
  <cp:lastModifiedBy>ADEYEMI Jumoke Olantun</cp:lastModifiedBy>
  <dcterms:created xsi:type="dcterms:W3CDTF">2024-09-23T09:47:53Z</dcterms:created>
  <dcterms:modified xsi:type="dcterms:W3CDTF">2024-09-26T07:29:07Z</dcterms:modified>
</cp:coreProperties>
</file>