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UGUÊS 3 ANO" sheetId="1" r:id="rId4"/>
    <sheet state="visible" name="PORTUGUÊS 4 ANO" sheetId="2" r:id="rId5"/>
    <sheet state="visible" name="MATEMÁTICA 3 ANO" sheetId="3" r:id="rId6"/>
    <sheet state="visible" name="MATEMÁTICA 4 ANO" sheetId="4" r:id="rId7"/>
  </sheets>
  <definedNames/>
  <calcPr/>
</workbook>
</file>

<file path=xl/sharedStrings.xml><?xml version="1.0" encoding="utf-8"?>
<sst xmlns="http://schemas.openxmlformats.org/spreadsheetml/2006/main" count="174" uniqueCount="51">
  <si>
    <t>GOVERNO DO ESTADO DO PARÁ</t>
  </si>
  <si>
    <t>PREFEITURA DE VITÓRIA DO XINGU</t>
  </si>
  <si>
    <t>SECRETARIA MUNICIPAL DE EDUCAÇÃO</t>
  </si>
  <si>
    <t>ESCOLA MUNICIPAL DE ENSINO FUNDAMENTAL  DULCINÉIA ALMEIDA DO NASCIMENTO</t>
  </si>
  <si>
    <t>INEP: 15111130</t>
  </si>
  <si>
    <t>RELATÓRIO DO DIAGNÓSTICO DE PORTUGUÊS</t>
  </si>
  <si>
    <t>COORDENADORA: DANUZA RODRIGUES RIBEIRO</t>
  </si>
  <si>
    <t>1º BIMESTRE</t>
  </si>
  <si>
    <t>3º ANO</t>
  </si>
  <si>
    <t>8 DE MARÇO DE 2023</t>
  </si>
  <si>
    <t>TURMA</t>
  </si>
  <si>
    <t>ESCREVE TEXTOS COM COESÃO</t>
  </si>
  <si>
    <t>ESCREVE TEXTOS COM COERÊNCIA</t>
  </si>
  <si>
    <t>UTILIZA PONTUAÇÃO</t>
  </si>
  <si>
    <t>POSSUI DOMÍNIO DA ESCRITA ORTOGRÁFICA</t>
  </si>
  <si>
    <t>UTILIZA PARAGRÁFOS NA PRODUÇÃO DE TEXTOS</t>
  </si>
  <si>
    <t>TRANSLINEAÇÃO SILÁBICA</t>
  </si>
  <si>
    <t>LEITURA</t>
  </si>
  <si>
    <t>SIM</t>
  </si>
  <si>
    <t>NÃO</t>
  </si>
  <si>
    <t>PARCIAL</t>
  </si>
  <si>
    <t>NÃO LÊ</t>
  </si>
  <si>
    <t>LÊ SILABANDO</t>
  </si>
  <si>
    <t>LÊ COM PROSÓDIA</t>
  </si>
  <si>
    <t>LÊ COM FLUÊNCIA</t>
  </si>
  <si>
    <t>F3M901</t>
  </si>
  <si>
    <t>F3M902</t>
  </si>
  <si>
    <t>F3M903</t>
  </si>
  <si>
    <t>F3M904</t>
  </si>
  <si>
    <t>F3M905</t>
  </si>
  <si>
    <t>F3T901</t>
  </si>
  <si>
    <t>F3T902</t>
  </si>
  <si>
    <t>F3T903</t>
  </si>
  <si>
    <t>F3T904</t>
  </si>
  <si>
    <t>F3T905</t>
  </si>
  <si>
    <t>TOTAL</t>
  </si>
  <si>
    <t>COORDENADORA: ELAISE LIMA DA SILVA COSTA</t>
  </si>
  <si>
    <t>4º ANO</t>
  </si>
  <si>
    <t>F4M901</t>
  </si>
  <si>
    <t>F4M902</t>
  </si>
  <si>
    <t>F4M903</t>
  </si>
  <si>
    <t>F4M904</t>
  </si>
  <si>
    <t>F4T901</t>
  </si>
  <si>
    <t>F4T902</t>
  </si>
  <si>
    <t>F4T903</t>
  </si>
  <si>
    <t>F4T904</t>
  </si>
  <si>
    <t>RELATÓRIO DO DIAGNÓSTICO DE MATEMÁTICA</t>
  </si>
  <si>
    <t>ADIÇÃO</t>
  </si>
  <si>
    <t>SUBTRAÇÃO</t>
  </si>
  <si>
    <t>MULTIPLICAÇÃO</t>
  </si>
  <si>
    <t>DIVISÃO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</si>
</sst>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theme="4"/>
      <name val="Arial"/>
      <scheme val="minor"/>
    </font>
    <font>
      <b/>
      <sz val="14.0"/>
      <color theme="7"/>
      <name val="Arial"/>
      <scheme val="minor"/>
    </font>
    <font>
      <b/>
      <sz val="14.0"/>
      <color rgb="FF0B5394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3" numFmtId="0" xfId="0" applyFill="1" applyFont="1"/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/>
    </xf>
    <xf borderId="2" fillId="0" fontId="7" numFmtId="0" xfId="0" applyBorder="1" applyFont="1"/>
    <xf borderId="3" fillId="0" fontId="7" numFmtId="0" xfId="0" applyBorder="1" applyFont="1"/>
    <xf borderId="4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9" numFmtId="0" xfId="0" applyFont="1"/>
    <xf borderId="5" fillId="0" fontId="7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Border="1" applyFont="1"/>
    <xf borderId="4" fillId="3" fontId="10" numFmtId="0" xfId="0" applyAlignment="1" applyBorder="1" applyFill="1" applyFont="1">
      <alignment horizontal="center"/>
    </xf>
    <xf borderId="9" fillId="3" fontId="10" numFmtId="0" xfId="0" applyAlignment="1" applyBorder="1" applyFont="1">
      <alignment horizontal="center"/>
    </xf>
    <xf borderId="10" fillId="3" fontId="10" numFmtId="0" xfId="0" applyAlignment="1" applyBorder="1" applyFont="1">
      <alignment horizontal="center"/>
    </xf>
    <xf borderId="4" fillId="3" fontId="10" numFmtId="0" xfId="0" applyAlignment="1" applyBorder="1" applyFont="1">
      <alignment horizontal="center" vertical="bottom"/>
    </xf>
    <xf borderId="9" fillId="3" fontId="10" numFmtId="0" xfId="0" applyAlignment="1" applyBorder="1" applyFont="1">
      <alignment horizontal="center" vertical="bottom"/>
    </xf>
    <xf borderId="10" fillId="3" fontId="10" numFmtId="0" xfId="0" applyAlignment="1" applyBorder="1" applyFont="1">
      <alignment horizontal="center" vertical="bottom"/>
    </xf>
    <xf borderId="0" fillId="3" fontId="11" numFmtId="0" xfId="0" applyFont="1"/>
    <xf borderId="8" fillId="3" fontId="10" numFmtId="0" xfId="0" applyAlignment="1" applyBorder="1" applyFont="1">
      <alignment horizontal="center"/>
    </xf>
    <xf borderId="0" fillId="3" fontId="10" numFmtId="0" xfId="0" applyAlignment="1" applyFont="1">
      <alignment horizontal="center"/>
    </xf>
    <xf borderId="11" fillId="3" fontId="10" numFmtId="0" xfId="0" applyAlignment="1" applyBorder="1" applyFont="1">
      <alignment horizontal="center"/>
    </xf>
    <xf borderId="8" fillId="3" fontId="10" numFmtId="0" xfId="0" applyAlignment="1" applyBorder="1" applyFont="1">
      <alignment horizontal="center" vertical="bottom"/>
    </xf>
    <xf borderId="0" fillId="3" fontId="10" numFmtId="0" xfId="0" applyAlignment="1" applyFont="1">
      <alignment horizontal="center" vertical="bottom"/>
    </xf>
    <xf borderId="11" fillId="3" fontId="10" numFmtId="0" xfId="0" applyAlignment="1" applyBorder="1" applyFont="1">
      <alignment horizontal="center" vertical="bottom"/>
    </xf>
    <xf borderId="8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3" fontId="10" numFmtId="0" xfId="0" applyAlignment="1" applyBorder="1" applyFont="1">
      <alignment horizontal="center"/>
    </xf>
    <xf borderId="12" fillId="3" fontId="10" numFmtId="0" xfId="0" applyAlignment="1" applyBorder="1" applyFont="1">
      <alignment horizontal="center"/>
    </xf>
    <xf borderId="13" fillId="3" fontId="10" numFmtId="0" xfId="0" applyAlignment="1" applyBorder="1" applyFont="1">
      <alignment horizontal="center"/>
    </xf>
    <xf borderId="5" fillId="3" fontId="10" numFmtId="0" xfId="0" applyAlignment="1" applyBorder="1" applyFont="1">
      <alignment horizontal="center" vertical="bottom"/>
    </xf>
    <xf borderId="12" fillId="3" fontId="10" numFmtId="0" xfId="0" applyAlignment="1" applyBorder="1" applyFont="1">
      <alignment horizontal="center" vertical="bottom"/>
    </xf>
    <xf borderId="13" fillId="3" fontId="10" numFmtId="0" xfId="0" applyAlignment="1" applyBorder="1" applyFont="1">
      <alignment horizontal="center" vertical="bottom"/>
    </xf>
    <xf borderId="14" fillId="0" fontId="8" numFmtId="0" xfId="0" applyAlignment="1" applyBorder="1" applyFont="1">
      <alignment readingOrder="0"/>
    </xf>
    <xf borderId="5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0" fillId="0" fontId="9" numFmtId="0" xfId="0" applyAlignment="1" applyFont="1">
      <alignment shrinkToFit="0" wrapText="1"/>
    </xf>
    <xf borderId="7" fillId="0" fontId="8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15" fillId="0" fontId="8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/>
    </xf>
    <xf borderId="14" fillId="0" fontId="6" numFmtId="0" xfId="0" applyAlignment="1" applyBorder="1" applyFont="1">
      <alignment horizontal="right" readingOrder="0"/>
    </xf>
    <xf borderId="15" fillId="0" fontId="7" numFmtId="0" xfId="0" applyBorder="1" applyFont="1"/>
    <xf borderId="7" fillId="0" fontId="8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ESCREVE TEXTOS COM COESÃO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ANO'!$B$12:$D$12</c:f>
            </c:strRef>
          </c:cat>
          <c:val>
            <c:numRef>
              <c:f>'PORTUGUÊS 3 ANO'!$B$23:$D$23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POSSUI DOMÍNIO DA ESCRITA ORTOGRÁFICA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ANO'!$K$12:$M$12</c:f>
            </c:strRef>
          </c:cat>
          <c:val>
            <c:numRef>
              <c:f>'PORTUGUÊS 4 ANO'!$K$21:$M$21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UTILIZA PARAGRÁFOS NA PRODUÇÃO DE TEXTOS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ANO'!$N$12:$P$12</c:f>
            </c:strRef>
          </c:cat>
          <c:val>
            <c:numRef>
              <c:f>'PORTUGUÊS 4 ANO'!$N$21:$P$21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TRANSLINEAÇÃO SILÁBICA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ANO'!$Q$21:$S$21</c:f>
            </c:strRef>
          </c:cat>
          <c:val>
            <c:numRef>
              <c:f>'PORTUGUÊS 4 ANO'!$Q$21:$S$21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LEITURA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ANO'!$T$12:$W$12</c:f>
            </c:strRef>
          </c:cat>
          <c:val>
            <c:numRef>
              <c:f>'PORTUGUÊS 4 ANO'!$T$21:$W$21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UTILIZA PONTUAÇÃO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ANO'!$H$12:$J$12</c:f>
            </c:strRef>
          </c:cat>
          <c:val>
            <c:numRef>
              <c:f>'PORTUGUÊS 4 ANO'!$H$21:$J$21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ADIÇÃO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3 ANO'!$D$12:$F$12</c:f>
            </c:strRef>
          </c:cat>
          <c:val>
            <c:numRef>
              <c:f>'MATEMÁTICA 3 ANO'!$D$23:$F$23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SUBTRAÇÃO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3 ANO'!$G$12:$I$12</c:f>
            </c:strRef>
          </c:cat>
          <c:val>
            <c:numRef>
              <c:f>'MATEMÁTICA 3 ANO'!$G$23:$I$23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MULTIPLICAÇÃO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3 ANO'!$J$12:$L$12</c:f>
            </c:strRef>
          </c:cat>
          <c:val>
            <c:numRef>
              <c:f>'MATEMÁTICA 3 ANO'!$J$23:$L$23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DIVISÃO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3 ANO'!$M$12:$O$12</c:f>
            </c:strRef>
          </c:cat>
          <c:val>
            <c:numRef>
              <c:f>'MATEMÁTICA 3 ANO'!$M$23:$O$23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ADIÇÃO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4 ANO'!$D$12:$F$12</c:f>
            </c:strRef>
          </c:cat>
          <c:val>
            <c:numRef>
              <c:f>'MATEMÁTICA 4 ANO'!$D$21:$F$21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ESCREVE TEXTOS COM COERÊNCIA</a:t>
            </a:r>
          </a:p>
        </c:rich>
      </c:tx>
      <c:overlay val="0"/>
    </c:title>
    <c:plotArea>
      <c:layout>
        <c:manualLayout>
          <c:xMode val="edge"/>
          <c:yMode val="edge"/>
          <c:x val="0.048783231083844546"/>
          <c:y val="0.1395582329317269"/>
          <c:w val="0.8210020449897751"/>
          <c:h val="0.810441767068271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ANO'!$E$12:$G$12</c:f>
            </c:strRef>
          </c:cat>
          <c:val>
            <c:numRef>
              <c:f>'PORTUGUÊS 3 ANO'!$E$23:$G$23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SUBTRAÇÃO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4 ANO'!$G$12:$I$12</c:f>
            </c:strRef>
          </c:cat>
          <c:val>
            <c:numRef>
              <c:f>'MATEMÁTICA 4 ANO'!$G$21:$I$21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MULTIPLICAÇÃO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4 ANO'!$J$12:$L$12</c:f>
            </c:strRef>
          </c:cat>
          <c:val>
            <c:numRef>
              <c:f>'MATEMÁTICA 4 ANO'!$J$21:$L$21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DIVISÃO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4 ANO'!$M$12:$O$12</c:f>
            </c:strRef>
          </c:cat>
          <c:val>
            <c:numRef>
              <c:f>'MATEMÁTICA 4 ANO'!$M$21:$O$21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POSSUI DOMÍNIO DA ESCRITA ORTOGRÁFICA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ANO'!$K$12:$M$12</c:f>
            </c:strRef>
          </c:cat>
          <c:val>
            <c:numRef>
              <c:f>'PORTUGUÊS 3 ANO'!$K$23:$M$23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UTILIZA PARAGRÁFOS NA PRODUÇÃO DE TEXTOS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ANO'!$N$12:$P$12</c:f>
            </c:strRef>
          </c:cat>
          <c:val>
            <c:numRef>
              <c:f>'PORTUGUÊS 3 ANO'!$N$23:$P$23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TRANSLINEAÇÃO SILÁBICA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ANO'!$Q$12:$S$12</c:f>
            </c:strRef>
          </c:cat>
          <c:val>
            <c:numRef>
              <c:f>'PORTUGUÊS 3 ANO'!$Q$23:$S$23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LEITURA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ANO'!$T$12:$W$12</c:f>
            </c:strRef>
          </c:cat>
          <c:val>
            <c:numRef>
              <c:f>'PORTUGUÊS 3 ANO'!$T$23:$W$23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UTILIZA PONTUAÇÃO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3 ANO'!$H$12:$J$12</c:f>
            </c:strRef>
          </c:cat>
          <c:val>
            <c:numRef>
              <c:f>'PORTUGUÊS 3 ANO'!$H$23:$J$23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ESCREVE TEXTOS COM COESÃO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ANO'!$B$12:$D$12</c:f>
            </c:strRef>
          </c:cat>
          <c:val>
            <c:numRef>
              <c:f>'PORTUGUÊS 4 ANO'!$B$21:$D$21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ESCREVE TEXTOS COM COERÊNCIA</a:t>
            </a:r>
          </a:p>
        </c:rich>
      </c:tx>
      <c:overlay val="0"/>
    </c:title>
    <c:plotArea>
      <c:layout>
        <c:manualLayout>
          <c:xMode val="edge"/>
          <c:yMode val="edge"/>
          <c:x val="0.048783231083844546"/>
          <c:y val="0.1395582329317269"/>
          <c:w val="0.8210020449897751"/>
          <c:h val="0.810441767068271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4 ANO'!$E$12:$G$12</c:f>
            </c:strRef>
          </c:cat>
          <c:val>
            <c:numRef>
              <c:f>'PORTUGUÊS 4 ANO'!$E$21:$G$21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.jp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9" Type="http://schemas.openxmlformats.org/officeDocument/2006/relationships/image" Target="../media/image2.jpg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image" Target="../media/image1.png"/><Relationship Id="rId6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image" Target="../media/image1.png"/><Relationship Id="rId6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23</xdr:row>
      <xdr:rowOff>57150</xdr:rowOff>
    </xdr:from>
    <xdr:ext cx="3419475" cy="2371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23</xdr:row>
      <xdr:rowOff>57150</xdr:rowOff>
    </xdr:from>
    <xdr:ext cx="3571875" cy="237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35</xdr:row>
      <xdr:rowOff>28575</xdr:rowOff>
    </xdr:from>
    <xdr:ext cx="3419475" cy="237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323850</xdr:colOff>
      <xdr:row>35</xdr:row>
      <xdr:rowOff>28575</xdr:rowOff>
    </xdr:from>
    <xdr:ext cx="3571875" cy="237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38100</xdr:colOff>
      <xdr:row>35</xdr:row>
      <xdr:rowOff>28575</xdr:rowOff>
    </xdr:from>
    <xdr:ext cx="3886200" cy="2371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352425</xdr:colOff>
      <xdr:row>47</xdr:row>
      <xdr:rowOff>0</xdr:rowOff>
    </xdr:from>
    <xdr:ext cx="3419475" cy="2371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38100</xdr:colOff>
      <xdr:row>23</xdr:row>
      <xdr:rowOff>57150</xdr:rowOff>
    </xdr:from>
    <xdr:ext cx="3886200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847725</xdr:colOff>
      <xdr:row>0</xdr:row>
      <xdr:rowOff>19050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21</xdr:row>
      <xdr:rowOff>57150</xdr:rowOff>
    </xdr:from>
    <xdr:ext cx="3419475" cy="2371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21</xdr:row>
      <xdr:rowOff>57150</xdr:rowOff>
    </xdr:from>
    <xdr:ext cx="3571875" cy="2371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33</xdr:row>
      <xdr:rowOff>28575</xdr:rowOff>
    </xdr:from>
    <xdr:ext cx="3419475" cy="2371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323850</xdr:colOff>
      <xdr:row>33</xdr:row>
      <xdr:rowOff>28575</xdr:rowOff>
    </xdr:from>
    <xdr:ext cx="3571875" cy="23717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38100</xdr:colOff>
      <xdr:row>33</xdr:row>
      <xdr:rowOff>28575</xdr:rowOff>
    </xdr:from>
    <xdr:ext cx="3886200" cy="2371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352425</xdr:colOff>
      <xdr:row>45</xdr:row>
      <xdr:rowOff>0</xdr:rowOff>
    </xdr:from>
    <xdr:ext cx="3419475" cy="23717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38100</xdr:colOff>
      <xdr:row>21</xdr:row>
      <xdr:rowOff>57150</xdr:rowOff>
    </xdr:from>
    <xdr:ext cx="3886200" cy="23717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847725</xdr:colOff>
      <xdr:row>0</xdr:row>
      <xdr:rowOff>19050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23</xdr:row>
      <xdr:rowOff>47625</xdr:rowOff>
    </xdr:from>
    <xdr:ext cx="2705100" cy="1847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23</xdr:row>
      <xdr:rowOff>47625</xdr:rowOff>
    </xdr:from>
    <xdr:ext cx="2705100" cy="18478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295275</xdr:colOff>
      <xdr:row>32</xdr:row>
      <xdr:rowOff>95250</xdr:rowOff>
    </xdr:from>
    <xdr:ext cx="2705100" cy="18478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685800</xdr:colOff>
      <xdr:row>32</xdr:row>
      <xdr:rowOff>95250</xdr:rowOff>
    </xdr:from>
    <xdr:ext cx="2705100" cy="18478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285750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21</xdr:row>
      <xdr:rowOff>47625</xdr:rowOff>
    </xdr:from>
    <xdr:ext cx="2705100" cy="18478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21</xdr:row>
      <xdr:rowOff>47625</xdr:rowOff>
    </xdr:from>
    <xdr:ext cx="2705100" cy="18478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295275</xdr:colOff>
      <xdr:row>30</xdr:row>
      <xdr:rowOff>95250</xdr:rowOff>
    </xdr:from>
    <xdr:ext cx="2705100" cy="18478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685800</xdr:colOff>
      <xdr:row>30</xdr:row>
      <xdr:rowOff>95250</xdr:rowOff>
    </xdr:from>
    <xdr:ext cx="2705100" cy="18478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285750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3" width="4.38"/>
    <col customWidth="1" min="4" max="4" width="8.13"/>
    <col customWidth="1" min="5" max="6" width="4.38"/>
    <col customWidth="1" min="7" max="7" width="8.13"/>
    <col customWidth="1" min="8" max="9" width="4.38"/>
    <col customWidth="1" min="10" max="10" width="8.13"/>
    <col customWidth="1" min="11" max="12" width="4.38"/>
    <col customWidth="1" min="13" max="13" width="8.13"/>
    <col customWidth="1" min="14" max="15" width="4.38"/>
    <col customWidth="1" min="16" max="16" width="8.13"/>
    <col customWidth="1" min="17" max="18" width="4.38"/>
    <col customWidth="1" min="19" max="19" width="8.13"/>
    <col customWidth="1" min="20" max="23" width="11.38"/>
    <col customWidth="1" min="24" max="24" width="9.5"/>
    <col customWidth="1" min="25" max="25" width="13.38"/>
  </cols>
  <sheetData>
    <row r="1">
      <c r="A1" s="1" t="s">
        <v>0</v>
      </c>
      <c r="X1" s="2"/>
      <c r="Y1" s="2"/>
    </row>
    <row r="2">
      <c r="A2" s="2" t="s">
        <v>1</v>
      </c>
      <c r="X2" s="2"/>
      <c r="Y2" s="2"/>
    </row>
    <row r="3">
      <c r="A3" s="2" t="s">
        <v>2</v>
      </c>
      <c r="X3" s="2"/>
      <c r="Y3" s="2"/>
    </row>
    <row r="4">
      <c r="A4" s="2" t="s">
        <v>3</v>
      </c>
      <c r="X4" s="3"/>
      <c r="Y4" s="3"/>
    </row>
    <row r="5">
      <c r="A5" s="2" t="s">
        <v>4</v>
      </c>
      <c r="X5" s="2"/>
      <c r="Y5" s="2"/>
    </row>
    <row r="6" ht="12.0" customHeight="1">
      <c r="A6" s="4"/>
    </row>
    <row r="7" ht="25.5" customHeight="1">
      <c r="A7" s="5" t="s">
        <v>5</v>
      </c>
      <c r="X7" s="6"/>
      <c r="Y7" s="6"/>
    </row>
    <row r="9">
      <c r="A9" s="7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 t="s">
        <v>7</v>
      </c>
      <c r="R9" s="10"/>
      <c r="S9" s="11"/>
      <c r="T9" s="9" t="s">
        <v>8</v>
      </c>
      <c r="U9" s="9" t="s">
        <v>9</v>
      </c>
      <c r="V9" s="10"/>
      <c r="W9" s="11"/>
    </row>
    <row r="11" ht="50.25" customHeight="1">
      <c r="A11" s="12" t="s">
        <v>10</v>
      </c>
      <c r="B11" s="13" t="s">
        <v>11</v>
      </c>
      <c r="C11" s="10"/>
      <c r="D11" s="11"/>
      <c r="E11" s="13" t="s">
        <v>12</v>
      </c>
      <c r="F11" s="10"/>
      <c r="G11" s="11"/>
      <c r="H11" s="13" t="s">
        <v>13</v>
      </c>
      <c r="I11" s="10"/>
      <c r="J11" s="11"/>
      <c r="K11" s="13" t="s">
        <v>14</v>
      </c>
      <c r="L11" s="10"/>
      <c r="M11" s="11"/>
      <c r="N11" s="13" t="s">
        <v>15</v>
      </c>
      <c r="O11" s="10"/>
      <c r="P11" s="11"/>
      <c r="Q11" s="13" t="s">
        <v>16</v>
      </c>
      <c r="R11" s="10"/>
      <c r="S11" s="11"/>
      <c r="T11" s="13" t="s">
        <v>17</v>
      </c>
      <c r="U11" s="10"/>
      <c r="V11" s="10"/>
      <c r="W11" s="11"/>
      <c r="X11" s="14"/>
      <c r="Y11" s="14"/>
    </row>
    <row r="12">
      <c r="A12" s="15"/>
      <c r="B12" s="16" t="s">
        <v>18</v>
      </c>
      <c r="C12" s="17" t="s">
        <v>19</v>
      </c>
      <c r="D12" s="17" t="s">
        <v>20</v>
      </c>
      <c r="E12" s="18" t="s">
        <v>18</v>
      </c>
      <c r="F12" s="19" t="s">
        <v>19</v>
      </c>
      <c r="G12" s="17" t="s">
        <v>20</v>
      </c>
      <c r="H12" s="16" t="s">
        <v>18</v>
      </c>
      <c r="I12" s="17" t="s">
        <v>19</v>
      </c>
      <c r="J12" s="17" t="s">
        <v>20</v>
      </c>
      <c r="K12" s="16" t="s">
        <v>18</v>
      </c>
      <c r="L12" s="17" t="s">
        <v>19</v>
      </c>
      <c r="M12" s="17" t="s">
        <v>20</v>
      </c>
      <c r="N12" s="16" t="s">
        <v>18</v>
      </c>
      <c r="O12" s="17" t="s">
        <v>19</v>
      </c>
      <c r="P12" s="17" t="s">
        <v>20</v>
      </c>
      <c r="Q12" s="16" t="s">
        <v>18</v>
      </c>
      <c r="R12" s="17" t="s">
        <v>19</v>
      </c>
      <c r="S12" s="17" t="s">
        <v>20</v>
      </c>
      <c r="T12" s="16" t="s">
        <v>21</v>
      </c>
      <c r="U12" s="16" t="s">
        <v>22</v>
      </c>
      <c r="V12" s="16" t="s">
        <v>23</v>
      </c>
      <c r="W12" s="18" t="s">
        <v>24</v>
      </c>
      <c r="X12" s="14"/>
      <c r="Y12" s="14"/>
    </row>
    <row r="13">
      <c r="A13" s="20" t="s">
        <v>25</v>
      </c>
      <c r="B13" s="21">
        <f>IFERROR(__xludf.DUMMYFUNCTION("COUNTIF(IMPORTRANGE(GETLINK($A$7,$T$9),GETRANGE($A13, B$11)), B$12)"),0.0)</f>
        <v>0</v>
      </c>
      <c r="C13" s="22">
        <f>IFERROR(__xludf.DUMMYFUNCTION("COUNTIF(IMPORTRANGE(GETLINK($A$7,$T$9),GETRANGE($A13, B$11)), C$12)"),13.0)</f>
        <v>13</v>
      </c>
      <c r="D13" s="22">
        <f>IFERROR(__xludf.DUMMYFUNCTION("COUNTIF(IMPORTRANGE(GETLINK($A$7,$T$9),GETRANGE($A13, B$11)), D$12)"),7.0)</f>
        <v>7</v>
      </c>
      <c r="E13" s="21">
        <f>IFERROR(__xludf.DUMMYFUNCTION("COUNTIF(IMPORTRANGE(GETLINK($A$7,$T$9),GETRANGE($A13, E$11)), E$12)"),1.0)</f>
        <v>1</v>
      </c>
      <c r="F13" s="22">
        <f>IFERROR(__xludf.DUMMYFUNCTION("COUNTIF(IMPORTRANGE(GETLINK($A$7,$T$9),GETRANGE($A13, E$11)), F$12)"),13.0)</f>
        <v>13</v>
      </c>
      <c r="G13" s="22">
        <f>IFERROR(__xludf.DUMMYFUNCTION("COUNTIF(IMPORTRANGE(GETLINK($A$7,$T$9),GETRANGE($A13, E$11)), G$12)"),6.0)</f>
        <v>6</v>
      </c>
      <c r="H13" s="21">
        <f>IFERROR(__xludf.DUMMYFUNCTION("COUNTIF(IMPORTRANGE(GETLINK($A$7,$T$9),GETRANGE($A13, H$11)), H$12)"),1.0)</f>
        <v>1</v>
      </c>
      <c r="I13" s="22">
        <f>IFERROR(__xludf.DUMMYFUNCTION("COUNTIF(IMPORTRANGE(GETLINK($A$7,$T$9),GETRANGE($A13, H$11)), I$12)"),19.0)</f>
        <v>19</v>
      </c>
      <c r="J13" s="23">
        <f>IFERROR(__xludf.DUMMYFUNCTION("COUNTIF(IMPORTRANGE(GETLINK($A$7,$T$9),GETRANGE($A13, H$11)), J$12)"),0.0)</f>
        <v>0</v>
      </c>
      <c r="K13" s="24">
        <f>IFERROR(__xludf.DUMMYFUNCTION("COUNTIF(IMPORTRANGE(GETLINK($A$7,$T$9),GETRANGE($A13, K$11)), K$12)"),5.0)</f>
        <v>5</v>
      </c>
      <c r="L13" s="25">
        <f>IFERROR(__xludf.DUMMYFUNCTION("COUNTIF(IMPORTRANGE(GETLINK($A$7,$T$9),GETRANGE($A13, K$11)), L$12)"),3.0)</f>
        <v>3</v>
      </c>
      <c r="M13" s="26">
        <f>IFERROR(__xludf.DUMMYFUNCTION("COUNTIF(IMPORTRANGE(GETLINK($A$7,$T$9),GETRANGE($A13, K$11)), M$12)"),12.0)</f>
        <v>12</v>
      </c>
      <c r="N13" s="24">
        <f>IFERROR(__xludf.DUMMYFUNCTION("COUNTIF(IMPORTRANGE(GETLINK($A$7,$T$9),GETRANGE($A13, N$11)), N$12)"),0.0)</f>
        <v>0</v>
      </c>
      <c r="O13" s="25">
        <f>IFERROR(__xludf.DUMMYFUNCTION("COUNTIF(IMPORTRANGE(GETLINK($A$7,$T$9),GETRANGE($A13, N$11)), O$12)"),20.0)</f>
        <v>20</v>
      </c>
      <c r="P13" s="25">
        <f>IFERROR(__xludf.DUMMYFUNCTION("COUNTIF(IMPORTRANGE(GETLINK($A$7,$T$9),GETRANGE($A13, N$11)), P$12)"),0.0)</f>
        <v>0</v>
      </c>
      <c r="Q13" s="24">
        <f>IFERROR(__xludf.DUMMYFUNCTION("COUNTIF(IMPORTRANGE(GETLINK($A$7,$T$9),GETRANGE($A13, Q$11)), Q$12)"),1.0)</f>
        <v>1</v>
      </c>
      <c r="R13" s="25">
        <f>IFERROR(__xludf.DUMMYFUNCTION("COUNTIF(IMPORTRANGE(GETLINK($A$7,$T$9),GETRANGE($A13, Q$11)), R$12)"),16.0)</f>
        <v>16</v>
      </c>
      <c r="S13" s="25">
        <f>IFERROR(__xludf.DUMMYFUNCTION("COUNTIF(IMPORTRANGE(GETLINK($A$7,$T$9),GETRANGE($A13, Q$11)), S$12)"),3.0)</f>
        <v>3</v>
      </c>
      <c r="T13" s="21">
        <f>IFERROR(__xludf.DUMMYFUNCTION("COUNTIF(IMPORTRANGE(GETLINK($A$7,$T$9),GETRANGE($A13, T$11)), T$12)"),1.0)</f>
        <v>1</v>
      </c>
      <c r="U13" s="22">
        <f>IFERROR(__xludf.DUMMYFUNCTION("COUNTIF(IMPORTRANGE(GETLINK($A$7,$T$9),GETRANGE($A13, T$11)), U$12)"),11.0)</f>
        <v>11</v>
      </c>
      <c r="V13" s="22">
        <f>IFERROR(__xludf.DUMMYFUNCTION("COUNTIF(IMPORTRANGE(GETLINK($A$7,$T$9),GETRANGE($A13, T$11)), V$12)"),7.0)</f>
        <v>7</v>
      </c>
      <c r="W13" s="23">
        <f>IFERROR(__xludf.DUMMYFUNCTION("COUNTIF(IMPORTRANGE(GETLINK($A$7,$T$9),GETRANGE($A13, T$11)), W$12)"),1.0)</f>
        <v>1</v>
      </c>
      <c r="X13" s="27"/>
    </row>
    <row r="14">
      <c r="A14" s="20" t="s">
        <v>26</v>
      </c>
      <c r="B14" s="28">
        <f>IFERROR(__xludf.DUMMYFUNCTION("COUNTIF(IMPORTRANGE(GETLINK($A$7,$T$9),GETRANGE($A14, B$11)), B$12)"),0.0)</f>
        <v>0</v>
      </c>
      <c r="C14" s="29">
        <f>IFERROR(__xludf.DUMMYFUNCTION("COUNTIF(IMPORTRANGE(GETLINK($A$7,$T$9),GETRANGE($A14, B$11)), C$12)"),20.0)</f>
        <v>20</v>
      </c>
      <c r="D14" s="29">
        <f>IFERROR(__xludf.DUMMYFUNCTION("COUNTIF(IMPORTRANGE(GETLINK($A$7,$T$9),GETRANGE($A14, B$11)), D$12)"),0.0)</f>
        <v>0</v>
      </c>
      <c r="E14" s="28">
        <f>IFERROR(__xludf.DUMMYFUNCTION("COUNTIF(IMPORTRANGE(GETLINK($A$7,$T$9),GETRANGE($A14, E$11)), E$12)"),0.0)</f>
        <v>0</v>
      </c>
      <c r="F14" s="29">
        <f>IFERROR(__xludf.DUMMYFUNCTION("COUNTIF(IMPORTRANGE(GETLINK($A$7,$T$9),GETRANGE($A14, E$11)), F$12)"),20.0)</f>
        <v>20</v>
      </c>
      <c r="G14" s="29">
        <f>IFERROR(__xludf.DUMMYFUNCTION("COUNTIF(IMPORTRANGE(GETLINK($A$7,$T$9),GETRANGE($A14, E$11)), G$12)"),0.0)</f>
        <v>0</v>
      </c>
      <c r="H14" s="28">
        <f>IFERROR(__xludf.DUMMYFUNCTION("COUNTIF(IMPORTRANGE(GETLINK($A$7,$T$9),GETRANGE($A14, H$11)), H$12)"),0.0)</f>
        <v>0</v>
      </c>
      <c r="I14" s="29">
        <f>IFERROR(__xludf.DUMMYFUNCTION("COUNTIF(IMPORTRANGE(GETLINK($A$7,$T$9),GETRANGE($A14, H$11)), I$12)"),20.0)</f>
        <v>20</v>
      </c>
      <c r="J14" s="30">
        <f>IFERROR(__xludf.DUMMYFUNCTION("COUNTIF(IMPORTRANGE(GETLINK($A$7,$T$9),GETRANGE($A14, H$11)), J$12)"),0.0)</f>
        <v>0</v>
      </c>
      <c r="K14" s="31">
        <f>IFERROR(__xludf.DUMMYFUNCTION("COUNTIF(IMPORTRANGE(GETLINK($A$7,$T$9),GETRANGE($A14, K$11)), K$12)"),0.0)</f>
        <v>0</v>
      </c>
      <c r="L14" s="32">
        <f>IFERROR(__xludf.DUMMYFUNCTION("COUNTIF(IMPORTRANGE(GETLINK($A$7,$T$9),GETRANGE($A14, K$11)), L$12)"),17.0)</f>
        <v>17</v>
      </c>
      <c r="M14" s="33">
        <f>IFERROR(__xludf.DUMMYFUNCTION("COUNTIF(IMPORTRANGE(GETLINK($A$7,$T$9),GETRANGE($A14, K$11)), M$12)"),3.0)</f>
        <v>3</v>
      </c>
      <c r="N14" s="31">
        <f>IFERROR(__xludf.DUMMYFUNCTION("COUNTIF(IMPORTRANGE(GETLINK($A$7,$T$9),GETRANGE($A14, N$11)), N$12)"),0.0)</f>
        <v>0</v>
      </c>
      <c r="O14" s="32">
        <f>IFERROR(__xludf.DUMMYFUNCTION("COUNTIF(IMPORTRANGE(GETLINK($A$7,$T$9),GETRANGE($A14, N$11)), O$12)"),20.0)</f>
        <v>20</v>
      </c>
      <c r="P14" s="32">
        <f>IFERROR(__xludf.DUMMYFUNCTION("COUNTIF(IMPORTRANGE(GETLINK($A$7,$T$9),GETRANGE($A14, N$11)), P$12)"),0.0)</f>
        <v>0</v>
      </c>
      <c r="Q14" s="31">
        <f>IFERROR(__xludf.DUMMYFUNCTION("COUNTIF(IMPORTRANGE(GETLINK($A$7,$T$9),GETRANGE($A14, Q$11)), Q$12)"),0.0)</f>
        <v>0</v>
      </c>
      <c r="R14" s="32">
        <f>IFERROR(__xludf.DUMMYFUNCTION("COUNTIF(IMPORTRANGE(GETLINK($A$7,$T$9),GETRANGE($A14, Q$11)), R$12)"),20.0)</f>
        <v>20</v>
      </c>
      <c r="S14" s="32">
        <f>IFERROR(__xludf.DUMMYFUNCTION("COUNTIF(IMPORTRANGE(GETLINK($A$7,$T$9),GETRANGE($A14, Q$11)), S$12)"),0.0)</f>
        <v>0</v>
      </c>
      <c r="T14" s="28">
        <f>IFERROR(__xludf.DUMMYFUNCTION("COUNTIF(IMPORTRANGE(GETLINK($A$7,$T$9),GETRANGE($A14, T$11)), T$12)"),8.0)</f>
        <v>8</v>
      </c>
      <c r="U14" s="29">
        <f>IFERROR(__xludf.DUMMYFUNCTION("COUNTIF(IMPORTRANGE(GETLINK($A$7,$T$9),GETRANGE($A14, T$11)), U$12)"),11.0)</f>
        <v>11</v>
      </c>
      <c r="V14" s="29">
        <f>IFERROR(__xludf.DUMMYFUNCTION("COUNTIF(IMPORTRANGE(GETLINK($A$7,$T$9),GETRANGE($A14, T$11)), V$12)"),1.0)</f>
        <v>1</v>
      </c>
      <c r="W14" s="30">
        <f>IFERROR(__xludf.DUMMYFUNCTION("COUNTIF(IMPORTRANGE(GETLINK($A$7,$T$9),GETRANGE($A14, T$11)), W$12)"),0.0)</f>
        <v>0</v>
      </c>
    </row>
    <row r="15">
      <c r="A15" s="20" t="s">
        <v>27</v>
      </c>
      <c r="B15" s="28">
        <f>IFERROR(__xludf.DUMMYFUNCTION("COUNTIF(IMPORTRANGE(GETLINK($A$7,$T$9),GETRANGE($A15, B$11)), B$12)"),0.0)</f>
        <v>0</v>
      </c>
      <c r="C15" s="29">
        <f>IFERROR(__xludf.DUMMYFUNCTION("COUNTIF(IMPORTRANGE(GETLINK($A$7,$T$9),GETRANGE($A15, B$11)), C$12)"),7.0)</f>
        <v>7</v>
      </c>
      <c r="D15" s="29">
        <f>IFERROR(__xludf.DUMMYFUNCTION("COUNTIF(IMPORTRANGE(GETLINK($A$7,$T$9),GETRANGE($A15, B$11)), D$12)"),13.0)</f>
        <v>13</v>
      </c>
      <c r="E15" s="28">
        <f>IFERROR(__xludf.DUMMYFUNCTION("COUNTIF(IMPORTRANGE(GETLINK($A$7,$T$9),GETRANGE($A15, E$11)), E$12)"),0.0)</f>
        <v>0</v>
      </c>
      <c r="F15" s="29">
        <f>IFERROR(__xludf.DUMMYFUNCTION("COUNTIF(IMPORTRANGE(GETLINK($A$7,$T$9),GETRANGE($A15, E$11)), F$12)"),7.0)</f>
        <v>7</v>
      </c>
      <c r="G15" s="29">
        <f>IFERROR(__xludf.DUMMYFUNCTION("COUNTIF(IMPORTRANGE(GETLINK($A$7,$T$9),GETRANGE($A15, E$11)), G$12)"),12.0)</f>
        <v>12</v>
      </c>
      <c r="H15" s="28">
        <f>IFERROR(__xludf.DUMMYFUNCTION("COUNTIF(IMPORTRANGE(GETLINK($A$7,$T$9),GETRANGE($A15, H$11)), H$12)"),0.0)</f>
        <v>0</v>
      </c>
      <c r="I15" s="29">
        <f>IFERROR(__xludf.DUMMYFUNCTION("COUNTIF(IMPORTRANGE(GETLINK($A$7,$T$9),GETRANGE($A15, H$11)), I$12)"),11.0)</f>
        <v>11</v>
      </c>
      <c r="J15" s="30">
        <f>IFERROR(__xludf.DUMMYFUNCTION("COUNTIF(IMPORTRANGE(GETLINK($A$7,$T$9),GETRANGE($A15, H$11)), J$12)"),9.0)</f>
        <v>9</v>
      </c>
      <c r="K15" s="31">
        <f>IFERROR(__xludf.DUMMYFUNCTION("COUNTIF(IMPORTRANGE(GETLINK($A$7,$T$9),GETRANGE($A15, K$11)), K$12)"),1.0)</f>
        <v>1</v>
      </c>
      <c r="L15" s="32">
        <f>IFERROR(__xludf.DUMMYFUNCTION("COUNTIF(IMPORTRANGE(GETLINK($A$7,$T$9),GETRANGE($A15, K$11)), L$12)"),6.0)</f>
        <v>6</v>
      </c>
      <c r="M15" s="33">
        <f>IFERROR(__xludf.DUMMYFUNCTION("COUNTIF(IMPORTRANGE(GETLINK($A$7,$T$9),GETRANGE($A15, K$11)), M$12)"),13.0)</f>
        <v>13</v>
      </c>
      <c r="N15" s="31">
        <f>IFERROR(__xludf.DUMMYFUNCTION("COUNTIF(IMPORTRANGE(GETLINK($A$7,$T$9),GETRANGE($A15, N$11)), N$12)"),0.0)</f>
        <v>0</v>
      </c>
      <c r="O15" s="32">
        <f>IFERROR(__xludf.DUMMYFUNCTION("COUNTIF(IMPORTRANGE(GETLINK($A$7,$T$9),GETRANGE($A15, N$11)), O$12)"),13.0)</f>
        <v>13</v>
      </c>
      <c r="P15" s="32">
        <f>IFERROR(__xludf.DUMMYFUNCTION("COUNTIF(IMPORTRANGE(GETLINK($A$7,$T$9),GETRANGE($A15, N$11)), P$12)"),7.0)</f>
        <v>7</v>
      </c>
      <c r="Q15" s="31">
        <f>IFERROR(__xludf.DUMMYFUNCTION("COUNTIF(IMPORTRANGE(GETLINK($A$7,$T$9),GETRANGE($A15, Q$11)), Q$12)"),0.0)</f>
        <v>0</v>
      </c>
      <c r="R15" s="32">
        <f>IFERROR(__xludf.DUMMYFUNCTION("COUNTIF(IMPORTRANGE(GETLINK($A$7,$T$9),GETRANGE($A15, Q$11)), R$12)"),13.0)</f>
        <v>13</v>
      </c>
      <c r="S15" s="32">
        <f>IFERROR(__xludf.DUMMYFUNCTION("COUNTIF(IMPORTRANGE(GETLINK($A$7,$T$9),GETRANGE($A15, Q$11)), S$12)"),7.0)</f>
        <v>7</v>
      </c>
      <c r="T15" s="28">
        <f>IFERROR(__xludf.DUMMYFUNCTION("COUNTIF(IMPORTRANGE(GETLINK($A$7,$T$9),GETRANGE($A15, T$11)), T$12)"),6.0)</f>
        <v>6</v>
      </c>
      <c r="U15" s="29">
        <f>IFERROR(__xludf.DUMMYFUNCTION("COUNTIF(IMPORTRANGE(GETLINK($A$7,$T$9),GETRANGE($A15, T$11)), U$12)"),9.0)</f>
        <v>9</v>
      </c>
      <c r="V15" s="29">
        <f>IFERROR(__xludf.DUMMYFUNCTION("COUNTIF(IMPORTRANGE(GETLINK($A$7,$T$9),GETRANGE($A15, T$11)), V$12)"),1.0)</f>
        <v>1</v>
      </c>
      <c r="W15" s="30">
        <f>IFERROR(__xludf.DUMMYFUNCTION("COUNTIF(IMPORTRANGE(GETLINK($A$7,$T$9),GETRANGE($A15, T$11)), W$12)"),4.0)</f>
        <v>4</v>
      </c>
    </row>
    <row r="16">
      <c r="A16" s="20" t="s">
        <v>28</v>
      </c>
      <c r="B16" s="28">
        <f>IFERROR(__xludf.DUMMYFUNCTION("COUNTIF(IMPORTRANGE(GETLINK($A$7,$T$9),GETRANGE($A16, B$11)), B$12)"),2.0)</f>
        <v>2</v>
      </c>
      <c r="C16" s="29">
        <f>IFERROR(__xludf.DUMMYFUNCTION("COUNTIF(IMPORTRANGE(GETLINK($A$7,$T$9),GETRANGE($A16, B$11)), C$12)"),17.0)</f>
        <v>17</v>
      </c>
      <c r="D16" s="29">
        <f>IFERROR(__xludf.DUMMYFUNCTION("COUNTIF(IMPORTRANGE(GETLINK($A$7,$T$9),GETRANGE($A16, B$11)), D$12)"),0.0)</f>
        <v>0</v>
      </c>
      <c r="E16" s="28">
        <f>IFERROR(__xludf.DUMMYFUNCTION("COUNTIF(IMPORTRANGE(GETLINK($A$7,$T$9),GETRANGE($A16, E$11)), E$12)"),2.0)</f>
        <v>2</v>
      </c>
      <c r="F16" s="29">
        <f>IFERROR(__xludf.DUMMYFUNCTION("COUNTIF(IMPORTRANGE(GETLINK($A$7,$T$9),GETRANGE($A16, E$11)), F$12)"),16.0)</f>
        <v>16</v>
      </c>
      <c r="G16" s="29">
        <f>IFERROR(__xludf.DUMMYFUNCTION("COUNTIF(IMPORTRANGE(GETLINK($A$7,$T$9),GETRANGE($A16, E$11)), G$12)"),0.0)</f>
        <v>0</v>
      </c>
      <c r="H16" s="28">
        <f>IFERROR(__xludf.DUMMYFUNCTION("COUNTIF(IMPORTRANGE(GETLINK($A$7,$T$9),GETRANGE($A16, H$11)), H$12)"),0.0)</f>
        <v>0</v>
      </c>
      <c r="I16" s="29">
        <f>IFERROR(__xludf.DUMMYFUNCTION("COUNTIF(IMPORTRANGE(GETLINK($A$7,$T$9),GETRANGE($A16, H$11)), I$12)"),19.0)</f>
        <v>19</v>
      </c>
      <c r="J16" s="30">
        <f>IFERROR(__xludf.DUMMYFUNCTION("COUNTIF(IMPORTRANGE(GETLINK($A$7,$T$9),GETRANGE($A16, H$11)), J$12)"),0.0)</f>
        <v>0</v>
      </c>
      <c r="K16" s="31">
        <f>IFERROR(__xludf.DUMMYFUNCTION("COUNTIF(IMPORTRANGE(GETLINK($A$7,$T$9),GETRANGE($A16, K$11)), K$12)"),2.0)</f>
        <v>2</v>
      </c>
      <c r="L16" s="32">
        <f>IFERROR(__xludf.DUMMYFUNCTION("COUNTIF(IMPORTRANGE(GETLINK($A$7,$T$9),GETRANGE($A16, K$11)), L$12)"),15.0)</f>
        <v>15</v>
      </c>
      <c r="M16" s="33">
        <f>IFERROR(__xludf.DUMMYFUNCTION("COUNTIF(IMPORTRANGE(GETLINK($A$7,$T$9),GETRANGE($A16, K$11)), M$12)"),2.0)</f>
        <v>2</v>
      </c>
      <c r="N16" s="31">
        <f>IFERROR(__xludf.DUMMYFUNCTION("COUNTIF(IMPORTRANGE(GETLINK($A$7,$T$9),GETRANGE($A16, N$11)), N$12)"),0.0)</f>
        <v>0</v>
      </c>
      <c r="O16" s="32">
        <f>IFERROR(__xludf.DUMMYFUNCTION("COUNTIF(IMPORTRANGE(GETLINK($A$7,$T$9),GETRANGE($A16, N$11)), O$12)"),19.0)</f>
        <v>19</v>
      </c>
      <c r="P16" s="32">
        <f>IFERROR(__xludf.DUMMYFUNCTION("COUNTIF(IMPORTRANGE(GETLINK($A$7,$T$9),GETRANGE($A16, N$11)), P$12)"),0.0)</f>
        <v>0</v>
      </c>
      <c r="Q16" s="31">
        <f>IFERROR(__xludf.DUMMYFUNCTION("COUNTIF(IMPORTRANGE(GETLINK($A$7,$T$9),GETRANGE($A16, Q$11)), Q$12)"),0.0)</f>
        <v>0</v>
      </c>
      <c r="R16" s="32">
        <f>IFERROR(__xludf.DUMMYFUNCTION("COUNTIF(IMPORTRANGE(GETLINK($A$7,$T$9),GETRANGE($A16, Q$11)), R$12)"),19.0)</f>
        <v>19</v>
      </c>
      <c r="S16" s="32">
        <f>IFERROR(__xludf.DUMMYFUNCTION("COUNTIF(IMPORTRANGE(GETLINK($A$7,$T$9),GETRANGE($A16, Q$11)), S$12)"),0.0)</f>
        <v>0</v>
      </c>
      <c r="T16" s="28">
        <f>IFERROR(__xludf.DUMMYFUNCTION("COUNTIF(IMPORTRANGE(GETLINK($A$7,$T$9),GETRANGE($A16, T$11)), T$12)"),9.0)</f>
        <v>9</v>
      </c>
      <c r="U16" s="29">
        <f>IFERROR(__xludf.DUMMYFUNCTION("COUNTIF(IMPORTRANGE(GETLINK($A$7,$T$9),GETRANGE($A16, T$11)), U$12)"),6.0)</f>
        <v>6</v>
      </c>
      <c r="V16" s="29">
        <f>IFERROR(__xludf.DUMMYFUNCTION("COUNTIF(IMPORTRANGE(GETLINK($A$7,$T$9),GETRANGE($A16, T$11)), V$12)"),2.0)</f>
        <v>2</v>
      </c>
      <c r="W16" s="30">
        <f>IFERROR(__xludf.DUMMYFUNCTION("COUNTIF(IMPORTRANGE(GETLINK($A$7,$T$9),GETRANGE($A16, T$11)), W$12)"),2.0)</f>
        <v>2</v>
      </c>
    </row>
    <row r="17">
      <c r="A17" s="34" t="s">
        <v>29</v>
      </c>
      <c r="B17" s="28">
        <f>IFERROR(__xludf.DUMMYFUNCTION("COUNTIF(IMPORTRANGE(GETLINK($A$7,$T$9),GETRANGE($A17, B$11)), B$12)"),0.0)</f>
        <v>0</v>
      </c>
      <c r="C17" s="29">
        <f>IFERROR(__xludf.DUMMYFUNCTION("COUNTIF(IMPORTRANGE(GETLINK($A$7,$T$9),GETRANGE($A17, B$11)), C$12)"),18.0)</f>
        <v>18</v>
      </c>
      <c r="D17" s="29">
        <f>IFERROR(__xludf.DUMMYFUNCTION("COUNTIF(IMPORTRANGE(GETLINK($A$7,$T$9),GETRANGE($A17, B$11)), D$12)"),1.0)</f>
        <v>1</v>
      </c>
      <c r="E17" s="28">
        <f>IFERROR(__xludf.DUMMYFUNCTION("COUNTIF(IMPORTRANGE(GETLINK($A$7,$T$9),GETRANGE($A17, E$11)), E$12)"),0.0)</f>
        <v>0</v>
      </c>
      <c r="F17" s="29">
        <f>IFERROR(__xludf.DUMMYFUNCTION("COUNTIF(IMPORTRANGE(GETLINK($A$7,$T$9),GETRANGE($A17, E$11)), F$12)"),18.0)</f>
        <v>18</v>
      </c>
      <c r="G17" s="29">
        <f>IFERROR(__xludf.DUMMYFUNCTION("COUNTIF(IMPORTRANGE(GETLINK($A$7,$T$9),GETRANGE($A17, E$11)), G$12)"),1.0)</f>
        <v>1</v>
      </c>
      <c r="H17" s="28">
        <f>IFERROR(__xludf.DUMMYFUNCTION("COUNTIF(IMPORTRANGE(GETLINK($A$7,$T$9),GETRANGE($A17, H$11)), H$12)"),0.0)</f>
        <v>0</v>
      </c>
      <c r="I17" s="29">
        <f>IFERROR(__xludf.DUMMYFUNCTION("COUNTIF(IMPORTRANGE(GETLINK($A$7,$T$9),GETRANGE($A17, H$11)), I$12)"),18.0)</f>
        <v>18</v>
      </c>
      <c r="J17" s="30">
        <f>IFERROR(__xludf.DUMMYFUNCTION("COUNTIF(IMPORTRANGE(GETLINK($A$7,$T$9),GETRANGE($A17, H$11)), J$12)"),1.0)</f>
        <v>1</v>
      </c>
      <c r="K17" s="31">
        <f>IFERROR(__xludf.DUMMYFUNCTION("COUNTIF(IMPORTRANGE(GETLINK($A$7,$T$9),GETRANGE($A17, K$11)), K$12)"),0.0)</f>
        <v>0</v>
      </c>
      <c r="L17" s="32">
        <f>IFERROR(__xludf.DUMMYFUNCTION("COUNTIF(IMPORTRANGE(GETLINK($A$7,$T$9),GETRANGE($A17, K$11)), L$12)"),18.0)</f>
        <v>18</v>
      </c>
      <c r="M17" s="33">
        <f>IFERROR(__xludf.DUMMYFUNCTION("COUNTIF(IMPORTRANGE(GETLINK($A$7,$T$9),GETRANGE($A17, K$11)), M$12)"),1.0)</f>
        <v>1</v>
      </c>
      <c r="N17" s="31">
        <f>IFERROR(__xludf.DUMMYFUNCTION("COUNTIF(IMPORTRANGE(GETLINK($A$7,$T$9),GETRANGE($A17, N$11)), N$12)"),0.0)</f>
        <v>0</v>
      </c>
      <c r="O17" s="32">
        <f>IFERROR(__xludf.DUMMYFUNCTION("COUNTIF(IMPORTRANGE(GETLINK($A$7,$T$9),GETRANGE($A17, N$11)), O$12)"),18.0)</f>
        <v>18</v>
      </c>
      <c r="P17" s="32">
        <f>IFERROR(__xludf.DUMMYFUNCTION("COUNTIF(IMPORTRANGE(GETLINK($A$7,$T$9),GETRANGE($A17, N$11)), P$12)"),1.0)</f>
        <v>1</v>
      </c>
      <c r="Q17" s="31">
        <f>IFERROR(__xludf.DUMMYFUNCTION("COUNTIF(IMPORTRANGE(GETLINK($A$7,$T$9),GETRANGE($A17, Q$11)), Q$12)"),0.0)</f>
        <v>0</v>
      </c>
      <c r="R17" s="32">
        <f>IFERROR(__xludf.DUMMYFUNCTION("COUNTIF(IMPORTRANGE(GETLINK($A$7,$T$9),GETRANGE($A17, Q$11)), R$12)"),18.0)</f>
        <v>18</v>
      </c>
      <c r="S17" s="32">
        <f>IFERROR(__xludf.DUMMYFUNCTION("COUNTIF(IMPORTRANGE(GETLINK($A$7,$T$9),GETRANGE($A17, Q$11)), S$12)"),1.0)</f>
        <v>1</v>
      </c>
      <c r="T17" s="28">
        <f>IFERROR(__xludf.DUMMYFUNCTION("COUNTIF(IMPORTRANGE(GETLINK($A$7,$T$9),GETRANGE($A17, T$11)), T$12)"),12.0)</f>
        <v>12</v>
      </c>
      <c r="U17" s="29">
        <f>IFERROR(__xludf.DUMMYFUNCTION("COUNTIF(IMPORTRANGE(GETLINK($A$7,$T$9),GETRANGE($A17, T$11)), U$12)"),5.0)</f>
        <v>5</v>
      </c>
      <c r="V17" s="29">
        <f>IFERROR(__xludf.DUMMYFUNCTION("COUNTIF(IMPORTRANGE(GETLINK($A$7,$T$9),GETRANGE($A17, T$11)), V$12)"),2.0)</f>
        <v>2</v>
      </c>
      <c r="W17" s="30">
        <f>IFERROR(__xludf.DUMMYFUNCTION("COUNTIF(IMPORTRANGE(GETLINK($A$7,$T$9),GETRANGE($A17, T$11)), W$12)"),0.0)</f>
        <v>0</v>
      </c>
    </row>
    <row r="18">
      <c r="A18" s="20" t="s">
        <v>30</v>
      </c>
      <c r="B18" s="28">
        <f>IFERROR(__xludf.DUMMYFUNCTION("COUNTIF(IMPORTRANGE(GETLINK($A$7,$T$9),GETRANGE($A18, B$11)), B$12)"),1.0)</f>
        <v>1</v>
      </c>
      <c r="C18" s="29">
        <f>IFERROR(__xludf.DUMMYFUNCTION("COUNTIF(IMPORTRANGE(GETLINK($A$7,$T$9),GETRANGE($A18, B$11)), C$12)"),14.0)</f>
        <v>14</v>
      </c>
      <c r="D18" s="29">
        <f>IFERROR(__xludf.DUMMYFUNCTION("COUNTIF(IMPORTRANGE(GETLINK($A$7,$T$9),GETRANGE($A18, B$11)), D$12)"),5.0)</f>
        <v>5</v>
      </c>
      <c r="E18" s="28">
        <f>IFERROR(__xludf.DUMMYFUNCTION("COUNTIF(IMPORTRANGE(GETLINK($A$7,$T$9),GETRANGE($A18, E$11)), E$12)"),1.0)</f>
        <v>1</v>
      </c>
      <c r="F18" s="29">
        <f>IFERROR(__xludf.DUMMYFUNCTION("COUNTIF(IMPORTRANGE(GETLINK($A$7,$T$9),GETRANGE($A18, E$11)), F$12)"),10.0)</f>
        <v>10</v>
      </c>
      <c r="G18" s="29">
        <f>IFERROR(__xludf.DUMMYFUNCTION("COUNTIF(IMPORTRANGE(GETLINK($A$7,$T$9),GETRANGE($A18, E$11)), G$12)"),9.0)</f>
        <v>9</v>
      </c>
      <c r="H18" s="28">
        <f>IFERROR(__xludf.DUMMYFUNCTION("COUNTIF(IMPORTRANGE(GETLINK($A$7,$T$9),GETRANGE($A18, H$11)), H$12)"),1.0)</f>
        <v>1</v>
      </c>
      <c r="I18" s="29">
        <f>IFERROR(__xludf.DUMMYFUNCTION("COUNTIF(IMPORTRANGE(GETLINK($A$7,$T$9),GETRANGE($A18, H$11)), I$12)"),18.0)</f>
        <v>18</v>
      </c>
      <c r="J18" s="30">
        <f>IFERROR(__xludf.DUMMYFUNCTION("COUNTIF(IMPORTRANGE(GETLINK($A$7,$T$9),GETRANGE($A18, H$11)), J$12)"),1.0)</f>
        <v>1</v>
      </c>
      <c r="K18" s="31">
        <f>IFERROR(__xludf.DUMMYFUNCTION("COUNTIF(IMPORTRANGE(GETLINK($A$7,$T$9),GETRANGE($A18, K$11)), K$12)"),5.0)</f>
        <v>5</v>
      </c>
      <c r="L18" s="32">
        <f>IFERROR(__xludf.DUMMYFUNCTION("COUNTIF(IMPORTRANGE(GETLINK($A$7,$T$9),GETRANGE($A18, K$11)), L$12)"),5.0)</f>
        <v>5</v>
      </c>
      <c r="M18" s="33">
        <f>IFERROR(__xludf.DUMMYFUNCTION("COUNTIF(IMPORTRANGE(GETLINK($A$7,$T$9),GETRANGE($A18, K$11)), M$12)"),10.0)</f>
        <v>10</v>
      </c>
      <c r="N18" s="31">
        <f>IFERROR(__xludf.DUMMYFUNCTION("COUNTIF(IMPORTRANGE(GETLINK($A$7,$T$9),GETRANGE($A18, N$11)), N$12)"),1.0)</f>
        <v>1</v>
      </c>
      <c r="O18" s="32">
        <f>IFERROR(__xludf.DUMMYFUNCTION("COUNTIF(IMPORTRANGE(GETLINK($A$7,$T$9),GETRANGE($A18, N$11)), O$12)"),18.0)</f>
        <v>18</v>
      </c>
      <c r="P18" s="32">
        <f>IFERROR(__xludf.DUMMYFUNCTION("COUNTIF(IMPORTRANGE(GETLINK($A$7,$T$9),GETRANGE($A18, N$11)), P$12)"),1.0)</f>
        <v>1</v>
      </c>
      <c r="Q18" s="31">
        <f>IFERROR(__xludf.DUMMYFUNCTION("COUNTIF(IMPORTRANGE(GETLINK($A$7,$T$9),GETRANGE($A18, Q$11)), Q$12)"),0.0)</f>
        <v>0</v>
      </c>
      <c r="R18" s="32">
        <f>IFERROR(__xludf.DUMMYFUNCTION("COUNTIF(IMPORTRANGE(GETLINK($A$7,$T$9),GETRANGE($A18, Q$11)), R$12)"),17.0)</f>
        <v>17</v>
      </c>
      <c r="S18" s="32">
        <f>IFERROR(__xludf.DUMMYFUNCTION("COUNTIF(IMPORTRANGE(GETLINK($A$7,$T$9),GETRANGE($A18, Q$11)), S$12)"),3.0)</f>
        <v>3</v>
      </c>
      <c r="T18" s="28">
        <f>IFERROR(__xludf.DUMMYFUNCTION("COUNTIF(IMPORTRANGE(GETLINK($A$7,$T$9),GETRANGE($A18, T$11)), T$12)"),3.0)</f>
        <v>3</v>
      </c>
      <c r="U18" s="29">
        <f>IFERROR(__xludf.DUMMYFUNCTION("COUNTIF(IMPORTRANGE(GETLINK($A$7,$T$9),GETRANGE($A18, T$11)), U$12)"),12.0)</f>
        <v>12</v>
      </c>
      <c r="V18" s="29">
        <f>IFERROR(__xludf.DUMMYFUNCTION("COUNTIF(IMPORTRANGE(GETLINK($A$7,$T$9),GETRANGE($A18, T$11)), V$12)"),2.0)</f>
        <v>2</v>
      </c>
      <c r="W18" s="30">
        <f>IFERROR(__xludf.DUMMYFUNCTION("COUNTIF(IMPORTRANGE(GETLINK($A$7,$T$9),GETRANGE($A18, T$11)), W$12)"),3.0)</f>
        <v>3</v>
      </c>
    </row>
    <row r="19">
      <c r="A19" s="20" t="s">
        <v>31</v>
      </c>
      <c r="B19" s="28">
        <f>IFERROR(__xludf.DUMMYFUNCTION("COUNTIF(IMPORTRANGE(GETLINK($A$7,$T$9),GETRANGE($A19, B$11)), B$12)"),0.0)</f>
        <v>0</v>
      </c>
      <c r="C19" s="29">
        <f>IFERROR(__xludf.DUMMYFUNCTION("COUNTIF(IMPORTRANGE(GETLINK($A$7,$T$9),GETRANGE($A19, B$11)), C$12)"),19.0)</f>
        <v>19</v>
      </c>
      <c r="D19" s="29">
        <f>IFERROR(__xludf.DUMMYFUNCTION("COUNTIF(IMPORTRANGE(GETLINK($A$7,$T$9),GETRANGE($A19, B$11)), D$12)"),0.0)</f>
        <v>0</v>
      </c>
      <c r="E19" s="28">
        <f>IFERROR(__xludf.DUMMYFUNCTION("COUNTIF(IMPORTRANGE(GETLINK($A$7,$T$9),GETRANGE($A19, E$11)), E$12)"),0.0)</f>
        <v>0</v>
      </c>
      <c r="F19" s="29">
        <f>IFERROR(__xludf.DUMMYFUNCTION("COUNTIF(IMPORTRANGE(GETLINK($A$7,$T$9),GETRANGE($A19, E$11)), F$12)"),19.0)</f>
        <v>19</v>
      </c>
      <c r="G19" s="29">
        <f>IFERROR(__xludf.DUMMYFUNCTION("COUNTIF(IMPORTRANGE(GETLINK($A$7,$T$9),GETRANGE($A19, E$11)), G$12)"),0.0)</f>
        <v>0</v>
      </c>
      <c r="H19" s="28">
        <f>IFERROR(__xludf.DUMMYFUNCTION("COUNTIF(IMPORTRANGE(GETLINK($A$7,$T$9),GETRANGE($A19, H$11)), H$12)"),0.0)</f>
        <v>0</v>
      </c>
      <c r="I19" s="29">
        <f>IFERROR(__xludf.DUMMYFUNCTION("COUNTIF(IMPORTRANGE(GETLINK($A$7,$T$9),GETRANGE($A19, H$11)), I$12)"),19.0)</f>
        <v>19</v>
      </c>
      <c r="J19" s="30">
        <f>IFERROR(__xludf.DUMMYFUNCTION("COUNTIF(IMPORTRANGE(GETLINK($A$7,$T$9),GETRANGE($A19, H$11)), J$12)"),0.0)</f>
        <v>0</v>
      </c>
      <c r="K19" s="31">
        <f>IFERROR(__xludf.DUMMYFUNCTION("COUNTIF(IMPORTRANGE(GETLINK($A$7,$T$9),GETRANGE($A19, K$11)), K$12)"),0.0)</f>
        <v>0</v>
      </c>
      <c r="L19" s="32">
        <f>IFERROR(__xludf.DUMMYFUNCTION("COUNTIF(IMPORTRANGE(GETLINK($A$7,$T$9),GETRANGE($A19, K$11)), L$12)"),17.0)</f>
        <v>17</v>
      </c>
      <c r="M19" s="33">
        <f>IFERROR(__xludf.DUMMYFUNCTION("COUNTIF(IMPORTRANGE(GETLINK($A$7,$T$9),GETRANGE($A19, K$11)), M$12)"),2.0)</f>
        <v>2</v>
      </c>
      <c r="N19" s="31">
        <f>IFERROR(__xludf.DUMMYFUNCTION("COUNTIF(IMPORTRANGE(GETLINK($A$7,$T$9),GETRANGE($A19, N$11)), N$12)"),0.0)</f>
        <v>0</v>
      </c>
      <c r="O19" s="32">
        <f>IFERROR(__xludf.DUMMYFUNCTION("COUNTIF(IMPORTRANGE(GETLINK($A$7,$T$9),GETRANGE($A19, N$11)), O$12)"),19.0)</f>
        <v>19</v>
      </c>
      <c r="P19" s="32">
        <f>IFERROR(__xludf.DUMMYFUNCTION("COUNTIF(IMPORTRANGE(GETLINK($A$7,$T$9),GETRANGE($A19, N$11)), P$12)"),0.0)</f>
        <v>0</v>
      </c>
      <c r="Q19" s="31">
        <f>IFERROR(__xludf.DUMMYFUNCTION("COUNTIF(IMPORTRANGE(GETLINK($A$7,$T$9),GETRANGE($A19, Q$11)), Q$12)"),0.0)</f>
        <v>0</v>
      </c>
      <c r="R19" s="32">
        <f>IFERROR(__xludf.DUMMYFUNCTION("COUNTIF(IMPORTRANGE(GETLINK($A$7,$T$9),GETRANGE($A19, Q$11)), R$12)"),19.0)</f>
        <v>19</v>
      </c>
      <c r="S19" s="32">
        <f>IFERROR(__xludf.DUMMYFUNCTION("COUNTIF(IMPORTRANGE(GETLINK($A$7,$T$9),GETRANGE($A19, Q$11)), S$12)"),0.0)</f>
        <v>0</v>
      </c>
      <c r="T19" s="28">
        <f>IFERROR(__xludf.DUMMYFUNCTION("COUNTIF(IMPORTRANGE(GETLINK($A$7,$T$9),GETRANGE($A19, T$11)), T$12)"),12.0)</f>
        <v>12</v>
      </c>
      <c r="U19" s="29">
        <f>IFERROR(__xludf.DUMMYFUNCTION("COUNTIF(IMPORTRANGE(GETLINK($A$7,$T$9),GETRANGE($A19, T$11)), U$12)"),4.0)</f>
        <v>4</v>
      </c>
      <c r="V19" s="29">
        <f>IFERROR(__xludf.DUMMYFUNCTION("COUNTIF(IMPORTRANGE(GETLINK($A$7,$T$9),GETRANGE($A19, T$11)), V$12)"),3.0)</f>
        <v>3</v>
      </c>
      <c r="W19" s="30">
        <f>IFERROR(__xludf.DUMMYFUNCTION("COUNTIF(IMPORTRANGE(GETLINK($A$7,$T$9),GETRANGE($A19, T$11)), W$12)"),0.0)</f>
        <v>0</v>
      </c>
    </row>
    <row r="20">
      <c r="A20" s="34" t="s">
        <v>32</v>
      </c>
      <c r="B20" s="28">
        <f>IFERROR(__xludf.DUMMYFUNCTION("COUNTIF(IMPORTRANGE(GETLINK($A$7,$T$9),GETRANGE($A20, B$11)), B$12)"),0.0)</f>
        <v>0</v>
      </c>
      <c r="C20" s="29">
        <f>IFERROR(__xludf.DUMMYFUNCTION("COUNTIF(IMPORTRANGE(GETLINK($A$7,$T$9),GETRANGE($A20, B$11)), C$12)"),7.0)</f>
        <v>7</v>
      </c>
      <c r="D20" s="29">
        <f>IFERROR(__xludf.DUMMYFUNCTION("COUNTIF(IMPORTRANGE(GETLINK($A$7,$T$9),GETRANGE($A20, B$11)), D$12)"),14.0)</f>
        <v>14</v>
      </c>
      <c r="E20" s="28">
        <f>IFERROR(__xludf.DUMMYFUNCTION("COUNTIF(IMPORTRANGE(GETLINK($A$7,$T$9),GETRANGE($A20, E$11)), E$12)"),0.0)</f>
        <v>0</v>
      </c>
      <c r="F20" s="29">
        <f>IFERROR(__xludf.DUMMYFUNCTION("COUNTIF(IMPORTRANGE(GETLINK($A$7,$T$9),GETRANGE($A20, E$11)), F$12)"),8.0)</f>
        <v>8</v>
      </c>
      <c r="G20" s="29">
        <f>IFERROR(__xludf.DUMMYFUNCTION("COUNTIF(IMPORTRANGE(GETLINK($A$7,$T$9),GETRANGE($A20, E$11)), G$12)"),13.0)</f>
        <v>13</v>
      </c>
      <c r="H20" s="28">
        <f>IFERROR(__xludf.DUMMYFUNCTION("COUNTIF(IMPORTRANGE(GETLINK($A$7,$T$9),GETRANGE($A20, H$11)), H$12)"),0.0)</f>
        <v>0</v>
      </c>
      <c r="I20" s="29">
        <f>IFERROR(__xludf.DUMMYFUNCTION("COUNTIF(IMPORTRANGE(GETLINK($A$7,$T$9),GETRANGE($A20, H$11)), I$12)"),10.0)</f>
        <v>10</v>
      </c>
      <c r="J20" s="30">
        <f>IFERROR(__xludf.DUMMYFUNCTION("COUNTIF(IMPORTRANGE(GETLINK($A$7,$T$9),GETRANGE($A20, H$11)), J$12)"),11.0)</f>
        <v>11</v>
      </c>
      <c r="K20" s="31">
        <f>IFERROR(__xludf.DUMMYFUNCTION("COUNTIF(IMPORTRANGE(GETLINK($A$7,$T$9),GETRANGE($A20, K$11)), K$12)"),0.0)</f>
        <v>0</v>
      </c>
      <c r="L20" s="32">
        <f>IFERROR(__xludf.DUMMYFUNCTION("COUNTIF(IMPORTRANGE(GETLINK($A$7,$T$9),GETRANGE($A20, K$11)), L$12)"),7.0)</f>
        <v>7</v>
      </c>
      <c r="M20" s="33">
        <f>IFERROR(__xludf.DUMMYFUNCTION("COUNTIF(IMPORTRANGE(GETLINK($A$7,$T$9),GETRANGE($A20, K$11)), M$12)"),14.0)</f>
        <v>14</v>
      </c>
      <c r="N20" s="31">
        <f>IFERROR(__xludf.DUMMYFUNCTION("COUNTIF(IMPORTRANGE(GETLINK($A$7,$T$9),GETRANGE($A20, N$11)), N$12)"),0.0)</f>
        <v>0</v>
      </c>
      <c r="O20" s="32">
        <f>IFERROR(__xludf.DUMMYFUNCTION("COUNTIF(IMPORTRANGE(GETLINK($A$7,$T$9),GETRANGE($A20, N$11)), O$12)"),12.0)</f>
        <v>12</v>
      </c>
      <c r="P20" s="32">
        <f>IFERROR(__xludf.DUMMYFUNCTION("COUNTIF(IMPORTRANGE(GETLINK($A$7,$T$9),GETRANGE($A20, N$11)), P$12)"),9.0)</f>
        <v>9</v>
      </c>
      <c r="Q20" s="31">
        <f>IFERROR(__xludf.DUMMYFUNCTION("COUNTIF(IMPORTRANGE(GETLINK($A$7,$T$9),GETRANGE($A20, Q$11)), Q$12)"),3.0)</f>
        <v>3</v>
      </c>
      <c r="R20" s="32">
        <f>IFERROR(__xludf.DUMMYFUNCTION("COUNTIF(IMPORTRANGE(GETLINK($A$7,$T$9),GETRANGE($A20, Q$11)), R$12)"),9.0)</f>
        <v>9</v>
      </c>
      <c r="S20" s="32">
        <f>IFERROR(__xludf.DUMMYFUNCTION("COUNTIF(IMPORTRANGE(GETLINK($A$7,$T$9),GETRANGE($A20, Q$11)), S$12)"),9.0)</f>
        <v>9</v>
      </c>
      <c r="T20" s="28">
        <f>IFERROR(__xludf.DUMMYFUNCTION("COUNTIF(IMPORTRANGE(GETLINK($A$7,$T$9),GETRANGE($A20, T$11)), T$12)"),4.0)</f>
        <v>4</v>
      </c>
      <c r="U20" s="29">
        <f>IFERROR(__xludf.DUMMYFUNCTION("COUNTIF(IMPORTRANGE(GETLINK($A$7,$T$9),GETRANGE($A20, T$11)), U$12)"),9.0)</f>
        <v>9</v>
      </c>
      <c r="V20" s="29">
        <f>IFERROR(__xludf.DUMMYFUNCTION("COUNTIF(IMPORTRANGE(GETLINK($A$7,$T$9),GETRANGE($A20, T$11)), V$12)"),8.0)</f>
        <v>8</v>
      </c>
      <c r="W20" s="30">
        <f>IFERROR(__xludf.DUMMYFUNCTION("COUNTIF(IMPORTRANGE(GETLINK($A$7,$T$9),GETRANGE($A20, T$11)), W$12)"),0.0)</f>
        <v>0</v>
      </c>
    </row>
    <row r="21">
      <c r="A21" s="34" t="s">
        <v>33</v>
      </c>
      <c r="B21" s="28">
        <f>IFERROR(__xludf.DUMMYFUNCTION("COUNTIF(IMPORTRANGE(GETLINK($A$7,$T$9),GETRANGE($A21, B$11)), B$12)"),0.0)</f>
        <v>0</v>
      </c>
      <c r="C21" s="29">
        <f>IFERROR(__xludf.DUMMYFUNCTION("COUNTIF(IMPORTRANGE(GETLINK($A$7,$T$9),GETRANGE($A21, B$11)), C$12)"),21.0)</f>
        <v>21</v>
      </c>
      <c r="D21" s="29">
        <f>IFERROR(__xludf.DUMMYFUNCTION("COUNTIF(IMPORTRANGE(GETLINK($A$7,$T$9),GETRANGE($A21, B$11)), D$12)"),0.0)</f>
        <v>0</v>
      </c>
      <c r="E21" s="28">
        <f>IFERROR(__xludf.DUMMYFUNCTION("COUNTIF(IMPORTRANGE(GETLINK($A$7,$T$9),GETRANGE($A21, E$11)), E$12)"),1.0)</f>
        <v>1</v>
      </c>
      <c r="F21" s="29">
        <f>IFERROR(__xludf.DUMMYFUNCTION("COUNTIF(IMPORTRANGE(GETLINK($A$7,$T$9),GETRANGE($A21, E$11)), F$12)"),14.0)</f>
        <v>14</v>
      </c>
      <c r="G21" s="29">
        <f>IFERROR(__xludf.DUMMYFUNCTION("COUNTIF(IMPORTRANGE(GETLINK($A$7,$T$9),GETRANGE($A21, E$11)), G$12)"),6.0)</f>
        <v>6</v>
      </c>
      <c r="H21" s="28">
        <f>IFERROR(__xludf.DUMMYFUNCTION("COUNTIF(IMPORTRANGE(GETLINK($A$7,$T$9),GETRANGE($A21, H$11)), H$12)"),0.0)</f>
        <v>0</v>
      </c>
      <c r="I21" s="29">
        <f>IFERROR(__xludf.DUMMYFUNCTION("COUNTIF(IMPORTRANGE(GETLINK($A$7,$T$9),GETRANGE($A21, H$11)), I$12)"),20.0)</f>
        <v>20</v>
      </c>
      <c r="J21" s="30">
        <f>IFERROR(__xludf.DUMMYFUNCTION("COUNTIF(IMPORTRANGE(GETLINK($A$7,$T$9),GETRANGE($A21, H$11)), J$12)"),1.0)</f>
        <v>1</v>
      </c>
      <c r="K21" s="31">
        <f>IFERROR(__xludf.DUMMYFUNCTION("COUNTIF(IMPORTRANGE(GETLINK($A$7,$T$9),GETRANGE($A21, K$11)), K$12)"),3.0)</f>
        <v>3</v>
      </c>
      <c r="L21" s="32">
        <f>IFERROR(__xludf.DUMMYFUNCTION("COUNTIF(IMPORTRANGE(GETLINK($A$7,$T$9),GETRANGE($A21, K$11)), L$12)"),12.0)</f>
        <v>12</v>
      </c>
      <c r="M21" s="33">
        <f>IFERROR(__xludf.DUMMYFUNCTION("COUNTIF(IMPORTRANGE(GETLINK($A$7,$T$9),GETRANGE($A21, K$11)), M$12)"),6.0)</f>
        <v>6</v>
      </c>
      <c r="N21" s="31">
        <f>IFERROR(__xludf.DUMMYFUNCTION("COUNTIF(IMPORTRANGE(GETLINK($A$7,$T$9),GETRANGE($A21, N$11)), N$12)"),0.0)</f>
        <v>0</v>
      </c>
      <c r="O21" s="32">
        <f>IFERROR(__xludf.DUMMYFUNCTION("COUNTIF(IMPORTRANGE(GETLINK($A$7,$T$9),GETRANGE($A21, N$11)), O$12)"),18.0)</f>
        <v>18</v>
      </c>
      <c r="P21" s="32">
        <f>IFERROR(__xludf.DUMMYFUNCTION("COUNTIF(IMPORTRANGE(GETLINK($A$7,$T$9),GETRANGE($A21, N$11)), P$12)"),3.0)</f>
        <v>3</v>
      </c>
      <c r="Q21" s="31">
        <f>IFERROR(__xludf.DUMMYFUNCTION("COUNTIF(IMPORTRANGE(GETLINK($A$7,$T$9),GETRANGE($A21, Q$11)), Q$12)"),8.0)</f>
        <v>8</v>
      </c>
      <c r="R21" s="32">
        <f>IFERROR(__xludf.DUMMYFUNCTION("COUNTIF(IMPORTRANGE(GETLINK($A$7,$T$9),GETRANGE($A21, Q$11)), R$12)"),11.0)</f>
        <v>11</v>
      </c>
      <c r="S21" s="32">
        <f>IFERROR(__xludf.DUMMYFUNCTION("COUNTIF(IMPORTRANGE(GETLINK($A$7,$T$9),GETRANGE($A21, Q$11)), S$12)"),2.0)</f>
        <v>2</v>
      </c>
      <c r="T21" s="28">
        <f>IFERROR(__xludf.DUMMYFUNCTION("COUNTIF(IMPORTRANGE(GETLINK($A$7,$T$9),GETRANGE($A21, T$11)), T$12)"),11.0)</f>
        <v>11</v>
      </c>
      <c r="U21" s="29">
        <f>IFERROR(__xludf.DUMMYFUNCTION("COUNTIF(IMPORTRANGE(GETLINK($A$7,$T$9),GETRANGE($A21, T$11)), U$12)"),3.0)</f>
        <v>3</v>
      </c>
      <c r="V21" s="29">
        <f>IFERROR(__xludf.DUMMYFUNCTION("COUNTIF(IMPORTRANGE(GETLINK($A$7,$T$9),GETRANGE($A21, T$11)), V$12)"),7.0)</f>
        <v>7</v>
      </c>
      <c r="W21" s="30">
        <f>IFERROR(__xludf.DUMMYFUNCTION("COUNTIF(IMPORTRANGE(GETLINK($A$7,$T$9),GETRANGE($A21, T$11)), W$12)"),0.0)</f>
        <v>0</v>
      </c>
    </row>
    <row r="22">
      <c r="A22" s="35" t="s">
        <v>34</v>
      </c>
      <c r="B22" s="36">
        <f>IFERROR(__xludf.DUMMYFUNCTION("COUNTIF(IMPORTRANGE(GETLINK($A$7,$T$9),GETRANGE($A22, B$11)), B$12)"),2.0)</f>
        <v>2</v>
      </c>
      <c r="C22" s="37">
        <f>IFERROR(__xludf.DUMMYFUNCTION("COUNTIF(IMPORTRANGE(GETLINK($A$7,$T$9),GETRANGE($A22, B$11)), C$12)"),17.0)</f>
        <v>17</v>
      </c>
      <c r="D22" s="37">
        <f>IFERROR(__xludf.DUMMYFUNCTION("COUNTIF(IMPORTRANGE(GETLINK($A$7,$T$9),GETRANGE($A22, B$11)), D$12)"),0.0)</f>
        <v>0</v>
      </c>
      <c r="E22" s="36">
        <f>IFERROR(__xludf.DUMMYFUNCTION("COUNTIF(IMPORTRANGE(GETLINK($A$7,$T$9),GETRANGE($A22, E$11)), E$12)"),4.0)</f>
        <v>4</v>
      </c>
      <c r="F22" s="37">
        <f>IFERROR(__xludf.DUMMYFUNCTION("COUNTIF(IMPORTRANGE(GETLINK($A$7,$T$9),GETRANGE($A22, E$11)), F$12)"),15.0)</f>
        <v>15</v>
      </c>
      <c r="G22" s="37">
        <f>IFERROR(__xludf.DUMMYFUNCTION("COUNTIF(IMPORTRANGE(GETLINK($A$7,$T$9),GETRANGE($A22, E$11)), G$12)"),0.0)</f>
        <v>0</v>
      </c>
      <c r="H22" s="36">
        <f>IFERROR(__xludf.DUMMYFUNCTION("COUNTIF(IMPORTRANGE(GETLINK($A$7,$T$9),GETRANGE($A22, H$11)), H$12)"),1.0)</f>
        <v>1</v>
      </c>
      <c r="I22" s="37">
        <f>IFERROR(__xludf.DUMMYFUNCTION("COUNTIF(IMPORTRANGE(GETLINK($A$7,$T$9),GETRANGE($A22, H$11)), I$12)"),18.0)</f>
        <v>18</v>
      </c>
      <c r="J22" s="38">
        <f>IFERROR(__xludf.DUMMYFUNCTION("COUNTIF(IMPORTRANGE(GETLINK($A$7,$T$9),GETRANGE($A22, H$11)), J$12)"),0.0)</f>
        <v>0</v>
      </c>
      <c r="K22" s="39">
        <f>IFERROR(__xludf.DUMMYFUNCTION("COUNTIF(IMPORTRANGE(GETLINK($A$7,$T$9),GETRANGE($A22, K$11)), K$12)"),2.0)</f>
        <v>2</v>
      </c>
      <c r="L22" s="40">
        <f>IFERROR(__xludf.DUMMYFUNCTION("COUNTIF(IMPORTRANGE(GETLINK($A$7,$T$9),GETRANGE($A22, K$11)), L$12)"),17.0)</f>
        <v>17</v>
      </c>
      <c r="M22" s="41">
        <f>IFERROR(__xludf.DUMMYFUNCTION("COUNTIF(IMPORTRANGE(GETLINK($A$7,$T$9),GETRANGE($A22, K$11)), M$12)"),0.0)</f>
        <v>0</v>
      </c>
      <c r="N22" s="39">
        <f>IFERROR(__xludf.DUMMYFUNCTION("COUNTIF(IMPORTRANGE(GETLINK($A$7,$T$9),GETRANGE($A22, N$11)), N$12)"),2.0)</f>
        <v>2</v>
      </c>
      <c r="O22" s="40">
        <f>IFERROR(__xludf.DUMMYFUNCTION("COUNTIF(IMPORTRANGE(GETLINK($A$7,$T$9),GETRANGE($A22, N$11)), O$12)"),17.0)</f>
        <v>17</v>
      </c>
      <c r="P22" s="40">
        <f>IFERROR(__xludf.DUMMYFUNCTION("COUNTIF(IMPORTRANGE(GETLINK($A$7,$T$9),GETRANGE($A22, N$11)), P$12)"),0.0)</f>
        <v>0</v>
      </c>
      <c r="Q22" s="39">
        <f>IFERROR(__xludf.DUMMYFUNCTION("COUNTIF(IMPORTRANGE(GETLINK($A$7,$T$9),GETRANGE($A22, Q$11)), Q$12)"),0.0)</f>
        <v>0</v>
      </c>
      <c r="R22" s="40">
        <f>IFERROR(__xludf.DUMMYFUNCTION("COUNTIF(IMPORTRANGE(GETLINK($A$7,$T$9),GETRANGE($A22, Q$11)), R$12)"),19.0)</f>
        <v>19</v>
      </c>
      <c r="S22" s="40">
        <f>IFERROR(__xludf.DUMMYFUNCTION("COUNTIF(IMPORTRANGE(GETLINK($A$7,$T$9),GETRANGE($A22, Q$11)), S$12)"),0.0)</f>
        <v>0</v>
      </c>
      <c r="T22" s="36">
        <f>IFERROR(__xludf.DUMMYFUNCTION("COUNTIF(IMPORTRANGE(GETLINK($A$7,$T$9),GETRANGE($A22, T$11)), T$12)"),5.0)</f>
        <v>5</v>
      </c>
      <c r="U22" s="37">
        <f>IFERROR(__xludf.DUMMYFUNCTION("COUNTIF(IMPORTRANGE(GETLINK($A$7,$T$9),GETRANGE($A22, T$11)), U$12)"),7.0)</f>
        <v>7</v>
      </c>
      <c r="V22" s="37">
        <f>IFERROR(__xludf.DUMMYFUNCTION("COUNTIF(IMPORTRANGE(GETLINK($A$7,$T$9),GETRANGE($A22, T$11)), V$12)"),4.0)</f>
        <v>4</v>
      </c>
      <c r="W22" s="38">
        <f>IFERROR(__xludf.DUMMYFUNCTION("COUNTIF(IMPORTRANGE(GETLINK($A$7,$T$9),GETRANGE($A22, T$11)), W$12)"),3.0)</f>
        <v>3</v>
      </c>
    </row>
    <row r="23">
      <c r="A23" s="42" t="s">
        <v>35</v>
      </c>
      <c r="B23" s="43">
        <f t="shared" ref="B23:W23" si="1">SUM(B13:B22)</f>
        <v>5</v>
      </c>
      <c r="C23" s="43">
        <f t="shared" si="1"/>
        <v>153</v>
      </c>
      <c r="D23" s="43">
        <f t="shared" si="1"/>
        <v>40</v>
      </c>
      <c r="E23" s="43">
        <f t="shared" si="1"/>
        <v>9</v>
      </c>
      <c r="F23" s="43">
        <f t="shared" si="1"/>
        <v>140</v>
      </c>
      <c r="G23" s="43">
        <f t="shared" si="1"/>
        <v>47</v>
      </c>
      <c r="H23" s="43">
        <f t="shared" si="1"/>
        <v>3</v>
      </c>
      <c r="I23" s="43">
        <f t="shared" si="1"/>
        <v>172</v>
      </c>
      <c r="J23" s="43">
        <f t="shared" si="1"/>
        <v>23</v>
      </c>
      <c r="K23" s="43">
        <f t="shared" si="1"/>
        <v>18</v>
      </c>
      <c r="L23" s="43">
        <f t="shared" si="1"/>
        <v>117</v>
      </c>
      <c r="M23" s="43">
        <f t="shared" si="1"/>
        <v>63</v>
      </c>
      <c r="N23" s="43">
        <f t="shared" si="1"/>
        <v>3</v>
      </c>
      <c r="O23" s="43">
        <f t="shared" si="1"/>
        <v>174</v>
      </c>
      <c r="P23" s="43">
        <f t="shared" si="1"/>
        <v>21</v>
      </c>
      <c r="Q23" s="43">
        <f t="shared" si="1"/>
        <v>12</v>
      </c>
      <c r="R23" s="43">
        <f t="shared" si="1"/>
        <v>161</v>
      </c>
      <c r="S23" s="43">
        <f t="shared" si="1"/>
        <v>25</v>
      </c>
      <c r="T23" s="43">
        <f t="shared" si="1"/>
        <v>71</v>
      </c>
      <c r="U23" s="43">
        <f t="shared" si="1"/>
        <v>77</v>
      </c>
      <c r="V23" s="43">
        <f t="shared" si="1"/>
        <v>37</v>
      </c>
      <c r="W23" s="44">
        <f t="shared" si="1"/>
        <v>13</v>
      </c>
    </row>
    <row r="25">
      <c r="A25" s="45"/>
    </row>
  </sheetData>
  <mergeCells count="17">
    <mergeCell ref="A1:W1"/>
    <mergeCell ref="A2:W2"/>
    <mergeCell ref="A3:W3"/>
    <mergeCell ref="A4:W4"/>
    <mergeCell ref="A5:W5"/>
    <mergeCell ref="A6:W6"/>
    <mergeCell ref="A7:W7"/>
    <mergeCell ref="N11:P11"/>
    <mergeCell ref="Q11:S11"/>
    <mergeCell ref="Q9:S9"/>
    <mergeCell ref="U9:W9"/>
    <mergeCell ref="A11:A12"/>
    <mergeCell ref="B11:D11"/>
    <mergeCell ref="E11:G11"/>
    <mergeCell ref="H11:J11"/>
    <mergeCell ref="K11:M11"/>
    <mergeCell ref="T11:W11"/>
  </mergeCells>
  <printOptions horizontalCentered="1"/>
  <pageMargins bottom="0.42166666666666663" footer="0.0" header="0.0" left="0.0" right="0.0" top="0.2566666666666666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3" width="4.38"/>
    <col customWidth="1" min="4" max="4" width="8.13"/>
    <col customWidth="1" min="5" max="6" width="4.38"/>
    <col customWidth="1" min="7" max="7" width="8.13"/>
    <col customWidth="1" min="8" max="9" width="4.38"/>
    <col customWidth="1" min="10" max="10" width="8.13"/>
    <col customWidth="1" min="11" max="12" width="4.38"/>
    <col customWidth="1" min="13" max="13" width="8.13"/>
    <col customWidth="1" min="14" max="15" width="4.38"/>
    <col customWidth="1" min="16" max="16" width="8.13"/>
    <col customWidth="1" min="17" max="18" width="4.38"/>
    <col customWidth="1" min="19" max="19" width="8.13"/>
    <col customWidth="1" min="20" max="23" width="11.38"/>
    <col customWidth="1" min="24" max="24" width="9.5"/>
    <col customWidth="1" min="25" max="25" width="13.38"/>
  </cols>
  <sheetData>
    <row r="1">
      <c r="A1" s="1" t="s">
        <v>0</v>
      </c>
      <c r="X1" s="2"/>
      <c r="Y1" s="2"/>
    </row>
    <row r="2">
      <c r="A2" s="2" t="s">
        <v>1</v>
      </c>
      <c r="X2" s="2"/>
      <c r="Y2" s="2"/>
    </row>
    <row r="3">
      <c r="A3" s="2" t="s">
        <v>2</v>
      </c>
      <c r="X3" s="2"/>
      <c r="Y3" s="2"/>
    </row>
    <row r="4">
      <c r="A4" s="2" t="s">
        <v>3</v>
      </c>
      <c r="X4" s="3"/>
      <c r="Y4" s="3"/>
    </row>
    <row r="5">
      <c r="A5" s="2" t="s">
        <v>4</v>
      </c>
      <c r="X5" s="2"/>
      <c r="Y5" s="2"/>
    </row>
    <row r="6" ht="12.0" customHeight="1">
      <c r="A6" s="4"/>
    </row>
    <row r="7" ht="25.5" customHeight="1">
      <c r="A7" s="5" t="s">
        <v>5</v>
      </c>
      <c r="X7" s="6"/>
      <c r="Y7" s="6"/>
    </row>
    <row r="9">
      <c r="A9" s="7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 t="s">
        <v>7</v>
      </c>
      <c r="R9" s="10"/>
      <c r="S9" s="11"/>
      <c r="T9" s="9" t="s">
        <v>37</v>
      </c>
      <c r="U9" s="9" t="s">
        <v>9</v>
      </c>
      <c r="V9" s="10"/>
      <c r="W9" s="11"/>
    </row>
    <row r="11" ht="50.25" customHeight="1">
      <c r="A11" s="12" t="s">
        <v>10</v>
      </c>
      <c r="B11" s="13" t="s">
        <v>11</v>
      </c>
      <c r="C11" s="10"/>
      <c r="D11" s="11"/>
      <c r="E11" s="13" t="s">
        <v>12</v>
      </c>
      <c r="F11" s="10"/>
      <c r="G11" s="11"/>
      <c r="H11" s="13" t="s">
        <v>13</v>
      </c>
      <c r="I11" s="10"/>
      <c r="J11" s="11"/>
      <c r="K11" s="13" t="s">
        <v>14</v>
      </c>
      <c r="L11" s="10"/>
      <c r="M11" s="11"/>
      <c r="N11" s="13" t="s">
        <v>15</v>
      </c>
      <c r="O11" s="10"/>
      <c r="P11" s="11"/>
      <c r="Q11" s="13" t="s">
        <v>16</v>
      </c>
      <c r="R11" s="10"/>
      <c r="S11" s="11"/>
      <c r="T11" s="13" t="s">
        <v>17</v>
      </c>
      <c r="U11" s="10"/>
      <c r="V11" s="10"/>
      <c r="W11" s="11"/>
      <c r="X11" s="14"/>
      <c r="Y11" s="14"/>
    </row>
    <row r="12">
      <c r="A12" s="15"/>
      <c r="B12" s="16" t="s">
        <v>18</v>
      </c>
      <c r="C12" s="17" t="s">
        <v>19</v>
      </c>
      <c r="D12" s="17" t="s">
        <v>20</v>
      </c>
      <c r="E12" s="18" t="s">
        <v>18</v>
      </c>
      <c r="F12" s="19" t="s">
        <v>19</v>
      </c>
      <c r="G12" s="17" t="s">
        <v>20</v>
      </c>
      <c r="H12" s="16" t="s">
        <v>18</v>
      </c>
      <c r="I12" s="17" t="s">
        <v>19</v>
      </c>
      <c r="J12" s="17" t="s">
        <v>20</v>
      </c>
      <c r="K12" s="16" t="s">
        <v>18</v>
      </c>
      <c r="L12" s="17" t="s">
        <v>19</v>
      </c>
      <c r="M12" s="17" t="s">
        <v>20</v>
      </c>
      <c r="N12" s="16" t="s">
        <v>18</v>
      </c>
      <c r="O12" s="17" t="s">
        <v>19</v>
      </c>
      <c r="P12" s="17" t="s">
        <v>20</v>
      </c>
      <c r="Q12" s="16" t="s">
        <v>18</v>
      </c>
      <c r="R12" s="17" t="s">
        <v>19</v>
      </c>
      <c r="S12" s="17" t="s">
        <v>20</v>
      </c>
      <c r="T12" s="16" t="s">
        <v>21</v>
      </c>
      <c r="U12" s="16" t="s">
        <v>22</v>
      </c>
      <c r="V12" s="16" t="s">
        <v>23</v>
      </c>
      <c r="W12" s="18" t="s">
        <v>24</v>
      </c>
      <c r="X12" s="14"/>
      <c r="Y12" s="14"/>
    </row>
    <row r="13">
      <c r="A13" s="46" t="s">
        <v>38</v>
      </c>
      <c r="B13" s="22">
        <f>IFERROR(__xludf.DUMMYFUNCTION("COUNTIF(IMPORTRANGE(GETLINK($A$7,$T$9),GETRANGE($A13, B$11)), B$12)"),1.0)</f>
        <v>1</v>
      </c>
      <c r="C13" s="22">
        <f>IFERROR(__xludf.DUMMYFUNCTION("COUNTIF(IMPORTRANGE(GETLINK($A$7,$T$9),GETRANGE($A13, B$11)), C$12)"),21.0)</f>
        <v>21</v>
      </c>
      <c r="D13" s="22">
        <f>IFERROR(__xludf.DUMMYFUNCTION("COUNTIF(IMPORTRANGE(GETLINK($A$7,$T$9),GETRANGE($A13, B$11)), D$12)"),7.0)</f>
        <v>7</v>
      </c>
      <c r="E13" s="21">
        <f>IFERROR(__xludf.DUMMYFUNCTION("COUNTIF(IMPORTRANGE(GETLINK($A$7,$T$9),GETRANGE($A13, E$11)), E$12)"),3.0)</f>
        <v>3</v>
      </c>
      <c r="F13" s="22">
        <f>IFERROR(__xludf.DUMMYFUNCTION("COUNTIF(IMPORTRANGE(GETLINK($A$7,$T$9),GETRANGE($A13, E$11)), F$12)"),13.0)</f>
        <v>13</v>
      </c>
      <c r="G13" s="22">
        <f>IFERROR(__xludf.DUMMYFUNCTION("COUNTIF(IMPORTRANGE(GETLINK($A$7,$T$9),GETRANGE($A13, E$11)), G$12)"),13.0)</f>
        <v>13</v>
      </c>
      <c r="H13" s="21">
        <f>IFERROR(__xludf.DUMMYFUNCTION("COUNTIF(IMPORTRANGE(GETLINK($A$7,$T$9),GETRANGE($A13, H$11)), H$12)"),2.0)</f>
        <v>2</v>
      </c>
      <c r="I13" s="22">
        <f>IFERROR(__xludf.DUMMYFUNCTION("COUNTIF(IMPORTRANGE(GETLINK($A$7,$T$9),GETRANGE($A13, H$11)), I$12)"),24.0)</f>
        <v>24</v>
      </c>
      <c r="J13" s="23">
        <f>IFERROR(__xludf.DUMMYFUNCTION("COUNTIF(IMPORTRANGE(GETLINK($A$7,$T$9),GETRANGE($A13, H$11)), J$12)"),3.0)</f>
        <v>3</v>
      </c>
      <c r="K13" s="24">
        <f>IFERROR(__xludf.DUMMYFUNCTION("COUNTIF(IMPORTRANGE(GETLINK($A$7,$T$9),GETRANGE($A13, K$11)), K$12)"),2.0)</f>
        <v>2</v>
      </c>
      <c r="L13" s="25">
        <f>IFERROR(__xludf.DUMMYFUNCTION("COUNTIF(IMPORTRANGE(GETLINK($A$7,$T$9),GETRANGE($A13, K$11)), L$12)"),13.0)</f>
        <v>13</v>
      </c>
      <c r="M13" s="26">
        <f>IFERROR(__xludf.DUMMYFUNCTION("COUNTIF(IMPORTRANGE(GETLINK($A$7,$T$9),GETRANGE($A13, K$11)), M$12)"),14.0)</f>
        <v>14</v>
      </c>
      <c r="N13" s="24">
        <f>IFERROR(__xludf.DUMMYFUNCTION("COUNTIF(IMPORTRANGE(GETLINK($A$7,$T$9),GETRANGE($A13, N$11)), N$12)"),4.0)</f>
        <v>4</v>
      </c>
      <c r="O13" s="25">
        <f>IFERROR(__xludf.DUMMYFUNCTION("COUNTIF(IMPORTRANGE(GETLINK($A$7,$T$9),GETRANGE($A13, N$11)), O$12)"),24.0)</f>
        <v>24</v>
      </c>
      <c r="P13" s="25">
        <f>IFERROR(__xludf.DUMMYFUNCTION("COUNTIF(IMPORTRANGE(GETLINK($A$7,$T$9),GETRANGE($A13, N$11)), P$12)"),1.0)</f>
        <v>1</v>
      </c>
      <c r="Q13" s="24">
        <f>IFERROR(__xludf.DUMMYFUNCTION("COUNTIF(IMPORTRANGE(GETLINK($A$7,$T$9),GETRANGE($A13, Q$11)), Q$12)"),3.0)</f>
        <v>3</v>
      </c>
      <c r="R13" s="25">
        <f>IFERROR(__xludf.DUMMYFUNCTION("COUNTIF(IMPORTRANGE(GETLINK($A$7,$T$9),GETRANGE($A13, Q$11)), R$12)"),21.0)</f>
        <v>21</v>
      </c>
      <c r="S13" s="25">
        <f>IFERROR(__xludf.DUMMYFUNCTION("COUNTIF(IMPORTRANGE(GETLINK($A$7,$T$9),GETRANGE($A13, Q$11)), S$12)"),5.0)</f>
        <v>5</v>
      </c>
      <c r="T13" s="21">
        <f>IFERROR(__xludf.DUMMYFUNCTION("COUNTIF(IMPORTRANGE(GETLINK($A$7,$T$9),GETRANGE($A13, T$11)), T$12)"),5.0)</f>
        <v>5</v>
      </c>
      <c r="U13" s="22">
        <f>IFERROR(__xludf.DUMMYFUNCTION("COUNTIF(IMPORTRANGE(GETLINK($A$7,$T$9),GETRANGE($A13, T$11)), U$12)"),3.0)</f>
        <v>3</v>
      </c>
      <c r="V13" s="22">
        <f>IFERROR(__xludf.DUMMYFUNCTION("COUNTIF(IMPORTRANGE(GETLINK($A$7,$T$9),GETRANGE($A13, T$11)), V$12)"),13.0)</f>
        <v>13</v>
      </c>
      <c r="W13" s="23">
        <f>IFERROR(__xludf.DUMMYFUNCTION("COUNTIF(IMPORTRANGE(GETLINK($A$7,$T$9),GETRANGE($A13, T$11)), W$12)"),8.0)</f>
        <v>8</v>
      </c>
      <c r="X13" s="27"/>
    </row>
    <row r="14">
      <c r="A14" s="47" t="s">
        <v>39</v>
      </c>
      <c r="B14" s="29">
        <f>IFERROR(__xludf.DUMMYFUNCTION("COUNTIF(IMPORTRANGE(GETLINK($A$7,$T$9),GETRANGE($A14, B$11)), B$12)"),6.0)</f>
        <v>6</v>
      </c>
      <c r="C14" s="29">
        <f>IFERROR(__xludf.DUMMYFUNCTION("COUNTIF(IMPORTRANGE(GETLINK($A$7,$T$9),GETRANGE($A14, B$11)), C$12)"),14.0)</f>
        <v>14</v>
      </c>
      <c r="D14" s="29">
        <f>IFERROR(__xludf.DUMMYFUNCTION("COUNTIF(IMPORTRANGE(GETLINK($A$7,$T$9),GETRANGE($A14, B$11)), D$12)"),10.0)</f>
        <v>10</v>
      </c>
      <c r="E14" s="28">
        <f>IFERROR(__xludf.DUMMYFUNCTION("COUNTIF(IMPORTRANGE(GETLINK($A$7,$T$9),GETRANGE($A14, E$11)), E$12)"),5.0)</f>
        <v>5</v>
      </c>
      <c r="F14" s="29">
        <f>IFERROR(__xludf.DUMMYFUNCTION("COUNTIF(IMPORTRANGE(GETLINK($A$7,$T$9),GETRANGE($A14, E$11)), F$12)"),15.0)</f>
        <v>15</v>
      </c>
      <c r="G14" s="29">
        <f>IFERROR(__xludf.DUMMYFUNCTION("COUNTIF(IMPORTRANGE(GETLINK($A$7,$T$9),GETRANGE($A14, E$11)), G$12)"),10.0)</f>
        <v>10</v>
      </c>
      <c r="H14" s="28">
        <f>IFERROR(__xludf.DUMMYFUNCTION("COUNTIF(IMPORTRANGE(GETLINK($A$7,$T$9),GETRANGE($A14, H$11)), H$12)"),4.0)</f>
        <v>4</v>
      </c>
      <c r="I14" s="29">
        <f>IFERROR(__xludf.DUMMYFUNCTION("COUNTIF(IMPORTRANGE(GETLINK($A$7,$T$9),GETRANGE($A14, H$11)), I$12)"),15.0)</f>
        <v>15</v>
      </c>
      <c r="J14" s="30">
        <f>IFERROR(__xludf.DUMMYFUNCTION("COUNTIF(IMPORTRANGE(GETLINK($A$7,$T$9),GETRANGE($A14, H$11)), J$12)"),11.0)</f>
        <v>11</v>
      </c>
      <c r="K14" s="31">
        <f>IFERROR(__xludf.DUMMYFUNCTION("COUNTIF(IMPORTRANGE(GETLINK($A$7,$T$9),GETRANGE($A14, K$11)), K$12)"),4.0)</f>
        <v>4</v>
      </c>
      <c r="L14" s="32">
        <f>IFERROR(__xludf.DUMMYFUNCTION("COUNTIF(IMPORTRANGE(GETLINK($A$7,$T$9),GETRANGE($A14, K$11)), L$12)"),15.0)</f>
        <v>15</v>
      </c>
      <c r="M14" s="33">
        <f>IFERROR(__xludf.DUMMYFUNCTION("COUNTIF(IMPORTRANGE(GETLINK($A$7,$T$9),GETRANGE($A14, K$11)), M$12)"),11.0)</f>
        <v>11</v>
      </c>
      <c r="N14" s="31">
        <f>IFERROR(__xludf.DUMMYFUNCTION("COUNTIF(IMPORTRANGE(GETLINK($A$7,$T$9),GETRANGE($A14, N$11)), N$12)"),4.0)</f>
        <v>4</v>
      </c>
      <c r="O14" s="32">
        <f>IFERROR(__xludf.DUMMYFUNCTION("COUNTIF(IMPORTRANGE(GETLINK($A$7,$T$9),GETRANGE($A14, N$11)), O$12)"),15.0)</f>
        <v>15</v>
      </c>
      <c r="P14" s="32">
        <f>IFERROR(__xludf.DUMMYFUNCTION("COUNTIF(IMPORTRANGE(GETLINK($A$7,$T$9),GETRANGE($A14, N$11)), P$12)"),11.0)</f>
        <v>11</v>
      </c>
      <c r="Q14" s="31">
        <f>IFERROR(__xludf.DUMMYFUNCTION("COUNTIF(IMPORTRANGE(GETLINK($A$7,$T$9),GETRANGE($A14, Q$11)), Q$12)"),5.0)</f>
        <v>5</v>
      </c>
      <c r="R14" s="32">
        <f>IFERROR(__xludf.DUMMYFUNCTION("COUNTIF(IMPORTRANGE(GETLINK($A$7,$T$9),GETRANGE($A14, Q$11)), R$12)"),15.0)</f>
        <v>15</v>
      </c>
      <c r="S14" s="32">
        <f>IFERROR(__xludf.DUMMYFUNCTION("COUNTIF(IMPORTRANGE(GETLINK($A$7,$T$9),GETRANGE($A14, Q$11)), S$12)"),9.0)</f>
        <v>9</v>
      </c>
      <c r="T14" s="28">
        <f>IFERROR(__xludf.DUMMYFUNCTION("COUNTIF(IMPORTRANGE(GETLINK($A$7,$T$9),GETRANGE($A14, T$11)), T$12)"),9.0)</f>
        <v>9</v>
      </c>
      <c r="U14" s="29">
        <f>IFERROR(__xludf.DUMMYFUNCTION("COUNTIF(IMPORTRANGE(GETLINK($A$7,$T$9),GETRANGE($A14, T$11)), U$12)"),4.0)</f>
        <v>4</v>
      </c>
      <c r="V14" s="29">
        <f>IFERROR(__xludf.DUMMYFUNCTION("COUNTIF(IMPORTRANGE(GETLINK($A$7,$T$9),GETRANGE($A14, T$11)), V$12)"),9.0)</f>
        <v>9</v>
      </c>
      <c r="W14" s="30">
        <f>IFERROR(__xludf.DUMMYFUNCTION("COUNTIF(IMPORTRANGE(GETLINK($A$7,$T$9),GETRANGE($A14, T$11)), W$12)"),8.0)</f>
        <v>8</v>
      </c>
    </row>
    <row r="15">
      <c r="A15" s="47" t="s">
        <v>40</v>
      </c>
      <c r="B15" s="29">
        <f>IFERROR(__xludf.DUMMYFUNCTION("COUNTIF(IMPORTRANGE(GETLINK($A$7,$T$9),GETRANGE($A15, B$11)), B$12)"),0.0)</f>
        <v>0</v>
      </c>
      <c r="C15" s="29">
        <f>IFERROR(__xludf.DUMMYFUNCTION("COUNTIF(IMPORTRANGE(GETLINK($A$7,$T$9),GETRANGE($A15, B$11)), C$12)"),15.0)</f>
        <v>15</v>
      </c>
      <c r="D15" s="29">
        <f>IFERROR(__xludf.DUMMYFUNCTION("COUNTIF(IMPORTRANGE(GETLINK($A$7,$T$9),GETRANGE($A15, B$11)), D$12)"),13.0)</f>
        <v>13</v>
      </c>
      <c r="E15" s="28">
        <f>IFERROR(__xludf.DUMMYFUNCTION("COUNTIF(IMPORTRANGE(GETLINK($A$7,$T$9),GETRANGE($A15, E$11)), E$12)"),0.0)</f>
        <v>0</v>
      </c>
      <c r="F15" s="29">
        <f>IFERROR(__xludf.DUMMYFUNCTION("COUNTIF(IMPORTRANGE(GETLINK($A$7,$T$9),GETRANGE($A15, E$11)), F$12)"),15.0)</f>
        <v>15</v>
      </c>
      <c r="G15" s="29">
        <f>IFERROR(__xludf.DUMMYFUNCTION("COUNTIF(IMPORTRANGE(GETLINK($A$7,$T$9),GETRANGE($A15, E$11)), G$12)"),13.0)</f>
        <v>13</v>
      </c>
      <c r="H15" s="28">
        <f>IFERROR(__xludf.DUMMYFUNCTION("COUNTIF(IMPORTRANGE(GETLINK($A$7,$T$9),GETRANGE($A15, H$11)), H$12)"),1.0)</f>
        <v>1</v>
      </c>
      <c r="I15" s="29">
        <f>IFERROR(__xludf.DUMMYFUNCTION("COUNTIF(IMPORTRANGE(GETLINK($A$7,$T$9),GETRANGE($A15, H$11)), I$12)"),17.0)</f>
        <v>17</v>
      </c>
      <c r="J15" s="30">
        <f>IFERROR(__xludf.DUMMYFUNCTION("COUNTIF(IMPORTRANGE(GETLINK($A$7,$T$9),GETRANGE($A15, H$11)), J$12)"),10.0)</f>
        <v>10</v>
      </c>
      <c r="K15" s="31">
        <f>IFERROR(__xludf.DUMMYFUNCTION("COUNTIF(IMPORTRANGE(GETLINK($A$7,$T$9),GETRANGE($A15, K$11)), K$12)"),4.0)</f>
        <v>4</v>
      </c>
      <c r="L15" s="32">
        <f>IFERROR(__xludf.DUMMYFUNCTION("COUNTIF(IMPORTRANGE(GETLINK($A$7,$T$9),GETRANGE($A15, K$11)), L$12)"),11.0)</f>
        <v>11</v>
      </c>
      <c r="M15" s="33">
        <f>IFERROR(__xludf.DUMMYFUNCTION("COUNTIF(IMPORTRANGE(GETLINK($A$7,$T$9),GETRANGE($A15, K$11)), M$12)"),13.0)</f>
        <v>13</v>
      </c>
      <c r="N15" s="31">
        <f>IFERROR(__xludf.DUMMYFUNCTION("COUNTIF(IMPORTRANGE(GETLINK($A$7,$T$9),GETRANGE($A15, N$11)), N$12)"),1.0)</f>
        <v>1</v>
      </c>
      <c r="O15" s="32">
        <f>IFERROR(__xludf.DUMMYFUNCTION("COUNTIF(IMPORTRANGE(GETLINK($A$7,$T$9),GETRANGE($A15, N$11)), O$12)"),17.0)</f>
        <v>17</v>
      </c>
      <c r="P15" s="32">
        <f>IFERROR(__xludf.DUMMYFUNCTION("COUNTIF(IMPORTRANGE(GETLINK($A$7,$T$9),GETRANGE($A15, N$11)), P$12)"),10.0)</f>
        <v>10</v>
      </c>
      <c r="Q15" s="31">
        <f>IFERROR(__xludf.DUMMYFUNCTION("COUNTIF(IMPORTRANGE(GETLINK($A$7,$T$9),GETRANGE($A15, Q$11)), Q$12)"),1.0)</f>
        <v>1</v>
      </c>
      <c r="R15" s="32">
        <f>IFERROR(__xludf.DUMMYFUNCTION("COUNTIF(IMPORTRANGE(GETLINK($A$7,$T$9),GETRANGE($A15, Q$11)), R$12)"),20.0)</f>
        <v>20</v>
      </c>
      <c r="S15" s="32">
        <f>IFERROR(__xludf.DUMMYFUNCTION("COUNTIF(IMPORTRANGE(GETLINK($A$7,$T$9),GETRANGE($A15, Q$11)), S$12)"),7.0)</f>
        <v>7</v>
      </c>
      <c r="T15" s="28">
        <f>IFERROR(__xludf.DUMMYFUNCTION("COUNTIF(IMPORTRANGE(GETLINK($A$7,$T$9),GETRANGE($A15, T$11)), T$12)"),6.0)</f>
        <v>6</v>
      </c>
      <c r="U15" s="29">
        <f>IFERROR(__xludf.DUMMYFUNCTION("COUNTIF(IMPORTRANGE(GETLINK($A$7,$T$9),GETRANGE($A15, T$11)), U$12)"),11.0)</f>
        <v>11</v>
      </c>
      <c r="V15" s="29">
        <f>IFERROR(__xludf.DUMMYFUNCTION("COUNTIF(IMPORTRANGE(GETLINK($A$7,$T$9),GETRANGE($A15, T$11)), V$12)"),3.0)</f>
        <v>3</v>
      </c>
      <c r="W15" s="30">
        <f>IFERROR(__xludf.DUMMYFUNCTION("COUNTIF(IMPORTRANGE(GETLINK($A$7,$T$9),GETRANGE($A15, T$11)), W$12)"),8.0)</f>
        <v>8</v>
      </c>
    </row>
    <row r="16">
      <c r="A16" s="47" t="s">
        <v>41</v>
      </c>
      <c r="B16" s="29">
        <f>IFERROR(__xludf.DUMMYFUNCTION("COUNTIF(IMPORTRANGE(GETLINK($A$7,$T$9),GETRANGE($A16, B$11)), B$12)"),4.0)</f>
        <v>4</v>
      </c>
      <c r="C16" s="29">
        <f>IFERROR(__xludf.DUMMYFUNCTION("COUNTIF(IMPORTRANGE(GETLINK($A$7,$T$9),GETRANGE($A16, B$11)), C$12)"),21.0)</f>
        <v>21</v>
      </c>
      <c r="D16" s="29">
        <f>IFERROR(__xludf.DUMMYFUNCTION("COUNTIF(IMPORTRANGE(GETLINK($A$7,$T$9),GETRANGE($A16, B$11)), D$12)"),4.0)</f>
        <v>4</v>
      </c>
      <c r="E16" s="28">
        <f>IFERROR(__xludf.DUMMYFUNCTION("COUNTIF(IMPORTRANGE(GETLINK($A$7,$T$9),GETRANGE($A16, E$11)), E$12)"),4.0)</f>
        <v>4</v>
      </c>
      <c r="F16" s="29">
        <f>IFERROR(__xludf.DUMMYFUNCTION("COUNTIF(IMPORTRANGE(GETLINK($A$7,$T$9),GETRANGE($A16, E$11)), F$12)"),21.0)</f>
        <v>21</v>
      </c>
      <c r="G16" s="29">
        <f>IFERROR(__xludf.DUMMYFUNCTION("COUNTIF(IMPORTRANGE(GETLINK($A$7,$T$9),GETRANGE($A16, E$11)), G$12)"),4.0)</f>
        <v>4</v>
      </c>
      <c r="H16" s="28">
        <f>IFERROR(__xludf.DUMMYFUNCTION("COUNTIF(IMPORTRANGE(GETLINK($A$7,$T$9),GETRANGE($A16, H$11)), H$12)"),1.0)</f>
        <v>1</v>
      </c>
      <c r="I16" s="29">
        <f>IFERROR(__xludf.DUMMYFUNCTION("COUNTIF(IMPORTRANGE(GETLINK($A$7,$T$9),GETRANGE($A16, H$11)), I$12)"),24.0)</f>
        <v>24</v>
      </c>
      <c r="J16" s="30">
        <f>IFERROR(__xludf.DUMMYFUNCTION("COUNTIF(IMPORTRANGE(GETLINK($A$7,$T$9),GETRANGE($A16, H$11)), J$12)"),4.0)</f>
        <v>4</v>
      </c>
      <c r="K16" s="31">
        <f>IFERROR(__xludf.DUMMYFUNCTION("COUNTIF(IMPORTRANGE(GETLINK($A$7,$T$9),GETRANGE($A16, K$11)), K$12)"),3.0)</f>
        <v>3</v>
      </c>
      <c r="L16" s="32">
        <f>IFERROR(__xludf.DUMMYFUNCTION("COUNTIF(IMPORTRANGE(GETLINK($A$7,$T$9),GETRANGE($A16, K$11)), L$12)"),14.0)</f>
        <v>14</v>
      </c>
      <c r="M16" s="33">
        <f>IFERROR(__xludf.DUMMYFUNCTION("COUNTIF(IMPORTRANGE(GETLINK($A$7,$T$9),GETRANGE($A16, K$11)), M$12)"),12.0)</f>
        <v>12</v>
      </c>
      <c r="N16" s="31">
        <f>IFERROR(__xludf.DUMMYFUNCTION("COUNTIF(IMPORTRANGE(GETLINK($A$7,$T$9),GETRANGE($A16, N$11)), N$12)"),3.0)</f>
        <v>3</v>
      </c>
      <c r="O16" s="32">
        <f>IFERROR(__xludf.DUMMYFUNCTION("COUNTIF(IMPORTRANGE(GETLINK($A$7,$T$9),GETRANGE($A16, N$11)), O$12)"),23.0)</f>
        <v>23</v>
      </c>
      <c r="P16" s="32">
        <f>IFERROR(__xludf.DUMMYFUNCTION("COUNTIF(IMPORTRANGE(GETLINK($A$7,$T$9),GETRANGE($A16, N$11)), P$12)"),3.0)</f>
        <v>3</v>
      </c>
      <c r="Q16" s="31">
        <f>IFERROR(__xludf.DUMMYFUNCTION("COUNTIF(IMPORTRANGE(GETLINK($A$7,$T$9),GETRANGE($A16, Q$11)), Q$12)"),2.0)</f>
        <v>2</v>
      </c>
      <c r="R16" s="32">
        <f>IFERROR(__xludf.DUMMYFUNCTION("COUNTIF(IMPORTRANGE(GETLINK($A$7,$T$9),GETRANGE($A16, Q$11)), R$12)"),26.0)</f>
        <v>26</v>
      </c>
      <c r="S16" s="32">
        <f>IFERROR(__xludf.DUMMYFUNCTION("COUNTIF(IMPORTRANGE(GETLINK($A$7,$T$9),GETRANGE($A16, Q$11)), S$12)"),1.0)</f>
        <v>1</v>
      </c>
      <c r="T16" s="28">
        <f>IFERROR(__xludf.DUMMYFUNCTION("COUNTIF(IMPORTRANGE(GETLINK($A$7,$T$9),GETRANGE($A16, T$11)), T$12)"),8.0)</f>
        <v>8</v>
      </c>
      <c r="U16" s="29">
        <f>IFERROR(__xludf.DUMMYFUNCTION("COUNTIF(IMPORTRANGE(GETLINK($A$7,$T$9),GETRANGE($A16, T$11)), U$12)"),11.0)</f>
        <v>11</v>
      </c>
      <c r="V16" s="29">
        <f>IFERROR(__xludf.DUMMYFUNCTION("COUNTIF(IMPORTRANGE(GETLINK($A$7,$T$9),GETRANGE($A16, T$11)), V$12)"),6.0)</f>
        <v>6</v>
      </c>
      <c r="W16" s="30">
        <f>IFERROR(__xludf.DUMMYFUNCTION("COUNTIF(IMPORTRANGE(GETLINK($A$7,$T$9),GETRANGE($A16, T$11)), W$12)"),4.0)</f>
        <v>4</v>
      </c>
    </row>
    <row r="17">
      <c r="A17" s="47" t="s">
        <v>42</v>
      </c>
      <c r="B17" s="29">
        <f>IFERROR(__xludf.DUMMYFUNCTION("COUNTIF(IMPORTRANGE(GETLINK($A$7,$T$9),GETRANGE($A17, B$11)), B$12)"),0.0)</f>
        <v>0</v>
      </c>
      <c r="C17" s="29">
        <f>IFERROR(__xludf.DUMMYFUNCTION("COUNTIF(IMPORTRANGE(GETLINK($A$7,$T$9),GETRANGE($A17, B$11)), C$12)"),27.0)</f>
        <v>27</v>
      </c>
      <c r="D17" s="29">
        <f>IFERROR(__xludf.DUMMYFUNCTION("COUNTIF(IMPORTRANGE(GETLINK($A$7,$T$9),GETRANGE($A17, B$11)), D$12)"),1.0)</f>
        <v>1</v>
      </c>
      <c r="E17" s="28">
        <f>IFERROR(__xludf.DUMMYFUNCTION("COUNTIF(IMPORTRANGE(GETLINK($A$7,$T$9),GETRANGE($A17, E$11)), E$12)"),0.0)</f>
        <v>0</v>
      </c>
      <c r="F17" s="29">
        <f>IFERROR(__xludf.DUMMYFUNCTION("COUNTIF(IMPORTRANGE(GETLINK($A$7,$T$9),GETRANGE($A17, E$11)), F$12)"),19.0)</f>
        <v>19</v>
      </c>
      <c r="G17" s="29">
        <f>IFERROR(__xludf.DUMMYFUNCTION("COUNTIF(IMPORTRANGE(GETLINK($A$7,$T$9),GETRANGE($A17, E$11)), G$12)"),9.0)</f>
        <v>9</v>
      </c>
      <c r="H17" s="28">
        <f>IFERROR(__xludf.DUMMYFUNCTION("COUNTIF(IMPORTRANGE(GETLINK($A$7,$T$9),GETRANGE($A17, H$11)), H$12)"),0.0)</f>
        <v>0</v>
      </c>
      <c r="I17" s="29">
        <f>IFERROR(__xludf.DUMMYFUNCTION("COUNTIF(IMPORTRANGE(GETLINK($A$7,$T$9),GETRANGE($A17, H$11)), I$12)"),28.0)</f>
        <v>28</v>
      </c>
      <c r="J17" s="30">
        <f>IFERROR(__xludf.DUMMYFUNCTION("COUNTIF(IMPORTRANGE(GETLINK($A$7,$T$9),GETRANGE($A17, H$11)), J$12)"),0.0)</f>
        <v>0</v>
      </c>
      <c r="K17" s="31">
        <f>IFERROR(__xludf.DUMMYFUNCTION("COUNTIF(IMPORTRANGE(GETLINK($A$7,$T$9),GETRANGE($A17, K$11)), K$12)"),0.0)</f>
        <v>0</v>
      </c>
      <c r="L17" s="32">
        <f>IFERROR(__xludf.DUMMYFUNCTION("COUNTIF(IMPORTRANGE(GETLINK($A$7,$T$9),GETRANGE($A17, K$11)), L$12)"),20.0)</f>
        <v>20</v>
      </c>
      <c r="M17" s="33">
        <f>IFERROR(__xludf.DUMMYFUNCTION("COUNTIF(IMPORTRANGE(GETLINK($A$7,$T$9),GETRANGE($A17, K$11)), M$12)"),8.0)</f>
        <v>8</v>
      </c>
      <c r="N17" s="31">
        <f>IFERROR(__xludf.DUMMYFUNCTION("COUNTIF(IMPORTRANGE(GETLINK($A$7,$T$9),GETRANGE($A17, N$11)), N$12)"),0.0)</f>
        <v>0</v>
      </c>
      <c r="O17" s="32">
        <f>IFERROR(__xludf.DUMMYFUNCTION("COUNTIF(IMPORTRANGE(GETLINK($A$7,$T$9),GETRANGE($A17, N$11)), O$12)"),27.0)</f>
        <v>27</v>
      </c>
      <c r="P17" s="32">
        <f>IFERROR(__xludf.DUMMYFUNCTION("COUNTIF(IMPORTRANGE(GETLINK($A$7,$T$9),GETRANGE($A17, N$11)), P$12)"),0.0)</f>
        <v>0</v>
      </c>
      <c r="Q17" s="31">
        <f>IFERROR(__xludf.DUMMYFUNCTION("COUNTIF(IMPORTRANGE(GETLINK($A$7,$T$9),GETRANGE($A17, Q$11)), Q$12)"),0.0)</f>
        <v>0</v>
      </c>
      <c r="R17" s="32">
        <f>IFERROR(__xludf.DUMMYFUNCTION("COUNTIF(IMPORTRANGE(GETLINK($A$7,$T$9),GETRANGE($A17, Q$11)), R$12)"),24.0)</f>
        <v>24</v>
      </c>
      <c r="S17" s="32">
        <f>IFERROR(__xludf.DUMMYFUNCTION("COUNTIF(IMPORTRANGE(GETLINK($A$7,$T$9),GETRANGE($A17, Q$11)), S$12)"),4.0)</f>
        <v>4</v>
      </c>
      <c r="T17" s="28">
        <f>IFERROR(__xludf.DUMMYFUNCTION("COUNTIF(IMPORTRANGE(GETLINK($A$7,$T$9),GETRANGE($A17, T$11)), T$12)"),3.0)</f>
        <v>3</v>
      </c>
      <c r="U17" s="29">
        <f>IFERROR(__xludf.DUMMYFUNCTION("COUNTIF(IMPORTRANGE(GETLINK($A$7,$T$9),GETRANGE($A17, T$11)), U$12)"),10.0)</f>
        <v>10</v>
      </c>
      <c r="V17" s="29">
        <f>IFERROR(__xludf.DUMMYFUNCTION("COUNTIF(IMPORTRANGE(GETLINK($A$7,$T$9),GETRANGE($A17, T$11)), V$12)"),12.0)</f>
        <v>12</v>
      </c>
      <c r="W17" s="30">
        <f>IFERROR(__xludf.DUMMYFUNCTION("COUNTIF(IMPORTRANGE(GETLINK($A$7,$T$9),GETRANGE($A17, T$11)), W$12)"),3.0)</f>
        <v>3</v>
      </c>
    </row>
    <row r="18">
      <c r="A18" s="47" t="s">
        <v>43</v>
      </c>
      <c r="B18" s="29">
        <f>IFERROR(__xludf.DUMMYFUNCTION("COUNTIF(IMPORTRANGE(GETLINK($A$7,$T$9),GETRANGE($A18, B$11)), B$12)"),4.0)</f>
        <v>4</v>
      </c>
      <c r="C18" s="29">
        <f>IFERROR(__xludf.DUMMYFUNCTION("COUNTIF(IMPORTRANGE(GETLINK($A$7,$T$9),GETRANGE($A18, B$11)), C$12)"),13.0)</f>
        <v>13</v>
      </c>
      <c r="D18" s="29">
        <f>IFERROR(__xludf.DUMMYFUNCTION("COUNTIF(IMPORTRANGE(GETLINK($A$7,$T$9),GETRANGE($A18, B$11)), D$12)"),10.0)</f>
        <v>10</v>
      </c>
      <c r="E18" s="28">
        <f>IFERROR(__xludf.DUMMYFUNCTION("COUNTIF(IMPORTRANGE(GETLINK($A$7,$T$9),GETRANGE($A18, E$11)), E$12)"),3.0)</f>
        <v>3</v>
      </c>
      <c r="F18" s="29">
        <f>IFERROR(__xludf.DUMMYFUNCTION("COUNTIF(IMPORTRANGE(GETLINK($A$7,$T$9),GETRANGE($A18, E$11)), F$12)"),13.0)</f>
        <v>13</v>
      </c>
      <c r="G18" s="29">
        <f>IFERROR(__xludf.DUMMYFUNCTION("COUNTIF(IMPORTRANGE(GETLINK($A$7,$T$9),GETRANGE($A18, E$11)), G$12)"),11.0)</f>
        <v>11</v>
      </c>
      <c r="H18" s="28">
        <f>IFERROR(__xludf.DUMMYFUNCTION("COUNTIF(IMPORTRANGE(GETLINK($A$7,$T$9),GETRANGE($A18, H$11)), H$12)"),3.0)</f>
        <v>3</v>
      </c>
      <c r="I18" s="29">
        <f>IFERROR(__xludf.DUMMYFUNCTION("COUNTIF(IMPORTRANGE(GETLINK($A$7,$T$9),GETRANGE($A18, H$11)), I$12)"),15.0)</f>
        <v>15</v>
      </c>
      <c r="J18" s="30">
        <f>IFERROR(__xludf.DUMMYFUNCTION("COUNTIF(IMPORTRANGE(GETLINK($A$7,$T$9),GETRANGE($A18, H$11)), J$12)"),9.0)</f>
        <v>9</v>
      </c>
      <c r="K18" s="31">
        <f>IFERROR(__xludf.DUMMYFUNCTION("COUNTIF(IMPORTRANGE(GETLINK($A$7,$T$9),GETRANGE($A18, K$11)), K$12)"),3.0)</f>
        <v>3</v>
      </c>
      <c r="L18" s="32">
        <f>IFERROR(__xludf.DUMMYFUNCTION("COUNTIF(IMPORTRANGE(GETLINK($A$7,$T$9),GETRANGE($A18, K$11)), L$12)"),15.0)</f>
        <v>15</v>
      </c>
      <c r="M18" s="33">
        <f>IFERROR(__xludf.DUMMYFUNCTION("COUNTIF(IMPORTRANGE(GETLINK($A$7,$T$9),GETRANGE($A18, K$11)), M$12)"),9.0)</f>
        <v>9</v>
      </c>
      <c r="N18" s="31">
        <f>IFERROR(__xludf.DUMMYFUNCTION("COUNTIF(IMPORTRANGE(GETLINK($A$7,$T$9),GETRANGE($A18, N$11)), N$12)"),3.0)</f>
        <v>3</v>
      </c>
      <c r="O18" s="32">
        <f>IFERROR(__xludf.DUMMYFUNCTION("COUNTIF(IMPORTRANGE(GETLINK($A$7,$T$9),GETRANGE($A18, N$11)), O$12)"),15.0)</f>
        <v>15</v>
      </c>
      <c r="P18" s="32">
        <f>IFERROR(__xludf.DUMMYFUNCTION("COUNTIF(IMPORTRANGE(GETLINK($A$7,$T$9),GETRANGE($A18, N$11)), P$12)"),9.0)</f>
        <v>9</v>
      </c>
      <c r="Q18" s="31">
        <f>IFERROR(__xludf.DUMMYFUNCTION("COUNTIF(IMPORTRANGE(GETLINK($A$7,$T$9),GETRANGE($A18, Q$11)), Q$12)"),3.0)</f>
        <v>3</v>
      </c>
      <c r="R18" s="32">
        <f>IFERROR(__xludf.DUMMYFUNCTION("COUNTIF(IMPORTRANGE(GETLINK($A$7,$T$9),GETRANGE($A18, Q$11)), R$12)"),15.0)</f>
        <v>15</v>
      </c>
      <c r="S18" s="32">
        <f>IFERROR(__xludf.DUMMYFUNCTION("COUNTIF(IMPORTRANGE(GETLINK($A$7,$T$9),GETRANGE($A18, Q$11)), S$12)"),9.0)</f>
        <v>9</v>
      </c>
      <c r="T18" s="28">
        <f>IFERROR(__xludf.DUMMYFUNCTION("COUNTIF(IMPORTRANGE(GETLINK($A$7,$T$9),GETRANGE($A18, T$11)), T$12)"),8.0)</f>
        <v>8</v>
      </c>
      <c r="U18" s="29">
        <f>IFERROR(__xludf.DUMMYFUNCTION("COUNTIF(IMPORTRANGE(GETLINK($A$7,$T$9),GETRANGE($A18, T$11)), U$12)"),5.0)</f>
        <v>5</v>
      </c>
      <c r="V18" s="29">
        <f>IFERROR(__xludf.DUMMYFUNCTION("COUNTIF(IMPORTRANGE(GETLINK($A$7,$T$9),GETRANGE($A18, T$11)), V$12)"),9.0)</f>
        <v>9</v>
      </c>
      <c r="W18" s="30">
        <f>IFERROR(__xludf.DUMMYFUNCTION("COUNTIF(IMPORTRANGE(GETLINK($A$7,$T$9),GETRANGE($A18, T$11)), W$12)"),5.0)</f>
        <v>5</v>
      </c>
    </row>
    <row r="19">
      <c r="A19" s="47" t="s">
        <v>44</v>
      </c>
      <c r="B19" s="29">
        <f>IFERROR(__xludf.DUMMYFUNCTION("COUNTIF(IMPORTRANGE(GETLINK($A$7,$T$9),GETRANGE($A19, B$11)), B$12)"),1.0)</f>
        <v>1</v>
      </c>
      <c r="C19" s="29">
        <f>IFERROR(__xludf.DUMMYFUNCTION("COUNTIF(IMPORTRANGE(GETLINK($A$7,$T$9),GETRANGE($A19, B$11)), C$12)"),11.0)</f>
        <v>11</v>
      </c>
      <c r="D19" s="30">
        <f>IFERROR(__xludf.DUMMYFUNCTION("COUNTIF(IMPORTRANGE(GETLINK($A$7,$T$9),GETRANGE($A19, B$11)), D$12)"),15.0)</f>
        <v>15</v>
      </c>
      <c r="E19" s="29">
        <f>IFERROR(__xludf.DUMMYFUNCTION("COUNTIF(IMPORTRANGE(GETLINK($A$7,$T$9),GETRANGE($A19, E$11)), E$12)"),1.0)</f>
        <v>1</v>
      </c>
      <c r="F19" s="29">
        <f>IFERROR(__xludf.DUMMYFUNCTION("COUNTIF(IMPORTRANGE(GETLINK($A$7,$T$9),GETRANGE($A19, E$11)), F$12)"),11.0)</f>
        <v>11</v>
      </c>
      <c r="G19" s="30">
        <f>IFERROR(__xludf.DUMMYFUNCTION("COUNTIF(IMPORTRANGE(GETLINK($A$7,$T$9),GETRANGE($A19, E$11)), G$12)"),15.0)</f>
        <v>15</v>
      </c>
      <c r="H19" s="29">
        <f>IFERROR(__xludf.DUMMYFUNCTION("COUNTIF(IMPORTRANGE(GETLINK($A$7,$T$9),GETRANGE($A19, H$11)), H$12)"),1.0)</f>
        <v>1</v>
      </c>
      <c r="I19" s="29">
        <f>IFERROR(__xludf.DUMMYFUNCTION("COUNTIF(IMPORTRANGE(GETLINK($A$7,$T$9),GETRANGE($A19, H$11)), I$12)"),18.0)</f>
        <v>18</v>
      </c>
      <c r="J19" s="30">
        <f>IFERROR(__xludf.DUMMYFUNCTION("COUNTIF(IMPORTRANGE(GETLINK($A$7,$T$9),GETRANGE($A19, H$11)), J$12)"),8.0)</f>
        <v>8</v>
      </c>
      <c r="K19" s="32">
        <f>IFERROR(__xludf.DUMMYFUNCTION("COUNTIF(IMPORTRANGE(GETLINK($A$7,$T$9),GETRANGE($A19, K$11)), K$12)"),7.0)</f>
        <v>7</v>
      </c>
      <c r="L19" s="32">
        <f>IFERROR(__xludf.DUMMYFUNCTION("COUNTIF(IMPORTRANGE(GETLINK($A$7,$T$9),GETRANGE($A19, K$11)), L$12)"),10.0)</f>
        <v>10</v>
      </c>
      <c r="M19" s="33">
        <f>IFERROR(__xludf.DUMMYFUNCTION("COUNTIF(IMPORTRANGE(GETLINK($A$7,$T$9),GETRANGE($A19, K$11)), M$12)"),10.0)</f>
        <v>10</v>
      </c>
      <c r="N19" s="32">
        <f>IFERROR(__xludf.DUMMYFUNCTION("COUNTIF(IMPORTRANGE(GETLINK($A$7,$T$9),GETRANGE($A19, N$11)), N$12)"),2.0)</f>
        <v>2</v>
      </c>
      <c r="O19" s="32">
        <f>IFERROR(__xludf.DUMMYFUNCTION("COUNTIF(IMPORTRANGE(GETLINK($A$7,$T$9),GETRANGE($A19, N$11)), O$12)"),18.0)</f>
        <v>18</v>
      </c>
      <c r="P19" s="33">
        <f>IFERROR(__xludf.DUMMYFUNCTION("COUNTIF(IMPORTRANGE(GETLINK($A$7,$T$9),GETRANGE($A19, N$11)), P$12)"),7.0)</f>
        <v>7</v>
      </c>
      <c r="Q19" s="32">
        <f>IFERROR(__xludf.DUMMYFUNCTION("COUNTIF(IMPORTRANGE(GETLINK($A$7,$T$9),GETRANGE($A19, Q$11)), Q$12)"),0.0)</f>
        <v>0</v>
      </c>
      <c r="R19" s="32">
        <f>IFERROR(__xludf.DUMMYFUNCTION("COUNTIF(IMPORTRANGE(GETLINK($A$7,$T$9),GETRANGE($A19, Q$11)), R$12)"),16.0)</f>
        <v>16</v>
      </c>
      <c r="S19" s="33">
        <f>IFERROR(__xludf.DUMMYFUNCTION("COUNTIF(IMPORTRANGE(GETLINK($A$7,$T$9),GETRANGE($A19, Q$11)), S$12)"),11.0)</f>
        <v>11</v>
      </c>
      <c r="T19" s="29">
        <f>IFERROR(__xludf.DUMMYFUNCTION("COUNTIF(IMPORTRANGE(GETLINK($A$7,$T$9),GETRANGE($A19, T$11)), T$12)"),5.0)</f>
        <v>5</v>
      </c>
      <c r="U19" s="29">
        <f>IFERROR(__xludf.DUMMYFUNCTION("COUNTIF(IMPORTRANGE(GETLINK($A$7,$T$9),GETRANGE($A19, T$11)), U$12)"),4.0)</f>
        <v>4</v>
      </c>
      <c r="V19" s="29">
        <f>IFERROR(__xludf.DUMMYFUNCTION("COUNTIF(IMPORTRANGE(GETLINK($A$7,$T$9),GETRANGE($A19, T$11)), V$12)"),5.0)</f>
        <v>5</v>
      </c>
      <c r="W19" s="30">
        <f>IFERROR(__xludf.DUMMYFUNCTION("COUNTIF(IMPORTRANGE(GETLINK($A$7,$T$9),GETRANGE($A19, T$11)), W$12)"),13.0)</f>
        <v>13</v>
      </c>
    </row>
    <row r="20">
      <c r="A20" s="48" t="s">
        <v>45</v>
      </c>
      <c r="B20" s="37">
        <f>IFERROR(__xludf.DUMMYFUNCTION("COUNTIF(IMPORTRANGE(GETLINK($A$7,$T$9),GETRANGE($A20, B$11)), B$12)"),0.0)</f>
        <v>0</v>
      </c>
      <c r="C20" s="37">
        <f>IFERROR(__xludf.DUMMYFUNCTION("COUNTIF(IMPORTRANGE(GETLINK($A$7,$T$9),GETRANGE($A20, B$11)), C$12)"),20.0)</f>
        <v>20</v>
      </c>
      <c r="D20" s="38">
        <f>IFERROR(__xludf.DUMMYFUNCTION("COUNTIF(IMPORTRANGE(GETLINK($A$7,$T$9),GETRANGE($A20, B$11)), D$12)"),8.0)</f>
        <v>8</v>
      </c>
      <c r="E20" s="37">
        <f>IFERROR(__xludf.DUMMYFUNCTION("COUNTIF(IMPORTRANGE(GETLINK($A$7,$T$9),GETRANGE($A20, E$11)), E$12)"),0.0)</f>
        <v>0</v>
      </c>
      <c r="F20" s="37">
        <f>IFERROR(__xludf.DUMMYFUNCTION("COUNTIF(IMPORTRANGE(GETLINK($A$7,$T$9),GETRANGE($A20, E$11)), F$12)"),20.0)</f>
        <v>20</v>
      </c>
      <c r="G20" s="38">
        <f>IFERROR(__xludf.DUMMYFUNCTION("COUNTIF(IMPORTRANGE(GETLINK($A$7,$T$9),GETRANGE($A20, E$11)), G$12)"),8.0)</f>
        <v>8</v>
      </c>
      <c r="H20" s="37">
        <f>IFERROR(__xludf.DUMMYFUNCTION("COUNTIF(IMPORTRANGE(GETLINK($A$7,$T$9),GETRANGE($A20, H$11)), H$12)"),1.0)</f>
        <v>1</v>
      </c>
      <c r="I20" s="37">
        <f>IFERROR(__xludf.DUMMYFUNCTION("COUNTIF(IMPORTRANGE(GETLINK($A$7,$T$9),GETRANGE($A20, H$11)), I$12)"),23.0)</f>
        <v>23</v>
      </c>
      <c r="J20" s="38">
        <f>IFERROR(__xludf.DUMMYFUNCTION("COUNTIF(IMPORTRANGE(GETLINK($A$7,$T$9),GETRANGE($A20, H$11)), J$12)"),4.0)</f>
        <v>4</v>
      </c>
      <c r="K20" s="40">
        <f>IFERROR(__xludf.DUMMYFUNCTION("COUNTIF(IMPORTRANGE(GETLINK($A$7,$T$9),GETRANGE($A20, K$11)), K$12)"),0.0)</f>
        <v>0</v>
      </c>
      <c r="L20" s="40">
        <f>IFERROR(__xludf.DUMMYFUNCTION("COUNTIF(IMPORTRANGE(GETLINK($A$7,$T$9),GETRANGE($A20, K$11)), L$12)"),21.0)</f>
        <v>21</v>
      </c>
      <c r="M20" s="41">
        <f>IFERROR(__xludf.DUMMYFUNCTION("COUNTIF(IMPORTRANGE(GETLINK($A$7,$T$9),GETRANGE($A20, K$11)), M$12)"),7.0)</f>
        <v>7</v>
      </c>
      <c r="N20" s="40">
        <f>IFERROR(__xludf.DUMMYFUNCTION("COUNTIF(IMPORTRANGE(GETLINK($A$7,$T$9),GETRANGE($A20, N$11)), N$12)"),0.0)</f>
        <v>0</v>
      </c>
      <c r="O20" s="40">
        <f>IFERROR(__xludf.DUMMYFUNCTION("COUNTIF(IMPORTRANGE(GETLINK($A$7,$T$9),GETRANGE($A20, N$11)), O$12)"),25.0)</f>
        <v>25</v>
      </c>
      <c r="P20" s="41">
        <f>IFERROR(__xludf.DUMMYFUNCTION("COUNTIF(IMPORTRANGE(GETLINK($A$7,$T$9),GETRANGE($A20, N$11)), P$12)"),3.0)</f>
        <v>3</v>
      </c>
      <c r="Q20" s="40">
        <f>IFERROR(__xludf.DUMMYFUNCTION("COUNTIF(IMPORTRANGE(GETLINK($A$7,$T$9),GETRANGE($A20, Q$11)), Q$12)"),2.0)</f>
        <v>2</v>
      </c>
      <c r="R20" s="40">
        <f>IFERROR(__xludf.DUMMYFUNCTION("COUNTIF(IMPORTRANGE(GETLINK($A$7,$T$9),GETRANGE($A20, Q$11)), R$12)"),18.0)</f>
        <v>18</v>
      </c>
      <c r="S20" s="41">
        <f>IFERROR(__xludf.DUMMYFUNCTION("COUNTIF(IMPORTRANGE(GETLINK($A$7,$T$9),GETRANGE($A20, Q$11)), S$12)"),8.0)</f>
        <v>8</v>
      </c>
      <c r="T20" s="37">
        <f>IFERROR(__xludf.DUMMYFUNCTION("COUNTIF(IMPORTRANGE(GETLINK($A$7,$T$9),GETRANGE($A20, T$11)), T$12)"),9.0)</f>
        <v>9</v>
      </c>
      <c r="U20" s="37">
        <f>IFERROR(__xludf.DUMMYFUNCTION("COUNTIF(IMPORTRANGE(GETLINK($A$7,$T$9),GETRANGE($A20, T$11)), U$12)"),6.0)</f>
        <v>6</v>
      </c>
      <c r="V20" s="37">
        <f>IFERROR(__xludf.DUMMYFUNCTION("COUNTIF(IMPORTRANGE(GETLINK($A$7,$T$9),GETRANGE($A20, T$11)), V$12)"),12.0)</f>
        <v>12</v>
      </c>
      <c r="W20" s="38">
        <f>IFERROR(__xludf.DUMMYFUNCTION("COUNTIF(IMPORTRANGE(GETLINK($A$7,$T$9),GETRANGE($A20, T$11)), W$12)"),1.0)</f>
        <v>1</v>
      </c>
    </row>
    <row r="21">
      <c r="A21" s="48" t="s">
        <v>35</v>
      </c>
      <c r="B21" s="43">
        <f t="shared" ref="B21:W21" si="1">SUM(B13:B19)</f>
        <v>16</v>
      </c>
      <c r="C21" s="43">
        <f t="shared" si="1"/>
        <v>122</v>
      </c>
      <c r="D21" s="43">
        <f t="shared" si="1"/>
        <v>60</v>
      </c>
      <c r="E21" s="43">
        <f t="shared" si="1"/>
        <v>16</v>
      </c>
      <c r="F21" s="43">
        <f t="shared" si="1"/>
        <v>107</v>
      </c>
      <c r="G21" s="43">
        <f t="shared" si="1"/>
        <v>75</v>
      </c>
      <c r="H21" s="43">
        <f t="shared" si="1"/>
        <v>12</v>
      </c>
      <c r="I21" s="43">
        <f t="shared" si="1"/>
        <v>141</v>
      </c>
      <c r="J21" s="43">
        <f t="shared" si="1"/>
        <v>45</v>
      </c>
      <c r="K21" s="43">
        <f t="shared" si="1"/>
        <v>23</v>
      </c>
      <c r="L21" s="43">
        <f t="shared" si="1"/>
        <v>98</v>
      </c>
      <c r="M21" s="43">
        <f t="shared" si="1"/>
        <v>77</v>
      </c>
      <c r="N21" s="43">
        <f t="shared" si="1"/>
        <v>17</v>
      </c>
      <c r="O21" s="43">
        <f t="shared" si="1"/>
        <v>139</v>
      </c>
      <c r="P21" s="43">
        <f t="shared" si="1"/>
        <v>41</v>
      </c>
      <c r="Q21" s="43">
        <f t="shared" si="1"/>
        <v>14</v>
      </c>
      <c r="R21" s="43">
        <f t="shared" si="1"/>
        <v>137</v>
      </c>
      <c r="S21" s="43">
        <f t="shared" si="1"/>
        <v>46</v>
      </c>
      <c r="T21" s="43">
        <f t="shared" si="1"/>
        <v>44</v>
      </c>
      <c r="U21" s="43">
        <f t="shared" si="1"/>
        <v>48</v>
      </c>
      <c r="V21" s="43">
        <f t="shared" si="1"/>
        <v>57</v>
      </c>
      <c r="W21" s="44">
        <f t="shared" si="1"/>
        <v>49</v>
      </c>
    </row>
    <row r="23">
      <c r="A23" s="45"/>
    </row>
  </sheetData>
  <mergeCells count="17">
    <mergeCell ref="A1:W1"/>
    <mergeCell ref="A2:W2"/>
    <mergeCell ref="A3:W3"/>
    <mergeCell ref="A4:W4"/>
    <mergeCell ref="A5:W5"/>
    <mergeCell ref="A6:W6"/>
    <mergeCell ref="A7:W7"/>
    <mergeCell ref="N11:P11"/>
    <mergeCell ref="Q11:S11"/>
    <mergeCell ref="Q9:S9"/>
    <mergeCell ref="U9:W9"/>
    <mergeCell ref="A11:A12"/>
    <mergeCell ref="B11:D11"/>
    <mergeCell ref="E11:G11"/>
    <mergeCell ref="H11:J11"/>
    <mergeCell ref="K11:M11"/>
    <mergeCell ref="T11:W11"/>
  </mergeCells>
  <printOptions horizontalCentered="1"/>
  <pageMargins bottom="0.42166666666666663" footer="0.0" header="0.0" left="0.0" right="0.0" top="0.25666666666666665"/>
  <pageSetup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9.63"/>
    <col customWidth="1" min="3" max="3" width="7.13"/>
    <col customWidth="1" min="4" max="15" width="10.13"/>
    <col customWidth="1" min="16" max="16" width="5.38"/>
    <col customWidth="1" min="17" max="17" width="10.75"/>
  </cols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 ht="12.0" customHeight="1">
      <c r="A6" s="4"/>
    </row>
    <row r="7" ht="25.5" customHeight="1">
      <c r="A7" s="5" t="s">
        <v>46</v>
      </c>
    </row>
    <row r="9">
      <c r="A9" s="7" t="s">
        <v>6</v>
      </c>
      <c r="B9" s="8"/>
      <c r="C9" s="8"/>
      <c r="D9" s="8"/>
      <c r="E9" s="8"/>
      <c r="F9" s="8"/>
      <c r="G9" s="8"/>
      <c r="H9" s="8"/>
      <c r="I9" s="8"/>
      <c r="J9" s="49"/>
      <c r="K9" s="49"/>
      <c r="L9" s="9" t="s">
        <v>7</v>
      </c>
      <c r="M9" s="11"/>
      <c r="N9" s="50" t="s">
        <v>8</v>
      </c>
      <c r="O9" s="9" t="s">
        <v>9</v>
      </c>
      <c r="P9" s="10"/>
      <c r="Q9" s="11"/>
    </row>
    <row r="11" ht="50.25" customHeight="1">
      <c r="C11" s="18" t="s">
        <v>10</v>
      </c>
      <c r="D11" s="13" t="s">
        <v>47</v>
      </c>
      <c r="E11" s="10"/>
      <c r="F11" s="11"/>
      <c r="G11" s="13" t="s">
        <v>48</v>
      </c>
      <c r="H11" s="10"/>
      <c r="I11" s="11"/>
      <c r="J11" s="13" t="s">
        <v>49</v>
      </c>
      <c r="K11" s="10"/>
      <c r="L11" s="11"/>
      <c r="M11" s="13" t="s">
        <v>50</v>
      </c>
      <c r="N11" s="10"/>
      <c r="O11" s="11"/>
    </row>
    <row r="12">
      <c r="C12" s="51"/>
      <c r="D12" s="52" t="s">
        <v>18</v>
      </c>
      <c r="E12" s="52" t="s">
        <v>19</v>
      </c>
      <c r="F12" s="52" t="s">
        <v>20</v>
      </c>
      <c r="G12" s="52" t="s">
        <v>18</v>
      </c>
      <c r="H12" s="52" t="s">
        <v>19</v>
      </c>
      <c r="I12" s="52" t="s">
        <v>20</v>
      </c>
      <c r="J12" s="52" t="s">
        <v>18</v>
      </c>
      <c r="K12" s="52" t="s">
        <v>19</v>
      </c>
      <c r="L12" s="52" t="s">
        <v>20</v>
      </c>
      <c r="M12" s="52" t="s">
        <v>18</v>
      </c>
      <c r="N12" s="52" t="s">
        <v>19</v>
      </c>
      <c r="O12" s="52" t="s">
        <v>20</v>
      </c>
    </row>
    <row r="13">
      <c r="C13" s="20" t="s">
        <v>25</v>
      </c>
      <c r="D13" s="24">
        <f>IFERROR(__xludf.DUMMYFUNCTION("COUNTIF(IMPORTRANGE(GETLINK($A$7,$N$9),GETRANGE($C13, D$11)), D$12)"),18.0)</f>
        <v>18</v>
      </c>
      <c r="E13" s="25">
        <f>IFERROR(__xludf.DUMMYFUNCTION("COUNTIF(IMPORTRANGE(GETLINK($A$7,$N$9),GETRANGE($C13, D$11)), E$12)"),1.0)</f>
        <v>1</v>
      </c>
      <c r="F13" s="25">
        <f>IFERROR(__xludf.DUMMYFUNCTION("COUNTIF(IMPORTRANGE(GETLINK($A$7,$N$9),GETRANGE($C13, D$11)), F$12)"),1.0)</f>
        <v>1</v>
      </c>
      <c r="G13" s="24">
        <f>IFERROR(__xludf.DUMMYFUNCTION("COUNTIF(IMPORTRANGE(GETLINK($A$7,$N$9),GETRANGE($C13, G$11)), G$12)"),8.0)</f>
        <v>8</v>
      </c>
      <c r="H13" s="25">
        <f>IFERROR(__xludf.DUMMYFUNCTION("COUNTIF(IMPORTRANGE(GETLINK($A$7,$N$9),GETRANGE($C13, G$11)), H$12)"),4.0)</f>
        <v>4</v>
      </c>
      <c r="I13" s="25">
        <f>IFERROR(__xludf.DUMMYFUNCTION("COUNTIF(IMPORTRANGE(GETLINK($A$7,$N$9),GETRANGE($C13, G$11)), I$12)"),8.0)</f>
        <v>8</v>
      </c>
      <c r="J13" s="24">
        <f>IFERROR(__xludf.DUMMYFUNCTION("COUNTIF(IMPORTRANGE(GETLINK($A$7,$N$9),GETRANGE($C13, J$11)), J$12)"),6.0)</f>
        <v>6</v>
      </c>
      <c r="K13" s="25">
        <f>IFERROR(__xludf.DUMMYFUNCTION("COUNTIF(IMPORTRANGE(GETLINK($A$7,$N$9),GETRANGE($C13, J$11)), K$12)"),11.0)</f>
        <v>11</v>
      </c>
      <c r="L13" s="25">
        <f>IFERROR(__xludf.DUMMYFUNCTION("COUNTIF(IMPORTRANGE(GETLINK($A$7,$N$9),GETRANGE($C13, J$11)), L$12)"),3.0)</f>
        <v>3</v>
      </c>
      <c r="M13" s="24">
        <f>IFERROR(__xludf.DUMMYFUNCTION("COUNTIF(IMPORTRANGE(GETLINK($A$7,$N$9),GETRANGE($C13, M$11)), M$12)"),3.0)</f>
        <v>3</v>
      </c>
      <c r="N13" s="25">
        <f>IFERROR(__xludf.DUMMYFUNCTION("COUNTIF(IMPORTRANGE(GETLINK($A$7,$N$9),GETRANGE($C13, M$11)), N$12)"),7.0)</f>
        <v>7</v>
      </c>
      <c r="O13" s="26">
        <f>IFERROR(__xludf.DUMMYFUNCTION("COUNTIF(IMPORTRANGE(GETLINK($A$7,$N$9),GETRANGE($C13, M$11)), O$12)"),10.0)</f>
        <v>10</v>
      </c>
    </row>
    <row r="14">
      <c r="C14" s="20" t="s">
        <v>26</v>
      </c>
      <c r="D14" s="31">
        <f>IFERROR(__xludf.DUMMYFUNCTION("COUNTIF(IMPORTRANGE(GETLINK($A$7,$N$9),GETRANGE($C14, D$11)), D$12)"),19.0)</f>
        <v>19</v>
      </c>
      <c r="E14" s="32">
        <f>IFERROR(__xludf.DUMMYFUNCTION("COUNTIF(IMPORTRANGE(GETLINK($A$7,$N$9),GETRANGE($C14, D$11)), E$12)"),1.0)</f>
        <v>1</v>
      </c>
      <c r="F14" s="32">
        <f>IFERROR(__xludf.DUMMYFUNCTION("COUNTIF(IMPORTRANGE(GETLINK($A$7,$N$9),GETRANGE($C14, D$11)), F$12)"),0.0)</f>
        <v>0</v>
      </c>
      <c r="G14" s="31">
        <f>IFERROR(__xludf.DUMMYFUNCTION("COUNTIF(IMPORTRANGE(GETLINK($A$7,$N$9),GETRANGE($C14, G$11)), G$12)"),0.0)</f>
        <v>0</v>
      </c>
      <c r="H14" s="32">
        <f>IFERROR(__xludf.DUMMYFUNCTION("COUNTIF(IMPORTRANGE(GETLINK($A$7,$N$9),GETRANGE($C14, G$11)), H$12)"),20.0)</f>
        <v>20</v>
      </c>
      <c r="I14" s="32">
        <f>IFERROR(__xludf.DUMMYFUNCTION("COUNTIF(IMPORTRANGE(GETLINK($A$7,$N$9),GETRANGE($C14, G$11)), I$12)"),0.0)</f>
        <v>0</v>
      </c>
      <c r="J14" s="31">
        <f>IFERROR(__xludf.DUMMYFUNCTION("COUNTIF(IMPORTRANGE(GETLINK($A$7,$N$9),GETRANGE($C14, J$11)), J$12)"),1.0)</f>
        <v>1</v>
      </c>
      <c r="K14" s="32">
        <f>IFERROR(__xludf.DUMMYFUNCTION("COUNTIF(IMPORTRANGE(GETLINK($A$7,$N$9),GETRANGE($C14, J$11)), K$12)"),19.0)</f>
        <v>19</v>
      </c>
      <c r="L14" s="32">
        <f>IFERROR(__xludf.DUMMYFUNCTION("COUNTIF(IMPORTRANGE(GETLINK($A$7,$N$9),GETRANGE($C14, J$11)), L$12)"),0.0)</f>
        <v>0</v>
      </c>
      <c r="M14" s="31">
        <f>IFERROR(__xludf.DUMMYFUNCTION("COUNTIF(IMPORTRANGE(GETLINK($A$7,$N$9),GETRANGE($C14, M$11)), M$12)"),0.0)</f>
        <v>0</v>
      </c>
      <c r="N14" s="32">
        <f>IFERROR(__xludf.DUMMYFUNCTION("COUNTIF(IMPORTRANGE(GETLINK($A$7,$N$9),GETRANGE($C14, M$11)), N$12)"),20.0)</f>
        <v>20</v>
      </c>
      <c r="O14" s="33">
        <f>IFERROR(__xludf.DUMMYFUNCTION("COUNTIF(IMPORTRANGE(GETLINK($A$7,$N$9),GETRANGE($C14, M$11)), O$12)"),0.0)</f>
        <v>0</v>
      </c>
    </row>
    <row r="15">
      <c r="C15" s="20" t="s">
        <v>27</v>
      </c>
      <c r="D15" s="31">
        <f>IFERROR(__xludf.DUMMYFUNCTION("COUNTIF(IMPORTRANGE(GETLINK($A$7,$N$9),GETRANGE($C15, D$11)), D$12)"),18.0)</f>
        <v>18</v>
      </c>
      <c r="E15" s="32">
        <f>IFERROR(__xludf.DUMMYFUNCTION("COUNTIF(IMPORTRANGE(GETLINK($A$7,$N$9),GETRANGE($C15, D$11)), E$12)"),2.0)</f>
        <v>2</v>
      </c>
      <c r="F15" s="32">
        <f>IFERROR(__xludf.DUMMYFUNCTION("COUNTIF(IMPORTRANGE(GETLINK($A$7,$N$9),GETRANGE($C15, D$11)), F$12)"),0.0)</f>
        <v>0</v>
      </c>
      <c r="G15" s="31">
        <f>IFERROR(__xludf.DUMMYFUNCTION("COUNTIF(IMPORTRANGE(GETLINK($A$7,$N$9),GETRANGE($C15, G$11)), G$12)"),7.0)</f>
        <v>7</v>
      </c>
      <c r="H15" s="32">
        <f>IFERROR(__xludf.DUMMYFUNCTION("COUNTIF(IMPORTRANGE(GETLINK($A$7,$N$9),GETRANGE($C15, G$11)), H$12)"),3.0)</f>
        <v>3</v>
      </c>
      <c r="I15" s="32">
        <f>IFERROR(__xludf.DUMMYFUNCTION("COUNTIF(IMPORTRANGE(GETLINK($A$7,$N$9),GETRANGE($C15, G$11)), I$12)"),10.0)</f>
        <v>10</v>
      </c>
      <c r="J15" s="31">
        <f>IFERROR(__xludf.DUMMYFUNCTION("COUNTIF(IMPORTRANGE(GETLINK($A$7,$N$9),GETRANGE($C15, J$11)), J$12)"),0.0)</f>
        <v>0</v>
      </c>
      <c r="K15" s="32">
        <f>IFERROR(__xludf.DUMMYFUNCTION("COUNTIF(IMPORTRANGE(GETLINK($A$7,$N$9),GETRANGE($C15, J$11)), K$12)"),17.0)</f>
        <v>17</v>
      </c>
      <c r="L15" s="32">
        <f>IFERROR(__xludf.DUMMYFUNCTION("COUNTIF(IMPORTRANGE(GETLINK($A$7,$N$9),GETRANGE($C15, J$11)), L$12)"),3.0)</f>
        <v>3</v>
      </c>
      <c r="M15" s="31">
        <f>IFERROR(__xludf.DUMMYFUNCTION("COUNTIF(IMPORTRANGE(GETLINK($A$7,$N$9),GETRANGE($C15, M$11)), M$12)"),0.0)</f>
        <v>0</v>
      </c>
      <c r="N15" s="32">
        <f>IFERROR(__xludf.DUMMYFUNCTION("COUNTIF(IMPORTRANGE(GETLINK($A$7,$N$9),GETRANGE($C15, M$11)), N$12)"),17.0)</f>
        <v>17</v>
      </c>
      <c r="O15" s="33">
        <f>IFERROR(__xludf.DUMMYFUNCTION("COUNTIF(IMPORTRANGE(GETLINK($A$7,$N$9),GETRANGE($C15, M$11)), O$12)"),3.0)</f>
        <v>3</v>
      </c>
    </row>
    <row r="16">
      <c r="C16" s="20" t="s">
        <v>28</v>
      </c>
      <c r="D16" s="31">
        <f>IFERROR(__xludf.DUMMYFUNCTION("COUNTIF(IMPORTRANGE(GETLINK($A$7,$N$9),GETRANGE($C16, D$11)), D$12)"),5.0)</f>
        <v>5</v>
      </c>
      <c r="E16" s="32">
        <f>IFERROR(__xludf.DUMMYFUNCTION("COUNTIF(IMPORTRANGE(GETLINK($A$7,$N$9),GETRANGE($C16, D$11)), E$12)"),12.0)</f>
        <v>12</v>
      </c>
      <c r="F16" s="32">
        <f>IFERROR(__xludf.DUMMYFUNCTION("COUNTIF(IMPORTRANGE(GETLINK($A$7,$N$9),GETRANGE($C16, D$11)), F$12)"),3.0)</f>
        <v>3</v>
      </c>
      <c r="G16" s="31">
        <f>IFERROR(__xludf.DUMMYFUNCTION("COUNTIF(IMPORTRANGE(GETLINK($A$7,$N$9),GETRANGE($C16, G$11)), G$12)"),1.0)</f>
        <v>1</v>
      </c>
      <c r="H16" s="32">
        <f>IFERROR(__xludf.DUMMYFUNCTION("COUNTIF(IMPORTRANGE(GETLINK($A$7,$N$9),GETRANGE($C16, G$11)), H$12)"),15.0)</f>
        <v>15</v>
      </c>
      <c r="I16" s="32">
        <f>IFERROR(__xludf.DUMMYFUNCTION("COUNTIF(IMPORTRANGE(GETLINK($A$7,$N$9),GETRANGE($C16, G$11)), I$12)"),4.0)</f>
        <v>4</v>
      </c>
      <c r="J16" s="31">
        <f>IFERROR(__xludf.DUMMYFUNCTION("COUNTIF(IMPORTRANGE(GETLINK($A$7,$N$9),GETRANGE($C16, J$11)), J$12)"),0.0)</f>
        <v>0</v>
      </c>
      <c r="K16" s="32">
        <f>IFERROR(__xludf.DUMMYFUNCTION("COUNTIF(IMPORTRANGE(GETLINK($A$7,$N$9),GETRANGE($C16, J$11)), K$12)"),17.0)</f>
        <v>17</v>
      </c>
      <c r="L16" s="32">
        <f>IFERROR(__xludf.DUMMYFUNCTION("COUNTIF(IMPORTRANGE(GETLINK($A$7,$N$9),GETRANGE($C16, J$11)), L$12)"),3.0)</f>
        <v>3</v>
      </c>
      <c r="M16" s="31">
        <f>IFERROR(__xludf.DUMMYFUNCTION("COUNTIF(IMPORTRANGE(GETLINK($A$7,$N$9),GETRANGE($C16, M$11)), M$12)"),0.0)</f>
        <v>0</v>
      </c>
      <c r="N16" s="32">
        <f>IFERROR(__xludf.DUMMYFUNCTION("COUNTIF(IMPORTRANGE(GETLINK($A$7,$N$9),GETRANGE($C16, M$11)), N$12)"),18.0)</f>
        <v>18</v>
      </c>
      <c r="O16" s="33">
        <f>IFERROR(__xludf.DUMMYFUNCTION("COUNTIF(IMPORTRANGE(GETLINK($A$7,$N$9),GETRANGE($C16, M$11)), O$12)"),2.0)</f>
        <v>2</v>
      </c>
    </row>
    <row r="17">
      <c r="C17" s="34" t="s">
        <v>29</v>
      </c>
      <c r="D17" s="31">
        <f>IFERROR(__xludf.DUMMYFUNCTION("COUNTIF(IMPORTRANGE(GETLINK($A$7,$N$9),GETRANGE($C17, D$11)), D$12)"),3.0)</f>
        <v>3</v>
      </c>
      <c r="E17" s="32">
        <f>IFERROR(__xludf.DUMMYFUNCTION("COUNTIF(IMPORTRANGE(GETLINK($A$7,$N$9),GETRANGE($C17, D$11)), E$12)"),8.0)</f>
        <v>8</v>
      </c>
      <c r="F17" s="32">
        <f>IFERROR(__xludf.DUMMYFUNCTION("COUNTIF(IMPORTRANGE(GETLINK($A$7,$N$9),GETRANGE($C17, D$11)), F$12)"),7.0)</f>
        <v>7</v>
      </c>
      <c r="G17" s="31">
        <f>IFERROR(__xludf.DUMMYFUNCTION("COUNTIF(IMPORTRANGE(GETLINK($A$7,$N$9),GETRANGE($C17, G$11)), G$12)"),1.0)</f>
        <v>1</v>
      </c>
      <c r="H17" s="32">
        <f>IFERROR(__xludf.DUMMYFUNCTION("COUNTIF(IMPORTRANGE(GETLINK($A$7,$N$9),GETRANGE($C17, G$11)), H$12)"),10.0)</f>
        <v>10</v>
      </c>
      <c r="I17" s="32">
        <f>IFERROR(__xludf.DUMMYFUNCTION("COUNTIF(IMPORTRANGE(GETLINK($A$7,$N$9),GETRANGE($C17, G$11)), I$12)"),7.0)</f>
        <v>7</v>
      </c>
      <c r="J17" s="31">
        <f>IFERROR(__xludf.DUMMYFUNCTION("COUNTIF(IMPORTRANGE(GETLINK($A$7,$N$9),GETRANGE($C17, J$11)), J$12)"),0.0)</f>
        <v>0</v>
      </c>
      <c r="K17" s="32">
        <f>IFERROR(__xludf.DUMMYFUNCTION("COUNTIF(IMPORTRANGE(GETLINK($A$7,$N$9),GETRANGE($C17, J$11)), K$12)"),14.0)</f>
        <v>14</v>
      </c>
      <c r="L17" s="32">
        <f>IFERROR(__xludf.DUMMYFUNCTION("COUNTIF(IMPORTRANGE(GETLINK($A$7,$N$9),GETRANGE($C17, J$11)), L$12)"),4.0)</f>
        <v>4</v>
      </c>
      <c r="M17" s="31">
        <f>IFERROR(__xludf.DUMMYFUNCTION("COUNTIF(IMPORTRANGE(GETLINK($A$7,$N$9),GETRANGE($C17, M$11)), M$12)"),0.0)</f>
        <v>0</v>
      </c>
      <c r="N17" s="32">
        <f>IFERROR(__xludf.DUMMYFUNCTION("COUNTIF(IMPORTRANGE(GETLINK($A$7,$N$9),GETRANGE($C17, M$11)), N$12)"),15.0)</f>
        <v>15</v>
      </c>
      <c r="O17" s="33">
        <f>IFERROR(__xludf.DUMMYFUNCTION("COUNTIF(IMPORTRANGE(GETLINK($A$7,$N$9),GETRANGE($C17, M$11)), O$12)"),3.0)</f>
        <v>3</v>
      </c>
    </row>
    <row r="18">
      <c r="C18" s="20" t="s">
        <v>30</v>
      </c>
      <c r="D18" s="31">
        <f>IFERROR(__xludf.DUMMYFUNCTION("COUNTIF(IMPORTRANGE(GETLINK($A$7,$N$9),GETRANGE($C18, D$11)), D$12)"),12.0)</f>
        <v>12</v>
      </c>
      <c r="E18" s="32">
        <f>IFERROR(__xludf.DUMMYFUNCTION("COUNTIF(IMPORTRANGE(GETLINK($A$7,$N$9),GETRANGE($C18, D$11)), E$12)"),2.0)</f>
        <v>2</v>
      </c>
      <c r="F18" s="32">
        <f>IFERROR(__xludf.DUMMYFUNCTION("COUNTIF(IMPORTRANGE(GETLINK($A$7,$N$9),GETRANGE($C18, D$11)), F$12)"),5.0)</f>
        <v>5</v>
      </c>
      <c r="G18" s="31">
        <f>IFERROR(__xludf.DUMMYFUNCTION("COUNTIF(IMPORTRANGE(GETLINK($A$7,$N$9),GETRANGE($C18, G$11)), G$12)"),9.0)</f>
        <v>9</v>
      </c>
      <c r="H18" s="32">
        <f>IFERROR(__xludf.DUMMYFUNCTION("COUNTIF(IMPORTRANGE(GETLINK($A$7,$N$9),GETRANGE($C18, G$11)), H$12)"),5.0)</f>
        <v>5</v>
      </c>
      <c r="I18" s="32">
        <f>IFERROR(__xludf.DUMMYFUNCTION("COUNTIF(IMPORTRANGE(GETLINK($A$7,$N$9),GETRANGE($C18, G$11)), I$12)"),5.0)</f>
        <v>5</v>
      </c>
      <c r="J18" s="31">
        <f>IFERROR(__xludf.DUMMYFUNCTION("COUNTIF(IMPORTRANGE(GETLINK($A$7,$N$9),GETRANGE($C18, J$11)), J$12)"),3.0)</f>
        <v>3</v>
      </c>
      <c r="K18" s="32">
        <f>IFERROR(__xludf.DUMMYFUNCTION("COUNTIF(IMPORTRANGE(GETLINK($A$7,$N$9),GETRANGE($C18, J$11)), K$12)"),11.0)</f>
        <v>11</v>
      </c>
      <c r="L18" s="32">
        <f>IFERROR(__xludf.DUMMYFUNCTION("COUNTIF(IMPORTRANGE(GETLINK($A$7,$N$9),GETRANGE($C18, J$11)), L$12)"),5.0)</f>
        <v>5</v>
      </c>
      <c r="M18" s="31">
        <f>IFERROR(__xludf.DUMMYFUNCTION("COUNTIF(IMPORTRANGE(GETLINK($A$7,$N$9),GETRANGE($C18, M$11)), M$12)"),2.0)</f>
        <v>2</v>
      </c>
      <c r="N18" s="32">
        <f>IFERROR(__xludf.DUMMYFUNCTION("COUNTIF(IMPORTRANGE(GETLINK($A$7,$N$9),GETRANGE($C18, M$11)), N$12)"),14.0)</f>
        <v>14</v>
      </c>
      <c r="O18" s="33">
        <f>IFERROR(__xludf.DUMMYFUNCTION("COUNTIF(IMPORTRANGE(GETLINK($A$7,$N$9),GETRANGE($C18, M$11)), O$12)"),3.0)</f>
        <v>3</v>
      </c>
    </row>
    <row r="19">
      <c r="C19" s="20" t="s">
        <v>31</v>
      </c>
      <c r="D19" s="31">
        <f>IFERROR(__xludf.DUMMYFUNCTION("COUNTIF(IMPORTRANGE(GETLINK($A$7,$N$9),GETRANGE($C19, D$11)), D$12)"),14.0)</f>
        <v>14</v>
      </c>
      <c r="E19" s="32">
        <f>IFERROR(__xludf.DUMMYFUNCTION("COUNTIF(IMPORTRANGE(GETLINK($A$7,$N$9),GETRANGE($C19, D$11)), E$12)"),0.0)</f>
        <v>0</v>
      </c>
      <c r="F19" s="32">
        <f>IFERROR(__xludf.DUMMYFUNCTION("COUNTIF(IMPORTRANGE(GETLINK($A$7,$N$9),GETRANGE($C19, D$11)), F$12)"),5.0)</f>
        <v>5</v>
      </c>
      <c r="G19" s="31">
        <f>IFERROR(__xludf.DUMMYFUNCTION("COUNTIF(IMPORTRANGE(GETLINK($A$7,$N$9),GETRANGE($C19, G$11)), G$12)"),9.0)</f>
        <v>9</v>
      </c>
      <c r="H19" s="32">
        <f>IFERROR(__xludf.DUMMYFUNCTION("COUNTIF(IMPORTRANGE(GETLINK($A$7,$N$9),GETRANGE($C19, G$11)), H$12)"),6.0)</f>
        <v>6</v>
      </c>
      <c r="I19" s="32">
        <f>IFERROR(__xludf.DUMMYFUNCTION("COUNTIF(IMPORTRANGE(GETLINK($A$7,$N$9),GETRANGE($C19, G$11)), I$12)"),4.0)</f>
        <v>4</v>
      </c>
      <c r="J19" s="31">
        <f>IFERROR(__xludf.DUMMYFUNCTION("COUNTIF(IMPORTRANGE(GETLINK($A$7,$N$9),GETRANGE($C19, J$11)), J$12)"),0.0)</f>
        <v>0</v>
      </c>
      <c r="K19" s="32">
        <f>IFERROR(__xludf.DUMMYFUNCTION("COUNTIF(IMPORTRANGE(GETLINK($A$7,$N$9),GETRANGE($C19, J$11)), K$12)"),13.0)</f>
        <v>13</v>
      </c>
      <c r="L19" s="32">
        <f>IFERROR(__xludf.DUMMYFUNCTION("COUNTIF(IMPORTRANGE(GETLINK($A$7,$N$9),GETRANGE($C19, J$11)), L$12)"),6.0)</f>
        <v>6</v>
      </c>
      <c r="M19" s="31">
        <f>IFERROR(__xludf.DUMMYFUNCTION("COUNTIF(IMPORTRANGE(GETLINK($A$7,$N$9),GETRANGE($C19, M$11)), M$12)"),0.0)</f>
        <v>0</v>
      </c>
      <c r="N19" s="32">
        <f>IFERROR(__xludf.DUMMYFUNCTION("COUNTIF(IMPORTRANGE(GETLINK($A$7,$N$9),GETRANGE($C19, M$11)), N$12)"),17.0)</f>
        <v>17</v>
      </c>
      <c r="O19" s="33">
        <f>IFERROR(__xludf.DUMMYFUNCTION("COUNTIF(IMPORTRANGE(GETLINK($A$7,$N$9),GETRANGE($C19, M$11)), O$12)"),2.0)</f>
        <v>2</v>
      </c>
    </row>
    <row r="20">
      <c r="C20" s="34" t="s">
        <v>32</v>
      </c>
      <c r="D20" s="31">
        <f>IFERROR(__xludf.DUMMYFUNCTION("COUNTIF(IMPORTRANGE(GETLINK($A$7,$N$9),GETRANGE($C20, D$11)), D$12)"),13.0)</f>
        <v>13</v>
      </c>
      <c r="E20" s="32">
        <f>IFERROR(__xludf.DUMMYFUNCTION("COUNTIF(IMPORTRANGE(GETLINK($A$7,$N$9),GETRANGE($C20, D$11)), E$12)"),3.0)</f>
        <v>3</v>
      </c>
      <c r="F20" s="32">
        <f>IFERROR(__xludf.DUMMYFUNCTION("COUNTIF(IMPORTRANGE(GETLINK($A$7,$N$9),GETRANGE($C20, D$11)), F$12)"),5.0)</f>
        <v>5</v>
      </c>
      <c r="G20" s="31">
        <f>IFERROR(__xludf.DUMMYFUNCTION("COUNTIF(IMPORTRANGE(GETLINK($A$7,$N$9),GETRANGE($C20, G$11)), G$12)"),11.0)</f>
        <v>11</v>
      </c>
      <c r="H20" s="32">
        <f>IFERROR(__xludf.DUMMYFUNCTION("COUNTIF(IMPORTRANGE(GETLINK($A$7,$N$9),GETRANGE($C20, G$11)), H$12)"),6.0)</f>
        <v>6</v>
      </c>
      <c r="I20" s="32">
        <f>IFERROR(__xludf.DUMMYFUNCTION("COUNTIF(IMPORTRANGE(GETLINK($A$7,$N$9),GETRANGE($C20, G$11)), I$12)"),4.0)</f>
        <v>4</v>
      </c>
      <c r="J20" s="31">
        <f>IFERROR(__xludf.DUMMYFUNCTION("COUNTIF(IMPORTRANGE(GETLINK($A$7,$N$9),GETRANGE($C20, J$11)), J$12)"),5.0)</f>
        <v>5</v>
      </c>
      <c r="K20" s="32">
        <f>IFERROR(__xludf.DUMMYFUNCTION("COUNTIF(IMPORTRANGE(GETLINK($A$7,$N$9),GETRANGE($C20, J$11)), K$12)"),5.0)</f>
        <v>5</v>
      </c>
      <c r="L20" s="32">
        <f>IFERROR(__xludf.DUMMYFUNCTION("COUNTIF(IMPORTRANGE(GETLINK($A$7,$N$9),GETRANGE($C20, J$11)), L$12)"),11.0)</f>
        <v>11</v>
      </c>
      <c r="M20" s="31">
        <f>IFERROR(__xludf.DUMMYFUNCTION("COUNTIF(IMPORTRANGE(GETLINK($A$7,$N$9),GETRANGE($C20, M$11)), M$12)"),0.0)</f>
        <v>0</v>
      </c>
      <c r="N20" s="32">
        <f>IFERROR(__xludf.DUMMYFUNCTION("COUNTIF(IMPORTRANGE(GETLINK($A$7,$N$9),GETRANGE($C20, M$11)), N$12)"),10.0)</f>
        <v>10</v>
      </c>
      <c r="O20" s="33">
        <f>IFERROR(__xludf.DUMMYFUNCTION("COUNTIF(IMPORTRANGE(GETLINK($A$7,$N$9),GETRANGE($C20, M$11)), O$12)"),11.0)</f>
        <v>11</v>
      </c>
    </row>
    <row r="21">
      <c r="C21" s="34" t="s">
        <v>33</v>
      </c>
      <c r="D21" s="31">
        <f>IFERROR(__xludf.DUMMYFUNCTION("COUNTIF(IMPORTRANGE(GETLINK($A$7,$N$9),GETRANGE($C21, D$11)), D$12)"),14.0)</f>
        <v>14</v>
      </c>
      <c r="E21" s="32">
        <f>IFERROR(__xludf.DUMMYFUNCTION("COUNTIF(IMPORTRANGE(GETLINK($A$7,$N$9),GETRANGE($C21, D$11)), E$12)"),4.0)</f>
        <v>4</v>
      </c>
      <c r="F21" s="32">
        <f>IFERROR(__xludf.DUMMYFUNCTION("COUNTIF(IMPORTRANGE(GETLINK($A$7,$N$9),GETRANGE($C21, D$11)), F$12)"),3.0)</f>
        <v>3</v>
      </c>
      <c r="G21" s="31">
        <f>IFERROR(__xludf.DUMMYFUNCTION("COUNTIF(IMPORTRANGE(GETLINK($A$7,$N$9),GETRANGE($C21, G$11)), G$12)"),6.0)</f>
        <v>6</v>
      </c>
      <c r="H21" s="32">
        <f>IFERROR(__xludf.DUMMYFUNCTION("COUNTIF(IMPORTRANGE(GETLINK($A$7,$N$9),GETRANGE($C21, G$11)), H$12)"),9.0)</f>
        <v>9</v>
      </c>
      <c r="I21" s="32">
        <f>IFERROR(__xludf.DUMMYFUNCTION("COUNTIF(IMPORTRANGE(GETLINK($A$7,$N$9),GETRANGE($C21, G$11)), I$12)"),6.0)</f>
        <v>6</v>
      </c>
      <c r="J21" s="31">
        <f>IFERROR(__xludf.DUMMYFUNCTION("COUNTIF(IMPORTRANGE(GETLINK($A$7,$N$9),GETRANGE($C21, J$11)), J$12)"),5.0)</f>
        <v>5</v>
      </c>
      <c r="K21" s="32">
        <f>IFERROR(__xludf.DUMMYFUNCTION("COUNTIF(IMPORTRANGE(GETLINK($A$7,$N$9),GETRANGE($C21, J$11)), K$12)"),9.0)</f>
        <v>9</v>
      </c>
      <c r="L21" s="32">
        <f>IFERROR(__xludf.DUMMYFUNCTION("COUNTIF(IMPORTRANGE(GETLINK($A$7,$N$9),GETRANGE($C21, J$11)), L$12)"),7.0)</f>
        <v>7</v>
      </c>
      <c r="M21" s="31">
        <f>IFERROR(__xludf.DUMMYFUNCTION("COUNTIF(IMPORTRANGE(GETLINK($A$7,$N$9),GETRANGE($C21, M$11)), M$12)"),0.0)</f>
        <v>0</v>
      </c>
      <c r="N21" s="32">
        <f>IFERROR(__xludf.DUMMYFUNCTION("COUNTIF(IMPORTRANGE(GETLINK($A$7,$N$9),GETRANGE($C21, M$11)), N$12)"),18.0)</f>
        <v>18</v>
      </c>
      <c r="O21" s="33">
        <f>IFERROR(__xludf.DUMMYFUNCTION("COUNTIF(IMPORTRANGE(GETLINK($A$7,$N$9),GETRANGE($C21, M$11)), O$12)"),3.0)</f>
        <v>3</v>
      </c>
    </row>
    <row r="22">
      <c r="C22" s="35" t="s">
        <v>34</v>
      </c>
      <c r="D22" s="39">
        <f>IFERROR(__xludf.DUMMYFUNCTION("COUNTIF(IMPORTRANGE(GETLINK($A$7,$N$9),GETRANGE($C22, D$11)), D$12)"),17.0)</f>
        <v>17</v>
      </c>
      <c r="E22" s="40">
        <f>IFERROR(__xludf.DUMMYFUNCTION("COUNTIF(IMPORTRANGE(GETLINK($A$7,$N$9),GETRANGE($C22, D$11)), E$12)"),2.0)</f>
        <v>2</v>
      </c>
      <c r="F22" s="40">
        <f>IFERROR(__xludf.DUMMYFUNCTION("COUNTIF(IMPORTRANGE(GETLINK($A$7,$N$9),GETRANGE($C22, D$11)), F$12)"),0.0)</f>
        <v>0</v>
      </c>
      <c r="G22" s="39">
        <f>IFERROR(__xludf.DUMMYFUNCTION("COUNTIF(IMPORTRANGE(GETLINK($A$7,$N$9),GETRANGE($C22, G$11)), G$12)"),5.0)</f>
        <v>5</v>
      </c>
      <c r="H22" s="40">
        <f>IFERROR(__xludf.DUMMYFUNCTION("COUNTIF(IMPORTRANGE(GETLINK($A$7,$N$9),GETRANGE($C22, G$11)), H$12)"),14.0)</f>
        <v>14</v>
      </c>
      <c r="I22" s="40">
        <f>IFERROR(__xludf.DUMMYFUNCTION("COUNTIF(IMPORTRANGE(GETLINK($A$7,$N$9),GETRANGE($C22, G$11)), I$12)"),0.0)</f>
        <v>0</v>
      </c>
      <c r="J22" s="39">
        <f>IFERROR(__xludf.DUMMYFUNCTION("COUNTIF(IMPORTRANGE(GETLINK($A$7,$N$9),GETRANGE($C22, J$11)), J$12)"),2.0)</f>
        <v>2</v>
      </c>
      <c r="K22" s="40">
        <f>IFERROR(__xludf.DUMMYFUNCTION("COUNTIF(IMPORTRANGE(GETLINK($A$7,$N$9),GETRANGE($C22, J$11)), K$12)"),17.0)</f>
        <v>17</v>
      </c>
      <c r="L22" s="40">
        <f>IFERROR(__xludf.DUMMYFUNCTION("COUNTIF(IMPORTRANGE(GETLINK($A$7,$N$9),GETRANGE($C22, J$11)), L$12)"),0.0)</f>
        <v>0</v>
      </c>
      <c r="M22" s="39">
        <f>IFERROR(__xludf.DUMMYFUNCTION("COUNTIF(IMPORTRANGE(GETLINK($A$7,$N$9),GETRANGE($C22, M$11)), M$12)"),0.0)</f>
        <v>0</v>
      </c>
      <c r="N22" s="40">
        <f>IFERROR(__xludf.DUMMYFUNCTION("COUNTIF(IMPORTRANGE(GETLINK($A$7,$N$9),GETRANGE($C22, M$11)), N$12)"),19.0)</f>
        <v>19</v>
      </c>
      <c r="O22" s="41">
        <f>IFERROR(__xludf.DUMMYFUNCTION("COUNTIF(IMPORTRANGE(GETLINK($A$7,$N$9),GETRANGE($C22, M$11)), O$12)"),0.0)</f>
        <v>0</v>
      </c>
    </row>
    <row r="23">
      <c r="C23" s="53" t="s">
        <v>35</v>
      </c>
      <c r="D23" s="44">
        <f t="shared" ref="D23:O23" si="1">SUM(D13:D22)</f>
        <v>133</v>
      </c>
      <c r="E23" s="44">
        <f t="shared" si="1"/>
        <v>35</v>
      </c>
      <c r="F23" s="44">
        <f t="shared" si="1"/>
        <v>29</v>
      </c>
      <c r="G23" s="44">
        <f t="shared" si="1"/>
        <v>57</v>
      </c>
      <c r="H23" s="44">
        <f t="shared" si="1"/>
        <v>92</v>
      </c>
      <c r="I23" s="44">
        <f t="shared" si="1"/>
        <v>48</v>
      </c>
      <c r="J23" s="44">
        <f t="shared" si="1"/>
        <v>22</v>
      </c>
      <c r="K23" s="44">
        <f t="shared" si="1"/>
        <v>133</v>
      </c>
      <c r="L23" s="44">
        <f t="shared" si="1"/>
        <v>42</v>
      </c>
      <c r="M23" s="44">
        <f t="shared" si="1"/>
        <v>5</v>
      </c>
      <c r="N23" s="44">
        <f t="shared" si="1"/>
        <v>155</v>
      </c>
      <c r="O23" s="44">
        <f t="shared" si="1"/>
        <v>37</v>
      </c>
    </row>
  </sheetData>
  <mergeCells count="14">
    <mergeCell ref="L9:M9"/>
    <mergeCell ref="O9:Q9"/>
    <mergeCell ref="C11:C12"/>
    <mergeCell ref="D11:F11"/>
    <mergeCell ref="G11:I11"/>
    <mergeCell ref="J11:L11"/>
    <mergeCell ref="M11:O11"/>
    <mergeCell ref="A1:Q1"/>
    <mergeCell ref="A2:Q2"/>
    <mergeCell ref="A3:Q3"/>
    <mergeCell ref="A4:Q4"/>
    <mergeCell ref="A5:Q5"/>
    <mergeCell ref="A6:Q6"/>
    <mergeCell ref="A7:Q7"/>
  </mergeCells>
  <printOptions gridLines="1" horizontalCentered="1"/>
  <pageMargins bottom="0.42166666666666663" footer="0.0" header="0.0" left="0.7883333333333333" right="0.7333333333333333" top="0.2566666666666666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9.63"/>
    <col customWidth="1" min="3" max="3" width="7.13"/>
    <col customWidth="1" min="4" max="15" width="10.13"/>
    <col customWidth="1" min="16" max="16" width="5.38"/>
    <col customWidth="1" min="17" max="17" width="10.75"/>
  </cols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 ht="12.0" customHeight="1">
      <c r="A6" s="4"/>
    </row>
    <row r="7" ht="25.5" customHeight="1">
      <c r="A7" s="5" t="s">
        <v>46</v>
      </c>
    </row>
    <row r="9">
      <c r="A9" s="7" t="s">
        <v>36</v>
      </c>
      <c r="B9" s="8"/>
      <c r="C9" s="8"/>
      <c r="D9" s="8"/>
      <c r="E9" s="8"/>
      <c r="F9" s="8"/>
      <c r="G9" s="8"/>
      <c r="H9" s="8"/>
      <c r="I9" s="8"/>
      <c r="J9" s="49"/>
      <c r="K9" s="49"/>
      <c r="L9" s="9" t="s">
        <v>7</v>
      </c>
      <c r="M9" s="11"/>
      <c r="N9" s="50" t="s">
        <v>37</v>
      </c>
      <c r="O9" s="9" t="s">
        <v>9</v>
      </c>
      <c r="P9" s="10"/>
      <c r="Q9" s="11"/>
    </row>
    <row r="11" ht="50.25" customHeight="1">
      <c r="C11" s="18" t="s">
        <v>10</v>
      </c>
      <c r="D11" s="13" t="s">
        <v>47</v>
      </c>
      <c r="E11" s="10"/>
      <c r="F11" s="11"/>
      <c r="G11" s="13" t="s">
        <v>48</v>
      </c>
      <c r="H11" s="10"/>
      <c r="I11" s="11"/>
      <c r="J11" s="13" t="s">
        <v>49</v>
      </c>
      <c r="K11" s="10"/>
      <c r="L11" s="11"/>
      <c r="M11" s="13" t="s">
        <v>50</v>
      </c>
      <c r="N11" s="10"/>
      <c r="O11" s="11"/>
    </row>
    <row r="12">
      <c r="C12" s="51"/>
      <c r="D12" s="52" t="s">
        <v>18</v>
      </c>
      <c r="E12" s="52" t="s">
        <v>19</v>
      </c>
      <c r="F12" s="52" t="s">
        <v>20</v>
      </c>
      <c r="G12" s="52" t="s">
        <v>18</v>
      </c>
      <c r="H12" s="52" t="s">
        <v>19</v>
      </c>
      <c r="I12" s="52" t="s">
        <v>20</v>
      </c>
      <c r="J12" s="52" t="s">
        <v>18</v>
      </c>
      <c r="K12" s="52" t="s">
        <v>19</v>
      </c>
      <c r="L12" s="52" t="s">
        <v>20</v>
      </c>
      <c r="M12" s="52" t="s">
        <v>18</v>
      </c>
      <c r="N12" s="52" t="s">
        <v>19</v>
      </c>
      <c r="O12" s="52" t="s">
        <v>20</v>
      </c>
    </row>
    <row r="13">
      <c r="C13" s="46" t="s">
        <v>38</v>
      </c>
      <c r="D13" s="24">
        <f>IFERROR(__xludf.DUMMYFUNCTION("COUNTIF(IMPORTRANGE(GETLINK($A$7,$N$9),GETRANGE($C13, D$11)), D$12)"),18.0)</f>
        <v>18</v>
      </c>
      <c r="E13" s="25">
        <f>IFERROR(__xludf.DUMMYFUNCTION("COUNTIF(IMPORTRANGE(GETLINK($A$7,$N$9),GETRANGE($C13, D$11)), E$12)"),4.0)</f>
        <v>4</v>
      </c>
      <c r="F13" s="25">
        <f>IFERROR(__xludf.DUMMYFUNCTION("COUNTIF(IMPORTRANGE(GETLINK($A$7,$N$9),GETRANGE($C13, D$11)), F$12)"),7.0)</f>
        <v>7</v>
      </c>
      <c r="G13" s="24">
        <f>IFERROR(__xludf.DUMMYFUNCTION("COUNTIF(IMPORTRANGE(GETLINK($A$7,$N$9),GETRANGE($C13, G$11)), G$12)"),16.0)</f>
        <v>16</v>
      </c>
      <c r="H13" s="25">
        <f>IFERROR(__xludf.DUMMYFUNCTION("COUNTIF(IMPORTRANGE(GETLINK($A$7,$N$9),GETRANGE($C13, G$11)), H$12)"),7.0)</f>
        <v>7</v>
      </c>
      <c r="I13" s="25">
        <f>IFERROR(__xludf.DUMMYFUNCTION("COUNTIF(IMPORTRANGE(GETLINK($A$7,$N$9),GETRANGE($C13, G$11)), I$12)"),6.0)</f>
        <v>6</v>
      </c>
      <c r="J13" s="24">
        <f>IFERROR(__xludf.DUMMYFUNCTION("COUNTIF(IMPORTRANGE(GETLINK($A$7,$N$9),GETRANGE($C13, J$11)), J$12)"),6.0)</f>
        <v>6</v>
      </c>
      <c r="K13" s="25">
        <f>IFERROR(__xludf.DUMMYFUNCTION("COUNTIF(IMPORTRANGE(GETLINK($A$7,$N$9),GETRANGE($C13, J$11)), K$12)"),13.0)</f>
        <v>13</v>
      </c>
      <c r="L13" s="25">
        <f>IFERROR(__xludf.DUMMYFUNCTION("COUNTIF(IMPORTRANGE(GETLINK($A$7,$N$9),GETRANGE($C13, J$11)), L$12)"),10.0)</f>
        <v>10</v>
      </c>
      <c r="M13" s="24">
        <f>IFERROR(__xludf.DUMMYFUNCTION("COUNTIF(IMPORTRANGE(GETLINK($A$7,$N$9),GETRANGE($C13, M$11)), M$12)"),5.0)</f>
        <v>5</v>
      </c>
      <c r="N13" s="25">
        <f>IFERROR(__xludf.DUMMYFUNCTION("COUNTIF(IMPORTRANGE(GETLINK($A$7,$N$9),GETRANGE($C13, M$11)), N$12)"),21.0)</f>
        <v>21</v>
      </c>
      <c r="O13" s="26">
        <f>IFERROR(__xludf.DUMMYFUNCTION("COUNTIF(IMPORTRANGE(GETLINK($A$7,$N$9),GETRANGE($C13, M$11)), O$12)"),3.0)</f>
        <v>3</v>
      </c>
    </row>
    <row r="14">
      <c r="C14" s="47" t="s">
        <v>39</v>
      </c>
      <c r="D14" s="31">
        <f>IFERROR(__xludf.DUMMYFUNCTION("COUNTIF(IMPORTRANGE(GETLINK($A$7,$N$9),GETRANGE($C14, D$11)), D$12)"),23.0)</f>
        <v>23</v>
      </c>
      <c r="E14" s="32">
        <f>IFERROR(__xludf.DUMMYFUNCTION("COUNTIF(IMPORTRANGE(GETLINK($A$7,$N$9),GETRANGE($C14, D$11)), E$12)"),3.0)</f>
        <v>3</v>
      </c>
      <c r="F14" s="32">
        <f>IFERROR(__xludf.DUMMYFUNCTION("COUNTIF(IMPORTRANGE(GETLINK($A$7,$N$9),GETRANGE($C14, D$11)), F$12)"),4.0)</f>
        <v>4</v>
      </c>
      <c r="G14" s="31">
        <f>IFERROR(__xludf.DUMMYFUNCTION("COUNTIF(IMPORTRANGE(GETLINK($A$7,$N$9),GETRANGE($C14, G$11)), G$12)"),10.0)</f>
        <v>10</v>
      </c>
      <c r="H14" s="32">
        <f>IFERROR(__xludf.DUMMYFUNCTION("COUNTIF(IMPORTRANGE(GETLINK($A$7,$N$9),GETRANGE($C14, G$11)), H$12)"),9.0)</f>
        <v>9</v>
      </c>
      <c r="I14" s="32">
        <f>IFERROR(__xludf.DUMMYFUNCTION("COUNTIF(IMPORTRANGE(GETLINK($A$7,$N$9),GETRANGE($C14, G$11)), I$12)"),11.0)</f>
        <v>11</v>
      </c>
      <c r="J14" s="31">
        <f>IFERROR(__xludf.DUMMYFUNCTION("COUNTIF(IMPORTRANGE(GETLINK($A$7,$N$9),GETRANGE($C14, J$11)), J$12)"),3.0)</f>
        <v>3</v>
      </c>
      <c r="K14" s="32">
        <f>IFERROR(__xludf.DUMMYFUNCTION("COUNTIF(IMPORTRANGE(GETLINK($A$7,$N$9),GETRANGE($C14, J$11)), K$12)"),21.0)</f>
        <v>21</v>
      </c>
      <c r="L14" s="32">
        <f>IFERROR(__xludf.DUMMYFUNCTION("COUNTIF(IMPORTRANGE(GETLINK($A$7,$N$9),GETRANGE($C14, J$11)), L$12)"),6.0)</f>
        <v>6</v>
      </c>
      <c r="M14" s="31">
        <f>IFERROR(__xludf.DUMMYFUNCTION("COUNTIF(IMPORTRANGE(GETLINK($A$7,$N$9),GETRANGE($C14, M$11)), M$12)"),1.0)</f>
        <v>1</v>
      </c>
      <c r="N14" s="32">
        <f>IFERROR(__xludf.DUMMYFUNCTION("COUNTIF(IMPORTRANGE(GETLINK($A$7,$N$9),GETRANGE($C14, M$11)), N$12)"),28.0)</f>
        <v>28</v>
      </c>
      <c r="O14" s="33">
        <f>IFERROR(__xludf.DUMMYFUNCTION("COUNTIF(IMPORTRANGE(GETLINK($A$7,$N$9),GETRANGE($C14, M$11)), O$12)"),1.0)</f>
        <v>1</v>
      </c>
    </row>
    <row r="15">
      <c r="C15" s="47" t="s">
        <v>40</v>
      </c>
      <c r="D15" s="31">
        <f>IFERROR(__xludf.DUMMYFUNCTION("COUNTIF(IMPORTRANGE(GETLINK($A$7,$N$9),GETRANGE($C15, D$11)), D$12)"),16.0)</f>
        <v>16</v>
      </c>
      <c r="E15" s="32">
        <f>IFERROR(__xludf.DUMMYFUNCTION("COUNTIF(IMPORTRANGE(GETLINK($A$7,$N$9),GETRANGE($C15, D$11)), E$12)"),1.0)</f>
        <v>1</v>
      </c>
      <c r="F15" s="32">
        <f>IFERROR(__xludf.DUMMYFUNCTION("COUNTIF(IMPORTRANGE(GETLINK($A$7,$N$9),GETRANGE($C15, D$11)), F$12)"),11.0)</f>
        <v>11</v>
      </c>
      <c r="G15" s="31">
        <f>IFERROR(__xludf.DUMMYFUNCTION("COUNTIF(IMPORTRANGE(GETLINK($A$7,$N$9),GETRANGE($C15, G$11)), G$12)"),14.0)</f>
        <v>14</v>
      </c>
      <c r="H15" s="32">
        <f>IFERROR(__xludf.DUMMYFUNCTION("COUNTIF(IMPORTRANGE(GETLINK($A$7,$N$9),GETRANGE($C15, G$11)), H$12)"),2.0)</f>
        <v>2</v>
      </c>
      <c r="I15" s="32">
        <f>IFERROR(__xludf.DUMMYFUNCTION("COUNTIF(IMPORTRANGE(GETLINK($A$7,$N$9),GETRANGE($C15, G$11)), I$12)"),12.0)</f>
        <v>12</v>
      </c>
      <c r="J15" s="31">
        <f>IFERROR(__xludf.DUMMYFUNCTION("COUNTIF(IMPORTRANGE(GETLINK($A$7,$N$9),GETRANGE($C15, J$11)), J$12)"),4.0)</f>
        <v>4</v>
      </c>
      <c r="K15" s="32">
        <f>IFERROR(__xludf.DUMMYFUNCTION("COUNTIF(IMPORTRANGE(GETLINK($A$7,$N$9),GETRANGE($C15, J$11)), K$12)"),11.0)</f>
        <v>11</v>
      </c>
      <c r="L15" s="32">
        <f>IFERROR(__xludf.DUMMYFUNCTION("COUNTIF(IMPORTRANGE(GETLINK($A$7,$N$9),GETRANGE($C15, J$11)), L$12)"),13.0)</f>
        <v>13</v>
      </c>
      <c r="M15" s="31">
        <f>IFERROR(__xludf.DUMMYFUNCTION("COUNTIF(IMPORTRANGE(GETLINK($A$7,$N$9),GETRANGE($C15, M$11)), M$12)"),0.0)</f>
        <v>0</v>
      </c>
      <c r="N15" s="32">
        <f>IFERROR(__xludf.DUMMYFUNCTION("COUNTIF(IMPORTRANGE(GETLINK($A$7,$N$9),GETRANGE($C15, M$11)), N$12)"),21.0)</f>
        <v>21</v>
      </c>
      <c r="O15" s="33">
        <f>IFERROR(__xludf.DUMMYFUNCTION("COUNTIF(IMPORTRANGE(GETLINK($A$7,$N$9),GETRANGE($C15, M$11)), O$12)"),7.0)</f>
        <v>7</v>
      </c>
    </row>
    <row r="16">
      <c r="C16" s="47" t="s">
        <v>41</v>
      </c>
      <c r="D16" s="31">
        <f>IFERROR(__xludf.DUMMYFUNCTION("COUNTIF(IMPORTRANGE(GETLINK($A$7,$N$9),GETRANGE($C16, D$11)), D$12)"),15.0)</f>
        <v>15</v>
      </c>
      <c r="E16" s="32">
        <f>IFERROR(__xludf.DUMMYFUNCTION("COUNTIF(IMPORTRANGE(GETLINK($A$7,$N$9),GETRANGE($C16, D$11)), E$12)"),6.0)</f>
        <v>6</v>
      </c>
      <c r="F16" s="32">
        <f>IFERROR(__xludf.DUMMYFUNCTION("COUNTIF(IMPORTRANGE(GETLINK($A$7,$N$9),GETRANGE($C16, D$11)), F$12)"),8.0)</f>
        <v>8</v>
      </c>
      <c r="G16" s="31">
        <f>IFERROR(__xludf.DUMMYFUNCTION("COUNTIF(IMPORTRANGE(GETLINK($A$7,$N$9),GETRANGE($C16, G$11)), G$12)"),4.0)</f>
        <v>4</v>
      </c>
      <c r="H16" s="32">
        <f>IFERROR(__xludf.DUMMYFUNCTION("COUNTIF(IMPORTRANGE(GETLINK($A$7,$N$9),GETRANGE($C16, G$11)), H$12)"),13.0)</f>
        <v>13</v>
      </c>
      <c r="I16" s="32">
        <f>IFERROR(__xludf.DUMMYFUNCTION("COUNTIF(IMPORTRANGE(GETLINK($A$7,$N$9),GETRANGE($C16, G$11)), I$12)"),12.0)</f>
        <v>12</v>
      </c>
      <c r="J16" s="31">
        <f>IFERROR(__xludf.DUMMYFUNCTION("COUNTIF(IMPORTRANGE(GETLINK($A$7,$N$9),GETRANGE($C16, J$11)), J$12)"),3.0)</f>
        <v>3</v>
      </c>
      <c r="K16" s="32">
        <f>IFERROR(__xludf.DUMMYFUNCTION("COUNTIF(IMPORTRANGE(GETLINK($A$7,$N$9),GETRANGE($C16, J$11)), K$12)"),21.0)</f>
        <v>21</v>
      </c>
      <c r="L16" s="32">
        <f>IFERROR(__xludf.DUMMYFUNCTION("COUNTIF(IMPORTRANGE(GETLINK($A$7,$N$9),GETRANGE($C16, J$11)), L$12)"),5.0)</f>
        <v>5</v>
      </c>
      <c r="M16" s="31">
        <f>IFERROR(__xludf.DUMMYFUNCTION("COUNTIF(IMPORTRANGE(GETLINK($A$7,$N$9),GETRANGE($C16, M$11)), M$12)"),0.0)</f>
        <v>0</v>
      </c>
      <c r="N16" s="32">
        <f>IFERROR(__xludf.DUMMYFUNCTION("COUNTIF(IMPORTRANGE(GETLINK($A$7,$N$9),GETRANGE($C16, M$11)), N$12)"),27.0)</f>
        <v>27</v>
      </c>
      <c r="O16" s="33">
        <f>IFERROR(__xludf.DUMMYFUNCTION("COUNTIF(IMPORTRANGE(GETLINK($A$7,$N$9),GETRANGE($C16, M$11)), O$12)"),2.0)</f>
        <v>2</v>
      </c>
    </row>
    <row r="17">
      <c r="C17" s="47" t="s">
        <v>42</v>
      </c>
      <c r="D17" s="31">
        <f>IFERROR(__xludf.DUMMYFUNCTION("COUNTIF(IMPORTRANGE(GETLINK($A$7,$N$9),GETRANGE($C17, D$11)), D$12)"),19.0)</f>
        <v>19</v>
      </c>
      <c r="E17" s="32">
        <f>IFERROR(__xludf.DUMMYFUNCTION("COUNTIF(IMPORTRANGE(GETLINK($A$7,$N$9),GETRANGE($C17, D$11)), E$12)"),2.0)</f>
        <v>2</v>
      </c>
      <c r="F17" s="32">
        <f>IFERROR(__xludf.DUMMYFUNCTION("COUNTIF(IMPORTRANGE(GETLINK($A$7,$N$9),GETRANGE($C17, D$11)), F$12)"),7.0)</f>
        <v>7</v>
      </c>
      <c r="G17" s="31">
        <f>IFERROR(__xludf.DUMMYFUNCTION("COUNTIF(IMPORTRANGE(GETLINK($A$7,$N$9),GETRANGE($C17, G$11)), G$12)"),7.0)</f>
        <v>7</v>
      </c>
      <c r="H17" s="32">
        <f>IFERROR(__xludf.DUMMYFUNCTION("COUNTIF(IMPORTRANGE(GETLINK($A$7,$N$9),GETRANGE($C17, G$11)), H$12)"),6.0)</f>
        <v>6</v>
      </c>
      <c r="I17" s="32">
        <f>IFERROR(__xludf.DUMMYFUNCTION("COUNTIF(IMPORTRANGE(GETLINK($A$7,$N$9),GETRANGE($C17, G$11)), I$12)"),15.0)</f>
        <v>15</v>
      </c>
      <c r="J17" s="31">
        <f>IFERROR(__xludf.DUMMYFUNCTION("COUNTIF(IMPORTRANGE(GETLINK($A$7,$N$9),GETRANGE($C17, J$11)), J$12)"),2.0)</f>
        <v>2</v>
      </c>
      <c r="K17" s="32">
        <f>IFERROR(__xludf.DUMMYFUNCTION("COUNTIF(IMPORTRANGE(GETLINK($A$7,$N$9),GETRANGE($C17, J$11)), K$12)"),15.0)</f>
        <v>15</v>
      </c>
      <c r="L17" s="32">
        <f>IFERROR(__xludf.DUMMYFUNCTION("COUNTIF(IMPORTRANGE(GETLINK($A$7,$N$9),GETRANGE($C17, J$11)), L$12)"),10.0)</f>
        <v>10</v>
      </c>
      <c r="M17" s="31">
        <f>IFERROR(__xludf.DUMMYFUNCTION("COUNTIF(IMPORTRANGE(GETLINK($A$7,$N$9),GETRANGE($C17, M$11)), M$12)"),0.0)</f>
        <v>0</v>
      </c>
      <c r="N17" s="32">
        <f>IFERROR(__xludf.DUMMYFUNCTION("COUNTIF(IMPORTRANGE(GETLINK($A$7,$N$9),GETRANGE($C17, M$11)), N$12)"),27.0)</f>
        <v>27</v>
      </c>
      <c r="O17" s="33">
        <f>IFERROR(__xludf.DUMMYFUNCTION("COUNTIF(IMPORTRANGE(GETLINK($A$7,$N$9),GETRANGE($C17, M$11)), O$12)"),1.0)</f>
        <v>1</v>
      </c>
    </row>
    <row r="18">
      <c r="C18" s="47" t="s">
        <v>43</v>
      </c>
      <c r="D18" s="31">
        <f>IFERROR(__xludf.DUMMYFUNCTION("COUNTIF(IMPORTRANGE(GETLINK($A$7,$N$9),GETRANGE($C18, D$11)), D$12)"),23.0)</f>
        <v>23</v>
      </c>
      <c r="E18" s="32">
        <f>IFERROR(__xludf.DUMMYFUNCTION("COUNTIF(IMPORTRANGE(GETLINK($A$7,$N$9),GETRANGE($C18, D$11)), E$12)"),4.0)</f>
        <v>4</v>
      </c>
      <c r="F18" s="32">
        <f>IFERROR(__xludf.DUMMYFUNCTION("COUNTIF(IMPORTRANGE(GETLINK($A$7,$N$9),GETRANGE($C18, D$11)), F$12)"),1.0)</f>
        <v>1</v>
      </c>
      <c r="G18" s="31">
        <f>IFERROR(__xludf.DUMMYFUNCTION("COUNTIF(IMPORTRANGE(GETLINK($A$7,$N$9),GETRANGE($C18, G$11)), G$12)"),12.0)</f>
        <v>12</v>
      </c>
      <c r="H18" s="32">
        <f>IFERROR(__xludf.DUMMYFUNCTION("COUNTIF(IMPORTRANGE(GETLINK($A$7,$N$9),GETRANGE($C18, G$11)), H$12)"),9.0)</f>
        <v>9</v>
      </c>
      <c r="I18" s="32">
        <f>IFERROR(__xludf.DUMMYFUNCTION("COUNTIF(IMPORTRANGE(GETLINK($A$7,$N$9),GETRANGE($C18, G$11)), I$12)"),7.0)</f>
        <v>7</v>
      </c>
      <c r="J18" s="31">
        <f>IFERROR(__xludf.DUMMYFUNCTION("COUNTIF(IMPORTRANGE(GETLINK($A$7,$N$9),GETRANGE($C18, J$11)), J$12)"),4.0)</f>
        <v>4</v>
      </c>
      <c r="K18" s="32">
        <f>IFERROR(__xludf.DUMMYFUNCTION("COUNTIF(IMPORTRANGE(GETLINK($A$7,$N$9),GETRANGE($C18, J$11)), K$12)"),19.0)</f>
        <v>19</v>
      </c>
      <c r="L18" s="32">
        <f>IFERROR(__xludf.DUMMYFUNCTION("COUNTIF(IMPORTRANGE(GETLINK($A$7,$N$9),GETRANGE($C18, J$11)), L$12)"),5.0)</f>
        <v>5</v>
      </c>
      <c r="M18" s="31">
        <f>IFERROR(__xludf.DUMMYFUNCTION("COUNTIF(IMPORTRANGE(GETLINK($A$7,$N$9),GETRANGE($C18, M$11)), M$12)"),1.0)</f>
        <v>1</v>
      </c>
      <c r="N18" s="32">
        <f>IFERROR(__xludf.DUMMYFUNCTION("COUNTIF(IMPORTRANGE(GETLINK($A$7,$N$9),GETRANGE($C18, M$11)), N$12)"),27.0)</f>
        <v>27</v>
      </c>
      <c r="O18" s="33">
        <f>IFERROR(__xludf.DUMMYFUNCTION("COUNTIF(IMPORTRANGE(GETLINK($A$7,$N$9),GETRANGE($C18, M$11)), O$12)"),0.0)</f>
        <v>0</v>
      </c>
    </row>
    <row r="19">
      <c r="C19" s="47" t="s">
        <v>44</v>
      </c>
      <c r="D19" s="31">
        <f>IFERROR(__xludf.DUMMYFUNCTION("COUNTIF(IMPORTRANGE(GETLINK($A$7,$N$9),GETRANGE($C19, D$11)), D$12)"),20.0)</f>
        <v>20</v>
      </c>
      <c r="E19" s="32">
        <f>IFERROR(__xludf.DUMMYFUNCTION("COUNTIF(IMPORTRANGE(GETLINK($A$7,$N$9),GETRANGE($C19, D$11)), E$12)"),0.0)</f>
        <v>0</v>
      </c>
      <c r="F19" s="32">
        <f>IFERROR(__xludf.DUMMYFUNCTION("COUNTIF(IMPORTRANGE(GETLINK($A$7,$N$9),GETRANGE($C19, D$11)), F$12)"),7.0)</f>
        <v>7</v>
      </c>
      <c r="G19" s="31">
        <f>IFERROR(__xludf.DUMMYFUNCTION("COUNTIF(IMPORTRANGE(GETLINK($A$7,$N$9),GETRANGE($C19, G$11)), G$12)"),16.0)</f>
        <v>16</v>
      </c>
      <c r="H19" s="32">
        <f>IFERROR(__xludf.DUMMYFUNCTION("COUNTIF(IMPORTRANGE(GETLINK($A$7,$N$9),GETRANGE($C19, G$11)), H$12)"),1.0)</f>
        <v>1</v>
      </c>
      <c r="I19" s="32">
        <f>IFERROR(__xludf.DUMMYFUNCTION("COUNTIF(IMPORTRANGE(GETLINK($A$7,$N$9),GETRANGE($C19, G$11)), I$12)"),10.0)</f>
        <v>10</v>
      </c>
      <c r="J19" s="31">
        <f>IFERROR(__xludf.DUMMYFUNCTION("COUNTIF(IMPORTRANGE(GETLINK($A$7,$N$9),GETRANGE($C19, J$11)), J$12)"),4.0)</f>
        <v>4</v>
      </c>
      <c r="K19" s="32">
        <f>IFERROR(__xludf.DUMMYFUNCTION("COUNTIF(IMPORTRANGE(GETLINK($A$7,$N$9),GETRANGE($C19, J$11)), K$12)"),10.0)</f>
        <v>10</v>
      </c>
      <c r="L19" s="32">
        <f>IFERROR(__xludf.DUMMYFUNCTION("COUNTIF(IMPORTRANGE(GETLINK($A$7,$N$9),GETRANGE($C19, J$11)), L$12)"),13.0)</f>
        <v>13</v>
      </c>
      <c r="M19" s="31">
        <f>IFERROR(__xludf.DUMMYFUNCTION("COUNTIF(IMPORTRANGE(GETLINK($A$7,$N$9),GETRANGE($C19, M$11)), M$12)"),2.0)</f>
        <v>2</v>
      </c>
      <c r="N19" s="32">
        <f>IFERROR(__xludf.DUMMYFUNCTION("COUNTIF(IMPORTRANGE(GETLINK($A$7,$N$9),GETRANGE($C19, M$11)), N$12)"),19.0)</f>
        <v>19</v>
      </c>
      <c r="O19" s="33">
        <f>IFERROR(__xludf.DUMMYFUNCTION("COUNTIF(IMPORTRANGE(GETLINK($A$7,$N$9),GETRANGE($C19, M$11)), O$12)"),6.0)</f>
        <v>6</v>
      </c>
    </row>
    <row r="20">
      <c r="C20" s="48" t="s">
        <v>45</v>
      </c>
      <c r="D20" s="40">
        <f>IFERROR(__xludf.DUMMYFUNCTION("COUNTIF(IMPORTRANGE(GETLINK($A$7,$N$9),GETRANGE($C20, D$11)), D$12)"),2.0)</f>
        <v>2</v>
      </c>
      <c r="E20" s="40">
        <f>IFERROR(__xludf.DUMMYFUNCTION("COUNTIF(IMPORTRANGE(GETLINK($A$7,$N$9),GETRANGE($C20, D$11)), E$12)"),9.0)</f>
        <v>9</v>
      </c>
      <c r="F20" s="40">
        <f>IFERROR(__xludf.DUMMYFUNCTION("COUNTIF(IMPORTRANGE(GETLINK($A$7,$N$9),GETRANGE($C20, D$11)), F$12)"),17.0)</f>
        <v>17</v>
      </c>
      <c r="G20" s="39">
        <f>IFERROR(__xludf.DUMMYFUNCTION("COUNTIF(IMPORTRANGE(GETLINK($A$7,$N$9),GETRANGE($C20, G$11)), G$12)"),2.0)</f>
        <v>2</v>
      </c>
      <c r="H20" s="40">
        <f>IFERROR(__xludf.DUMMYFUNCTION("COUNTIF(IMPORTRANGE(GETLINK($A$7,$N$9),GETRANGE($C20, G$11)), H$12)"),9.0)</f>
        <v>9</v>
      </c>
      <c r="I20" s="41">
        <f>IFERROR(__xludf.DUMMYFUNCTION("COUNTIF(IMPORTRANGE(GETLINK($A$7,$N$9),GETRANGE($C20, G$11)), I$12)"),17.0)</f>
        <v>17</v>
      </c>
      <c r="J20" s="40">
        <f>IFERROR(__xludf.DUMMYFUNCTION("COUNTIF(IMPORTRANGE(GETLINK($A$7,$N$9),GETRANGE($C20, J$11)), J$12)"),0.0)</f>
        <v>0</v>
      </c>
      <c r="K20" s="40">
        <f>IFERROR(__xludf.DUMMYFUNCTION("COUNTIF(IMPORTRANGE(GETLINK($A$7,$N$9),GETRANGE($C20, J$11)), K$12)"),21.0)</f>
        <v>21</v>
      </c>
      <c r="L20" s="41">
        <f>IFERROR(__xludf.DUMMYFUNCTION("COUNTIF(IMPORTRANGE(GETLINK($A$7,$N$9),GETRANGE($C20, J$11)), L$12)"),7.0)</f>
        <v>7</v>
      </c>
      <c r="M20" s="40">
        <f>IFERROR(__xludf.DUMMYFUNCTION("COUNTIF(IMPORTRANGE(GETLINK($A$7,$N$9),GETRANGE($C20, M$11)), M$12)"),0.0)</f>
        <v>0</v>
      </c>
      <c r="N20" s="40">
        <f>IFERROR(__xludf.DUMMYFUNCTION("COUNTIF(IMPORTRANGE(GETLINK($A$7,$N$9),GETRANGE($C20, M$11)), N$12)"),21.0)</f>
        <v>21</v>
      </c>
      <c r="O20" s="41">
        <f>IFERROR(__xludf.DUMMYFUNCTION("COUNTIF(IMPORTRANGE(GETLINK($A$7,$N$9),GETRANGE($C20, M$11)), O$12)"),7.0)</f>
        <v>7</v>
      </c>
    </row>
    <row r="21">
      <c r="C21" s="35" t="s">
        <v>35</v>
      </c>
      <c r="D21" s="44">
        <f t="shared" ref="D21:O21" si="1">SUM(D13:D19)</f>
        <v>134</v>
      </c>
      <c r="E21" s="44">
        <f t="shared" si="1"/>
        <v>20</v>
      </c>
      <c r="F21" s="44">
        <f t="shared" si="1"/>
        <v>45</v>
      </c>
      <c r="G21" s="44">
        <f t="shared" si="1"/>
        <v>79</v>
      </c>
      <c r="H21" s="44">
        <f t="shared" si="1"/>
        <v>47</v>
      </c>
      <c r="I21" s="44">
        <f t="shared" si="1"/>
        <v>73</v>
      </c>
      <c r="J21" s="44">
        <f t="shared" si="1"/>
        <v>26</v>
      </c>
      <c r="K21" s="44">
        <f t="shared" si="1"/>
        <v>110</v>
      </c>
      <c r="L21" s="44">
        <f t="shared" si="1"/>
        <v>62</v>
      </c>
      <c r="M21" s="44">
        <f t="shared" si="1"/>
        <v>9</v>
      </c>
      <c r="N21" s="44">
        <f t="shared" si="1"/>
        <v>170</v>
      </c>
      <c r="O21" s="44">
        <f t="shared" si="1"/>
        <v>20</v>
      </c>
    </row>
  </sheetData>
  <mergeCells count="14">
    <mergeCell ref="L9:M9"/>
    <mergeCell ref="O9:Q9"/>
    <mergeCell ref="C11:C12"/>
    <mergeCell ref="D11:F11"/>
    <mergeCell ref="G11:I11"/>
    <mergeCell ref="J11:L11"/>
    <mergeCell ref="M11:O11"/>
    <mergeCell ref="A1:Q1"/>
    <mergeCell ref="A2:Q2"/>
    <mergeCell ref="A3:Q3"/>
    <mergeCell ref="A4:Q4"/>
    <mergeCell ref="A5:Q5"/>
    <mergeCell ref="A6:Q6"/>
    <mergeCell ref="A7:Q7"/>
  </mergeCells>
  <printOptions gridLines="1" horizontalCentered="1"/>
  <pageMargins bottom="0.42166666666666663" footer="0.0" header="0.0" left="0.7883333333333333" right="0.7333333333333333" top="0.25666666666666665"/>
  <pageSetup fitToHeight="0" paperSize="9" cellComments="atEnd" orientation="landscape" pageOrder="overThenDown"/>
  <drawing r:id="rId1"/>
</worksheet>
</file>