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PP\"/>
    </mc:Choice>
  </mc:AlternateContent>
  <bookViews>
    <workbookView xWindow="0" yWindow="0" windowWidth="19200" windowHeight="11745" activeTab="3"/>
  </bookViews>
  <sheets>
    <sheet name="Sheet1" sheetId="1" r:id="rId1"/>
    <sheet name="m-D_rimed_R4a_R4b_R4c" sheetId="2" r:id="rId2"/>
    <sheet name="m-D_rimed_R4b_R4c" sheetId="3" r:id="rId3"/>
    <sheet name="m-D_al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4" l="1"/>
  <c r="Q20" i="4"/>
  <c r="Q35" i="4"/>
  <c r="U12" i="4"/>
  <c r="S11" i="4"/>
  <c r="S6" i="4"/>
  <c r="U9" i="4"/>
  <c r="S10" i="4"/>
  <c r="S5" i="4"/>
  <c r="S13" i="4"/>
  <c r="S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2" i="4"/>
  <c r="B3" i="4"/>
  <c r="B5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E7" i="3" l="1"/>
  <c r="F7" i="3"/>
  <c r="G7" i="3"/>
  <c r="H7" i="3"/>
  <c r="I7" i="3"/>
  <c r="J7" i="3"/>
  <c r="K7" i="3"/>
  <c r="L7" i="3"/>
  <c r="M7" i="3"/>
  <c r="O7" i="3"/>
  <c r="P7" i="3"/>
  <c r="D7" i="3"/>
  <c r="E6" i="3"/>
  <c r="F6" i="3"/>
  <c r="G6" i="3"/>
  <c r="H6" i="3"/>
  <c r="I6" i="3"/>
  <c r="J6" i="3"/>
  <c r="K6" i="3"/>
  <c r="L6" i="3"/>
  <c r="M6" i="3"/>
  <c r="O6" i="3"/>
  <c r="P6" i="3"/>
  <c r="D6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55" i="3"/>
  <c r="P33" i="3"/>
  <c r="M33" i="3"/>
  <c r="K33" i="3"/>
  <c r="J33" i="3"/>
  <c r="I33" i="3"/>
  <c r="H33" i="3"/>
  <c r="G33" i="3"/>
  <c r="F33" i="3"/>
  <c r="E33" i="3"/>
  <c r="P3" i="3"/>
  <c r="O3" i="3"/>
  <c r="M3" i="3"/>
  <c r="L3" i="3"/>
  <c r="K3" i="3"/>
  <c r="J3" i="3"/>
  <c r="I3" i="3"/>
  <c r="H3" i="3"/>
  <c r="G3" i="3"/>
  <c r="F3" i="3"/>
  <c r="E3" i="3"/>
  <c r="D3" i="3"/>
  <c r="E55" i="2" l="1"/>
  <c r="F55" i="2"/>
  <c r="G55" i="2"/>
  <c r="H55" i="2"/>
  <c r="I55" i="2"/>
  <c r="J55" i="2"/>
  <c r="K55" i="2"/>
  <c r="L55" i="2"/>
  <c r="E32" i="2"/>
  <c r="F32" i="2"/>
  <c r="G32" i="2"/>
  <c r="H32" i="2"/>
  <c r="I32" i="2"/>
  <c r="J32" i="2"/>
  <c r="K32" i="2"/>
  <c r="L32" i="2"/>
  <c r="M32" i="2"/>
  <c r="D55" i="2"/>
  <c r="D32" i="2"/>
  <c r="E3" i="2"/>
  <c r="F3" i="2"/>
  <c r="G3" i="2"/>
  <c r="H3" i="2"/>
  <c r="I3" i="2"/>
  <c r="J3" i="2"/>
  <c r="K3" i="2"/>
  <c r="L3" i="2"/>
  <c r="M3" i="2"/>
  <c r="O3" i="2"/>
  <c r="P3" i="2"/>
  <c r="D3" i="2"/>
  <c r="S34" i="1" l="1"/>
  <c r="Q35" i="1"/>
  <c r="E35" i="1"/>
  <c r="F35" i="1"/>
  <c r="G35" i="1"/>
  <c r="H35" i="1"/>
  <c r="I35" i="1"/>
  <c r="J35" i="1"/>
  <c r="K35" i="1"/>
  <c r="D35" i="1"/>
  <c r="Q34" i="1"/>
  <c r="F34" i="1"/>
  <c r="G34" i="1"/>
  <c r="H34" i="1"/>
  <c r="I34" i="1"/>
  <c r="J34" i="1"/>
  <c r="K34" i="1"/>
  <c r="D34" i="1"/>
  <c r="S18" i="1"/>
  <c r="R18" i="1"/>
  <c r="S17" i="1"/>
  <c r="R22" i="1"/>
  <c r="R17" i="1"/>
  <c r="Q16" i="1"/>
  <c r="Q18" i="1"/>
  <c r="Q24" i="1"/>
  <c r="Q25" i="1"/>
  <c r="Q26" i="1"/>
  <c r="Q27" i="1"/>
  <c r="Q28" i="1"/>
  <c r="Q29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Q31" i="1" s="1"/>
  <c r="S31" i="1" s="1"/>
  <c r="Q21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17" i="1"/>
  <c r="B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Q15" i="1"/>
  <c r="Q3" i="1"/>
  <c r="C5" i="1"/>
  <c r="D5" i="1"/>
  <c r="F5" i="1"/>
  <c r="G5" i="1"/>
  <c r="H5" i="1"/>
  <c r="I5" i="1"/>
  <c r="J5" i="1"/>
  <c r="K5" i="1"/>
  <c r="L5" i="1"/>
  <c r="M5" i="1"/>
  <c r="N5" i="1"/>
  <c r="O5" i="1"/>
  <c r="P5" i="1"/>
  <c r="Q22" i="1" l="1"/>
  <c r="Q5" i="1"/>
  <c r="R5" i="1" s="1"/>
</calcChain>
</file>

<file path=xl/sharedStrings.xml><?xml version="1.0" encoding="utf-8"?>
<sst xmlns="http://schemas.openxmlformats.org/spreadsheetml/2006/main" count="54" uniqueCount="34">
  <si>
    <t>NaN</t>
  </si>
  <si>
    <t>mass</t>
  </si>
  <si>
    <t>number</t>
  </si>
  <si>
    <t>sum</t>
  </si>
  <si>
    <t>mean</t>
  </si>
  <si>
    <t>R4a vs. P1e</t>
  </si>
  <si>
    <t>u mass</t>
  </si>
  <si>
    <t>r mass</t>
  </si>
  <si>
    <t>u num</t>
  </si>
  <si>
    <t>r num</t>
  </si>
  <si>
    <t>ratio</t>
  </si>
  <si>
    <t>num*mass</t>
  </si>
  <si>
    <t>mass mean</t>
  </si>
  <si>
    <t>ratio mean</t>
  </si>
  <si>
    <t>num*ratio</t>
  </si>
  <si>
    <t>num*mass ratio</t>
  </si>
  <si>
    <t>num ratio</t>
  </si>
  <si>
    <t>length</t>
  </si>
  <si>
    <t>length(mm)</t>
  </si>
  <si>
    <t>mass (mg)</t>
  </si>
  <si>
    <t>length (um)</t>
  </si>
  <si>
    <t>length (mm)</t>
  </si>
  <si>
    <t>mass(mg)</t>
  </si>
  <si>
    <t>length (cm)</t>
  </si>
  <si>
    <t>mass(g)</t>
  </si>
  <si>
    <t>unrimed</t>
  </si>
  <si>
    <t>mass (g)</t>
  </si>
  <si>
    <t>lenngth(um)</t>
  </si>
  <si>
    <t>lenngth(cm)</t>
  </si>
  <si>
    <t>rimed</t>
  </si>
  <si>
    <t>m ratio</t>
  </si>
  <si>
    <t>no last bin</t>
  </si>
  <si>
    <t>m ratio mean</t>
  </si>
  <si>
    <t>m ratio mean (no last 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</si>
</sst>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465419947506561"/>
                  <c:y val="1.388888888888888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'm-D_rimed_R4a_R4b_R4c'!$D$3:$P$3</c:f>
              <c:numCache>
                <c:formatCode>General</c:formatCode>
                <c:ptCount val="13"/>
                <c:pt idx="0">
                  <c:v>0.38500000000000001</c:v>
                </c:pt>
                <c:pt idx="1">
                  <c:v>0.45750000000000002</c:v>
                </c:pt>
                <c:pt idx="2">
                  <c:v>0.53333333333333299</c:v>
                </c:pt>
                <c:pt idx="3">
                  <c:v>0.64545454545454595</c:v>
                </c:pt>
                <c:pt idx="4">
                  <c:v>0.73818181818181805</c:v>
                </c:pt>
                <c:pt idx="5">
                  <c:v>0.82300000000000006</c:v>
                </c:pt>
                <c:pt idx="6">
                  <c:v>0.95333333333333303</c:v>
                </c:pt>
                <c:pt idx="7">
                  <c:v>1.0475000000000001</c:v>
                </c:pt>
                <c:pt idx="8">
                  <c:v>1.3033333333333301</c:v>
                </c:pt>
                <c:pt idx="9">
                  <c:v>1.79</c:v>
                </c:pt>
                <c:pt idx="11">
                  <c:v>2.4</c:v>
                </c:pt>
                <c:pt idx="12">
                  <c:v>3.11</c:v>
                </c:pt>
              </c:numCache>
            </c:numRef>
          </c:xVal>
          <c:yVal>
            <c:numRef>
              <c:f>'m-D_rimed_R4a_R4b_R4c'!$D$4:$P$4</c:f>
              <c:numCache>
                <c:formatCode>General</c:formatCode>
                <c:ptCount val="13"/>
                <c:pt idx="0">
                  <c:v>1.0149999999999999E-2</c:v>
                </c:pt>
                <c:pt idx="1">
                  <c:v>9.9412500000000004E-3</c:v>
                </c:pt>
                <c:pt idx="2">
                  <c:v>1.99233333333333E-2</c:v>
                </c:pt>
                <c:pt idx="3">
                  <c:v>2.2890909090909101E-2</c:v>
                </c:pt>
                <c:pt idx="4">
                  <c:v>2.4890909090909099E-2</c:v>
                </c:pt>
                <c:pt idx="5">
                  <c:v>3.2340000000000001E-2</c:v>
                </c:pt>
                <c:pt idx="6">
                  <c:v>5.4733333333333301E-2</c:v>
                </c:pt>
                <c:pt idx="7">
                  <c:v>5.5175000000000002E-2</c:v>
                </c:pt>
                <c:pt idx="8">
                  <c:v>7.3866666666666705E-2</c:v>
                </c:pt>
                <c:pt idx="9">
                  <c:v>0.20599999999999999</c:v>
                </c:pt>
                <c:pt idx="11">
                  <c:v>0.73799999999999999</c:v>
                </c:pt>
                <c:pt idx="12">
                  <c:v>0.32400000000000001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25592"/>
        <c:axId val="367525984"/>
      </c:scatterChart>
      <c:valAx>
        <c:axId val="367525592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5984"/>
        <c:crossesAt val="5.000000000000001E-3"/>
        <c:crossBetween val="midCat"/>
      </c:valAx>
      <c:valAx>
        <c:axId val="367525984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559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unrimed and</a:t>
            </a:r>
            <a:r>
              <a:rPr lang="en-US" baseline="0"/>
              <a:t> rimed (no last bin)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unrimed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136636045494313"/>
                  <c:y val="0.22310403907844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'm-D_all'!$B$3:$O$3</c:f>
              <c:numCache>
                <c:formatCode>General</c:formatCode>
                <c:ptCount val="14"/>
                <c:pt idx="0">
                  <c:v>1.7500000000000002E-2</c:v>
                </c:pt>
                <c:pt idx="1">
                  <c:v>2.5689655172413801E-2</c:v>
                </c:pt>
                <c:pt idx="2">
                  <c:v>3.4924528301886804E-2</c:v>
                </c:pt>
                <c:pt idx="3">
                  <c:v>4.4589147286821701E-2</c:v>
                </c:pt>
                <c:pt idx="4">
                  <c:v>5.4739130434782603E-2</c:v>
                </c:pt>
                <c:pt idx="5">
                  <c:v>6.3869415807560101E-2</c:v>
                </c:pt>
                <c:pt idx="6">
                  <c:v>7.422325581395349E-2</c:v>
                </c:pt>
                <c:pt idx="7">
                  <c:v>8.37371794871795E-2</c:v>
                </c:pt>
                <c:pt idx="8">
                  <c:v>9.4650349650349699E-2</c:v>
                </c:pt>
                <c:pt idx="9">
                  <c:v>0.10828695652173899</c:v>
                </c:pt>
                <c:pt idx="10">
                  <c:v>0.12855714285714301</c:v>
                </c:pt>
                <c:pt idx="11">
                  <c:v>0.15800598802395199</c:v>
                </c:pt>
                <c:pt idx="12">
                  <c:v>0.20313541666666698</c:v>
                </c:pt>
                <c:pt idx="13">
                  <c:v>0.26519444444444396</c:v>
                </c:pt>
              </c:numCache>
            </c:numRef>
          </c:xVal>
          <c:yVal>
            <c:numRef>
              <c:f>'m-D_all'!$B$5:$O$5</c:f>
              <c:numCache>
                <c:formatCode>General</c:formatCode>
                <c:ptCount val="14"/>
                <c:pt idx="0">
                  <c:v>5.7149999999999995E-7</c:v>
                </c:pt>
                <c:pt idx="1">
                  <c:v>1.8927758620689701E-6</c:v>
                </c:pt>
                <c:pt idx="2">
                  <c:v>4.0478238993710699E-6</c:v>
                </c:pt>
                <c:pt idx="3">
                  <c:v>7.3933217054263501E-6</c:v>
                </c:pt>
                <c:pt idx="4">
                  <c:v>1.0855507246376799E-5</c:v>
                </c:pt>
                <c:pt idx="5">
                  <c:v>1.3295463917525801E-5</c:v>
                </c:pt>
                <c:pt idx="6">
                  <c:v>1.5659437209302301E-5</c:v>
                </c:pt>
                <c:pt idx="7">
                  <c:v>1.8605897435897401E-5</c:v>
                </c:pt>
                <c:pt idx="8">
                  <c:v>2.34226573426573E-5</c:v>
                </c:pt>
                <c:pt idx="9">
                  <c:v>2.6551130434782601E-5</c:v>
                </c:pt>
                <c:pt idx="10">
                  <c:v>3.89357857142857E-5</c:v>
                </c:pt>
                <c:pt idx="11">
                  <c:v>5.2197544910179596E-5</c:v>
                </c:pt>
                <c:pt idx="12">
                  <c:v>8.8667812500000003E-5</c:v>
                </c:pt>
                <c:pt idx="13">
                  <c:v>1.2329722222222201E-4</c:v>
                </c:pt>
              </c:numCache>
            </c:numRef>
          </c:yVal>
          <c:smooth val="0"/>
        </c:ser>
        <c:ser>
          <c:idx val="1"/>
          <c:order val="1"/>
          <c:tx>
            <c:v>rimed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73950131233595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'm-D_all'!$C$8:$O$8</c:f>
              <c:numCache>
                <c:formatCode>General</c:formatCode>
                <c:ptCount val="13"/>
                <c:pt idx="0">
                  <c:v>2.5416666666666698E-2</c:v>
                </c:pt>
                <c:pt idx="1">
                  <c:v>3.5323529411764698E-2</c:v>
                </c:pt>
                <c:pt idx="2">
                  <c:v>4.48695652173913E-2</c:v>
                </c:pt>
                <c:pt idx="3">
                  <c:v>5.3894117647058794E-2</c:v>
                </c:pt>
                <c:pt idx="4">
                  <c:v>6.4346534653465404E-2</c:v>
                </c:pt>
                <c:pt idx="5">
                  <c:v>7.4156862745098001E-2</c:v>
                </c:pt>
                <c:pt idx="6">
                  <c:v>8.3956140350877201E-2</c:v>
                </c:pt>
                <c:pt idx="7">
                  <c:v>9.441666666666669E-2</c:v>
                </c:pt>
                <c:pt idx="8">
                  <c:v>0.107619318181818</c:v>
                </c:pt>
                <c:pt idx="9">
                  <c:v>0.12846979865771802</c:v>
                </c:pt>
                <c:pt idx="10">
                  <c:v>0.156463157894737</c:v>
                </c:pt>
                <c:pt idx="11">
                  <c:v>0.20496478873239399</c:v>
                </c:pt>
                <c:pt idx="12">
                  <c:v>0.26585185185185201</c:v>
                </c:pt>
              </c:numCache>
            </c:numRef>
          </c:xVal>
          <c:yVal>
            <c:numRef>
              <c:f>'m-D_all'!$C$10:$O$10</c:f>
              <c:numCache>
                <c:formatCode>General</c:formatCode>
                <c:ptCount val="13"/>
                <c:pt idx="0">
                  <c:v>2.4841666666666703E-6</c:v>
                </c:pt>
                <c:pt idx="1">
                  <c:v>4.0819117647058797E-6</c:v>
                </c:pt>
                <c:pt idx="2">
                  <c:v>8.3973188405797108E-6</c:v>
                </c:pt>
                <c:pt idx="3">
                  <c:v>1.30288235294118E-5</c:v>
                </c:pt>
                <c:pt idx="4">
                  <c:v>1.5826930693069298E-5</c:v>
                </c:pt>
                <c:pt idx="5">
                  <c:v>2.3295196078431401E-5</c:v>
                </c:pt>
                <c:pt idx="6">
                  <c:v>2.5168245614035099E-5</c:v>
                </c:pt>
                <c:pt idx="7">
                  <c:v>3.383E-5</c:v>
                </c:pt>
                <c:pt idx="8">
                  <c:v>3.4503352272727297E-5</c:v>
                </c:pt>
                <c:pt idx="9">
                  <c:v>4.9992818791946305E-5</c:v>
                </c:pt>
                <c:pt idx="10">
                  <c:v>6.7614736842105296E-5</c:v>
                </c:pt>
                <c:pt idx="11">
                  <c:v>1.11595070422535E-4</c:v>
                </c:pt>
                <c:pt idx="12">
                  <c:v>1.7654320987654302E-4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8440"/>
        <c:axId val="450527656"/>
      </c:scatterChart>
      <c:valAx>
        <c:axId val="450528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7656"/>
        <c:crossesAt val="1.0000000000000005E-7"/>
        <c:crossBetween val="midCat"/>
      </c:valAx>
      <c:valAx>
        <c:axId val="450527656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84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9667541557301"/>
          <c:y val="0.5939570574511519"/>
          <c:w val="0.28006999125109361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unrimed &amp; </a:t>
            </a:r>
            <a:r>
              <a:rPr lang="en-US" sz="1200" baseline="0"/>
              <a:t>rimed (no first bin for unrimed and no last bin)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unrimed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858858267716535"/>
                  <c:y val="0.169204943132108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0.0013x</a:t>
                    </a:r>
                    <a:r>
                      <a:rPr lang="en-US" sz="1200" baseline="30000"/>
                      <a:t>1.7137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'm-D_all'!$C$3:$O$3</c:f>
              <c:numCache>
                <c:formatCode>General</c:formatCode>
                <c:ptCount val="13"/>
                <c:pt idx="0">
                  <c:v>2.5689655172413801E-2</c:v>
                </c:pt>
                <c:pt idx="1">
                  <c:v>3.4924528301886804E-2</c:v>
                </c:pt>
                <c:pt idx="2">
                  <c:v>4.4589147286821701E-2</c:v>
                </c:pt>
                <c:pt idx="3">
                  <c:v>5.4739130434782603E-2</c:v>
                </c:pt>
                <c:pt idx="4">
                  <c:v>6.3869415807560101E-2</c:v>
                </c:pt>
                <c:pt idx="5">
                  <c:v>7.422325581395349E-2</c:v>
                </c:pt>
                <c:pt idx="6">
                  <c:v>8.37371794871795E-2</c:v>
                </c:pt>
                <c:pt idx="7">
                  <c:v>9.4650349650349699E-2</c:v>
                </c:pt>
                <c:pt idx="8">
                  <c:v>0.10828695652173899</c:v>
                </c:pt>
                <c:pt idx="9">
                  <c:v>0.12855714285714301</c:v>
                </c:pt>
                <c:pt idx="10">
                  <c:v>0.15800598802395199</c:v>
                </c:pt>
                <c:pt idx="11">
                  <c:v>0.20313541666666698</c:v>
                </c:pt>
                <c:pt idx="12">
                  <c:v>0.26519444444444396</c:v>
                </c:pt>
              </c:numCache>
            </c:numRef>
          </c:xVal>
          <c:yVal>
            <c:numRef>
              <c:f>'m-D_all'!$C$5:$O$5</c:f>
              <c:numCache>
                <c:formatCode>General</c:formatCode>
                <c:ptCount val="13"/>
                <c:pt idx="0">
                  <c:v>1.8927758620689701E-6</c:v>
                </c:pt>
                <c:pt idx="1">
                  <c:v>4.0478238993710699E-6</c:v>
                </c:pt>
                <c:pt idx="2">
                  <c:v>7.3933217054263501E-6</c:v>
                </c:pt>
                <c:pt idx="3">
                  <c:v>1.0855507246376799E-5</c:v>
                </c:pt>
                <c:pt idx="4">
                  <c:v>1.3295463917525801E-5</c:v>
                </c:pt>
                <c:pt idx="5">
                  <c:v>1.5659437209302301E-5</c:v>
                </c:pt>
                <c:pt idx="6">
                  <c:v>1.8605897435897401E-5</c:v>
                </c:pt>
                <c:pt idx="7">
                  <c:v>2.34226573426573E-5</c:v>
                </c:pt>
                <c:pt idx="8">
                  <c:v>2.6551130434782601E-5</c:v>
                </c:pt>
                <c:pt idx="9">
                  <c:v>3.89357857142857E-5</c:v>
                </c:pt>
                <c:pt idx="10">
                  <c:v>5.2197544910179596E-5</c:v>
                </c:pt>
                <c:pt idx="11">
                  <c:v>8.8667812500000003E-5</c:v>
                </c:pt>
                <c:pt idx="12">
                  <c:v>1.2329722222222201E-4</c:v>
                </c:pt>
              </c:numCache>
            </c:numRef>
          </c:yVal>
          <c:smooth val="0"/>
        </c:ser>
        <c:ser>
          <c:idx val="1"/>
          <c:order val="1"/>
          <c:tx>
            <c:v>rimed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73950131233595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'm-D_all'!$C$8:$O$8</c:f>
              <c:numCache>
                <c:formatCode>General</c:formatCode>
                <c:ptCount val="13"/>
                <c:pt idx="0">
                  <c:v>2.5416666666666698E-2</c:v>
                </c:pt>
                <c:pt idx="1">
                  <c:v>3.5323529411764698E-2</c:v>
                </c:pt>
                <c:pt idx="2">
                  <c:v>4.48695652173913E-2</c:v>
                </c:pt>
                <c:pt idx="3">
                  <c:v>5.3894117647058794E-2</c:v>
                </c:pt>
                <c:pt idx="4">
                  <c:v>6.4346534653465404E-2</c:v>
                </c:pt>
                <c:pt idx="5">
                  <c:v>7.4156862745098001E-2</c:v>
                </c:pt>
                <c:pt idx="6">
                  <c:v>8.3956140350877201E-2</c:v>
                </c:pt>
                <c:pt idx="7">
                  <c:v>9.441666666666669E-2</c:v>
                </c:pt>
                <c:pt idx="8">
                  <c:v>0.107619318181818</c:v>
                </c:pt>
                <c:pt idx="9">
                  <c:v>0.12846979865771802</c:v>
                </c:pt>
                <c:pt idx="10">
                  <c:v>0.156463157894737</c:v>
                </c:pt>
                <c:pt idx="11">
                  <c:v>0.20496478873239399</c:v>
                </c:pt>
                <c:pt idx="12">
                  <c:v>0.26585185185185201</c:v>
                </c:pt>
              </c:numCache>
            </c:numRef>
          </c:xVal>
          <c:yVal>
            <c:numRef>
              <c:f>'m-D_all'!$C$10:$O$10</c:f>
              <c:numCache>
                <c:formatCode>General</c:formatCode>
                <c:ptCount val="13"/>
                <c:pt idx="0">
                  <c:v>2.4841666666666703E-6</c:v>
                </c:pt>
                <c:pt idx="1">
                  <c:v>4.0819117647058797E-6</c:v>
                </c:pt>
                <c:pt idx="2">
                  <c:v>8.3973188405797108E-6</c:v>
                </c:pt>
                <c:pt idx="3">
                  <c:v>1.30288235294118E-5</c:v>
                </c:pt>
                <c:pt idx="4">
                  <c:v>1.5826930693069298E-5</c:v>
                </c:pt>
                <c:pt idx="5">
                  <c:v>2.3295196078431401E-5</c:v>
                </c:pt>
                <c:pt idx="6">
                  <c:v>2.5168245614035099E-5</c:v>
                </c:pt>
                <c:pt idx="7">
                  <c:v>3.383E-5</c:v>
                </c:pt>
                <c:pt idx="8">
                  <c:v>3.4503352272727297E-5</c:v>
                </c:pt>
                <c:pt idx="9">
                  <c:v>4.9992818791946305E-5</c:v>
                </c:pt>
                <c:pt idx="10">
                  <c:v>6.7614736842105296E-5</c:v>
                </c:pt>
                <c:pt idx="11">
                  <c:v>1.11595070422535E-4</c:v>
                </c:pt>
                <c:pt idx="12">
                  <c:v>1.7654320987654302E-4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9488"/>
        <c:axId val="442659880"/>
      </c:scatterChart>
      <c:valAx>
        <c:axId val="44265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59880"/>
        <c:crossesAt val="1.0000000000000005E-7"/>
        <c:crossBetween val="midCat"/>
      </c:valAx>
      <c:valAx>
        <c:axId val="44265988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5948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9667541557301"/>
          <c:y val="0.5939570574511519"/>
          <c:w val="0.28006999125109361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580752405949255"/>
                  <c:y val="-0.159373359580052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'm-D_rimed_R4a_R4b_R4c'!$D$32:$M$32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0.45750000000000002</c:v>
                </c:pt>
                <c:pt idx="2">
                  <c:v>0.53333333333333299</c:v>
                </c:pt>
                <c:pt idx="3">
                  <c:v>0.64545454545454595</c:v>
                </c:pt>
                <c:pt idx="4">
                  <c:v>0.73818181818181805</c:v>
                </c:pt>
                <c:pt idx="5">
                  <c:v>0.82300000000000006</c:v>
                </c:pt>
                <c:pt idx="6">
                  <c:v>0.95333333333333303</c:v>
                </c:pt>
                <c:pt idx="7">
                  <c:v>1.0475000000000001</c:v>
                </c:pt>
                <c:pt idx="8">
                  <c:v>1.3033333333333301</c:v>
                </c:pt>
                <c:pt idx="9">
                  <c:v>1.79</c:v>
                </c:pt>
              </c:numCache>
            </c:numRef>
          </c:xVal>
          <c:yVal>
            <c:numRef>
              <c:f>'m-D_rimed_R4a_R4b_R4c'!$D$33:$M$33</c:f>
              <c:numCache>
                <c:formatCode>General</c:formatCode>
                <c:ptCount val="10"/>
                <c:pt idx="0">
                  <c:v>1.0149999999999999E-2</c:v>
                </c:pt>
                <c:pt idx="1">
                  <c:v>9.9412500000000004E-3</c:v>
                </c:pt>
                <c:pt idx="2">
                  <c:v>1.99233333333333E-2</c:v>
                </c:pt>
                <c:pt idx="3">
                  <c:v>2.2890909090909101E-2</c:v>
                </c:pt>
                <c:pt idx="4">
                  <c:v>2.4890909090909099E-2</c:v>
                </c:pt>
                <c:pt idx="5">
                  <c:v>3.2340000000000001E-2</c:v>
                </c:pt>
                <c:pt idx="6">
                  <c:v>5.4733333333333301E-2</c:v>
                </c:pt>
                <c:pt idx="7">
                  <c:v>5.5175000000000002E-2</c:v>
                </c:pt>
                <c:pt idx="8">
                  <c:v>7.3866666666666705E-2</c:v>
                </c:pt>
                <c:pt idx="9">
                  <c:v>0.20599999999999999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26768"/>
        <c:axId val="367527160"/>
      </c:scatterChart>
      <c:valAx>
        <c:axId val="367526768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7160"/>
        <c:crossesAt val="5.000000000000001E-3"/>
        <c:crossBetween val="midCat"/>
      </c:valAx>
      <c:valAx>
        <c:axId val="367527160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676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88073053368329"/>
                  <c:y val="-0.25781095071449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'm-D_rimed_R4a_R4b_R4c'!$D$55:$L$55</c:f>
              <c:numCache>
                <c:formatCode>General</c:formatCode>
                <c:ptCount val="9"/>
                <c:pt idx="0">
                  <c:v>0.38500000000000001</c:v>
                </c:pt>
                <c:pt idx="1">
                  <c:v>0.45750000000000002</c:v>
                </c:pt>
                <c:pt idx="2">
                  <c:v>0.53333333333333299</c:v>
                </c:pt>
                <c:pt idx="3">
                  <c:v>0.64545454545454595</c:v>
                </c:pt>
                <c:pt idx="4">
                  <c:v>0.73818181818181805</c:v>
                </c:pt>
                <c:pt idx="5">
                  <c:v>0.82300000000000006</c:v>
                </c:pt>
                <c:pt idx="6">
                  <c:v>0.95333333333333303</c:v>
                </c:pt>
                <c:pt idx="7">
                  <c:v>1.0475000000000001</c:v>
                </c:pt>
                <c:pt idx="8">
                  <c:v>1.3033333333333301</c:v>
                </c:pt>
              </c:numCache>
            </c:numRef>
          </c:xVal>
          <c:yVal>
            <c:numRef>
              <c:f>'m-D_rimed_R4a_R4b_R4c'!$D$56:$L$56</c:f>
              <c:numCache>
                <c:formatCode>General</c:formatCode>
                <c:ptCount val="9"/>
                <c:pt idx="0">
                  <c:v>1.0149999999999999E-2</c:v>
                </c:pt>
                <c:pt idx="1">
                  <c:v>9.9412500000000004E-3</c:v>
                </c:pt>
                <c:pt idx="2">
                  <c:v>1.99233333333333E-2</c:v>
                </c:pt>
                <c:pt idx="3">
                  <c:v>2.2890909090909101E-2</c:v>
                </c:pt>
                <c:pt idx="4">
                  <c:v>2.4890909090909099E-2</c:v>
                </c:pt>
                <c:pt idx="5">
                  <c:v>3.2340000000000001E-2</c:v>
                </c:pt>
                <c:pt idx="6">
                  <c:v>5.4733333333333301E-2</c:v>
                </c:pt>
                <c:pt idx="7">
                  <c:v>5.5175000000000002E-2</c:v>
                </c:pt>
                <c:pt idx="8">
                  <c:v>7.3866666666666705E-2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27944"/>
        <c:axId val="367528336"/>
      </c:scatterChart>
      <c:valAx>
        <c:axId val="367527944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8336"/>
        <c:crossesAt val="5.000000000000001E-3"/>
        <c:crossBetween val="midCat"/>
      </c:valAx>
      <c:valAx>
        <c:axId val="367528336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794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465419947506561"/>
                  <c:y val="1.388888888888888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'm-D_rimed_R4b_R4c'!$D$3:$P$3</c:f>
              <c:numCache>
                <c:formatCode>General</c:formatCode>
                <c:ptCount val="13"/>
                <c:pt idx="0">
                  <c:v>0.38</c:v>
                </c:pt>
                <c:pt idx="1">
                  <c:v>0.45285714285714301</c:v>
                </c:pt>
                <c:pt idx="2">
                  <c:v>0.53</c:v>
                </c:pt>
                <c:pt idx="3">
                  <c:v>0.64444444444444504</c:v>
                </c:pt>
                <c:pt idx="4">
                  <c:v>0.74</c:v>
                </c:pt>
                <c:pt idx="5">
                  <c:v>0.818888888888889</c:v>
                </c:pt>
                <c:pt idx="6">
                  <c:v>0.95333333333333303</c:v>
                </c:pt>
                <c:pt idx="7">
                  <c:v>1.05</c:v>
                </c:pt>
                <c:pt idx="8">
                  <c:v>1.3033333333333301</c:v>
                </c:pt>
                <c:pt idx="9">
                  <c:v>1.79</c:v>
                </c:pt>
                <c:pt idx="11">
                  <c:v>2.4</c:v>
                </c:pt>
                <c:pt idx="12">
                  <c:v>3.11</c:v>
                </c:pt>
              </c:numCache>
            </c:numRef>
          </c:xVal>
          <c:yVal>
            <c:numRef>
              <c:f>'m-D_rimed_R4b_R4c'!$D$4:$P$4</c:f>
              <c:numCache>
                <c:formatCode>General</c:formatCode>
                <c:ptCount val="13"/>
                <c:pt idx="0">
                  <c:v>4.7999999999999996E-3</c:v>
                </c:pt>
                <c:pt idx="1">
                  <c:v>9.1471428571428606E-3</c:v>
                </c:pt>
                <c:pt idx="2">
                  <c:v>1.9664000000000001E-2</c:v>
                </c:pt>
                <c:pt idx="3">
                  <c:v>2.28888888888889E-2</c:v>
                </c:pt>
                <c:pt idx="4">
                  <c:v>2.3699999999999999E-2</c:v>
                </c:pt>
                <c:pt idx="5">
                  <c:v>3.4088888888888898E-2</c:v>
                </c:pt>
                <c:pt idx="6">
                  <c:v>5.7066666666666703E-2</c:v>
                </c:pt>
                <c:pt idx="7">
                  <c:v>5.88333333333333E-2</c:v>
                </c:pt>
                <c:pt idx="8">
                  <c:v>7.3866666666666705E-2</c:v>
                </c:pt>
                <c:pt idx="9">
                  <c:v>0.20599999999999999</c:v>
                </c:pt>
                <c:pt idx="11">
                  <c:v>0.73799999999999999</c:v>
                </c:pt>
                <c:pt idx="12">
                  <c:v>0.32400000000000001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3904"/>
        <c:axId val="368764296"/>
      </c:scatterChart>
      <c:valAx>
        <c:axId val="368763904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4296"/>
        <c:crossesAt val="5.000000000000001E-3"/>
        <c:crossBetween val="midCat"/>
      </c:valAx>
      <c:valAx>
        <c:axId val="368764296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390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076531058617672"/>
                  <c:y val="1.3888888888888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0.0514x</a:t>
                    </a:r>
                    <a:r>
                      <a:rPr lang="en-US" sz="1200" baseline="30000"/>
                      <a:t>1.858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0.9653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'm-D_rimed_R4b_R4c'!$D$33:$P$33</c:f>
              <c:numCache>
                <c:formatCode>General</c:formatCode>
                <c:ptCount val="13"/>
                <c:pt idx="1">
                  <c:v>0.45285714285714301</c:v>
                </c:pt>
                <c:pt idx="2">
                  <c:v>0.53</c:v>
                </c:pt>
                <c:pt idx="3">
                  <c:v>0.64444444444444504</c:v>
                </c:pt>
                <c:pt idx="4">
                  <c:v>0.74</c:v>
                </c:pt>
                <c:pt idx="5">
                  <c:v>0.818888888888889</c:v>
                </c:pt>
                <c:pt idx="6">
                  <c:v>0.95333333333333303</c:v>
                </c:pt>
                <c:pt idx="7">
                  <c:v>1.05</c:v>
                </c:pt>
                <c:pt idx="9">
                  <c:v>1.79</c:v>
                </c:pt>
                <c:pt idx="12">
                  <c:v>3.11</c:v>
                </c:pt>
              </c:numCache>
            </c:numRef>
          </c:xVal>
          <c:yVal>
            <c:numRef>
              <c:f>'m-D_rimed_R4b_R4c'!$D$34:$P$34</c:f>
              <c:numCache>
                <c:formatCode>General</c:formatCode>
                <c:ptCount val="13"/>
                <c:pt idx="1">
                  <c:v>9.1471428571428606E-3</c:v>
                </c:pt>
                <c:pt idx="2">
                  <c:v>1.9664000000000001E-2</c:v>
                </c:pt>
                <c:pt idx="3">
                  <c:v>2.28888888888889E-2</c:v>
                </c:pt>
                <c:pt idx="4">
                  <c:v>2.3699999999999999E-2</c:v>
                </c:pt>
                <c:pt idx="5">
                  <c:v>3.4088888888888898E-2</c:v>
                </c:pt>
                <c:pt idx="6">
                  <c:v>5.7066666666666703E-2</c:v>
                </c:pt>
                <c:pt idx="7">
                  <c:v>5.88333333333333E-2</c:v>
                </c:pt>
                <c:pt idx="9">
                  <c:v>0.20599999999999999</c:v>
                </c:pt>
                <c:pt idx="12">
                  <c:v>0.32400000000000001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5080"/>
        <c:axId val="368765472"/>
      </c:scatterChart>
      <c:valAx>
        <c:axId val="368765080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5472"/>
        <c:crossesAt val="5.000000000000001E-3"/>
        <c:crossBetween val="midCat"/>
      </c:valAx>
      <c:valAx>
        <c:axId val="368765472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5080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076531058617672"/>
                  <c:y val="1.388888888888888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'm-D_rimed_R4b_R4c'!$B$55:$B$107</c:f>
              <c:numCache>
                <c:formatCode>General</c:formatCode>
                <c:ptCount val="53"/>
                <c:pt idx="0">
                  <c:v>0.98</c:v>
                </c:pt>
                <c:pt idx="1">
                  <c:v>0.72</c:v>
                </c:pt>
                <c:pt idx="2">
                  <c:v>0.72</c:v>
                </c:pt>
                <c:pt idx="3">
                  <c:v>0.92</c:v>
                </c:pt>
                <c:pt idx="4">
                  <c:v>0.64</c:v>
                </c:pt>
                <c:pt idx="5">
                  <c:v>0.64</c:v>
                </c:pt>
                <c:pt idx="6">
                  <c:v>0.96</c:v>
                </c:pt>
                <c:pt idx="7">
                  <c:v>0.68</c:v>
                </c:pt>
                <c:pt idx="8">
                  <c:v>0.52</c:v>
                </c:pt>
                <c:pt idx="9">
                  <c:v>0.6</c:v>
                </c:pt>
                <c:pt idx="10">
                  <c:v>0.4</c:v>
                </c:pt>
                <c:pt idx="11">
                  <c:v>0.48</c:v>
                </c:pt>
                <c:pt idx="12">
                  <c:v>1.32</c:v>
                </c:pt>
                <c:pt idx="13">
                  <c:v>0.52</c:v>
                </c:pt>
                <c:pt idx="14">
                  <c:v>0.8</c:v>
                </c:pt>
                <c:pt idx="15">
                  <c:v>0.72</c:v>
                </c:pt>
                <c:pt idx="16">
                  <c:v>0.64</c:v>
                </c:pt>
                <c:pt idx="17">
                  <c:v>1.08</c:v>
                </c:pt>
                <c:pt idx="18">
                  <c:v>1</c:v>
                </c:pt>
                <c:pt idx="19">
                  <c:v>0.76</c:v>
                </c:pt>
                <c:pt idx="20">
                  <c:v>0.48</c:v>
                </c:pt>
                <c:pt idx="21">
                  <c:v>0.84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0.68</c:v>
                </c:pt>
                <c:pt idx="26">
                  <c:v>0.84</c:v>
                </c:pt>
                <c:pt idx="27">
                  <c:v>0.76</c:v>
                </c:pt>
                <c:pt idx="28">
                  <c:v>0.76</c:v>
                </c:pt>
                <c:pt idx="29">
                  <c:v>0.48</c:v>
                </c:pt>
                <c:pt idx="30">
                  <c:v>0.78</c:v>
                </c:pt>
                <c:pt idx="31">
                  <c:v>0.44</c:v>
                </c:pt>
                <c:pt idx="32">
                  <c:v>0.84</c:v>
                </c:pt>
                <c:pt idx="33">
                  <c:v>0.64</c:v>
                </c:pt>
                <c:pt idx="34">
                  <c:v>0.68</c:v>
                </c:pt>
                <c:pt idx="35">
                  <c:v>0.76</c:v>
                </c:pt>
                <c:pt idx="36">
                  <c:v>0.72</c:v>
                </c:pt>
                <c:pt idx="37">
                  <c:v>0.42</c:v>
                </c:pt>
                <c:pt idx="38">
                  <c:v>1.27</c:v>
                </c:pt>
                <c:pt idx="39">
                  <c:v>0.7</c:v>
                </c:pt>
                <c:pt idx="40">
                  <c:v>1.79</c:v>
                </c:pt>
                <c:pt idx="41">
                  <c:v>0.85</c:v>
                </c:pt>
                <c:pt idx="42">
                  <c:v>0.5</c:v>
                </c:pt>
                <c:pt idx="43">
                  <c:v>0.55000000000000004</c:v>
                </c:pt>
                <c:pt idx="44">
                  <c:v>0.56000000000000005</c:v>
                </c:pt>
                <c:pt idx="45">
                  <c:v>0.38</c:v>
                </c:pt>
                <c:pt idx="46">
                  <c:v>1.07</c:v>
                </c:pt>
                <c:pt idx="47">
                  <c:v>0.8</c:v>
                </c:pt>
                <c:pt idx="48">
                  <c:v>2.4</c:v>
                </c:pt>
                <c:pt idx="49">
                  <c:v>1.32</c:v>
                </c:pt>
                <c:pt idx="50">
                  <c:v>3.11</c:v>
                </c:pt>
                <c:pt idx="51">
                  <c:v>0.8</c:v>
                </c:pt>
                <c:pt idx="52">
                  <c:v>0.47</c:v>
                </c:pt>
              </c:numCache>
            </c:numRef>
          </c:xVal>
          <c:yVal>
            <c:numRef>
              <c:f>'m-D_rimed_R4b_R4c'!$C$55:$C$107</c:f>
              <c:numCache>
                <c:formatCode>General</c:formatCode>
                <c:ptCount val="53"/>
                <c:pt idx="0">
                  <c:v>5.2400000000000002E-2</c:v>
                </c:pt>
                <c:pt idx="1">
                  <c:v>2.47E-2</c:v>
                </c:pt>
                <c:pt idx="3">
                  <c:v>5.0700000000000002E-2</c:v>
                </c:pt>
                <c:pt idx="4">
                  <c:v>1.9300000000000001E-2</c:v>
                </c:pt>
                <c:pt idx="5">
                  <c:v>2.2100000000000002E-2</c:v>
                </c:pt>
                <c:pt idx="6">
                  <c:v>6.8099999999999994E-2</c:v>
                </c:pt>
                <c:pt idx="7">
                  <c:v>4.5600000000000002E-2</c:v>
                </c:pt>
                <c:pt idx="8">
                  <c:v>2.87E-2</c:v>
                </c:pt>
                <c:pt idx="9">
                  <c:v>1.66E-2</c:v>
                </c:pt>
                <c:pt idx="10">
                  <c:v>1.21E-2</c:v>
                </c:pt>
                <c:pt idx="11">
                  <c:v>1.43E-2</c:v>
                </c:pt>
                <c:pt idx="12">
                  <c:v>9.7000000000000003E-2</c:v>
                </c:pt>
                <c:pt idx="13">
                  <c:v>7.0200000000000002E-3</c:v>
                </c:pt>
                <c:pt idx="14">
                  <c:v>2.87E-2</c:v>
                </c:pt>
                <c:pt idx="15">
                  <c:v>4.5600000000000002E-2</c:v>
                </c:pt>
                <c:pt idx="16">
                  <c:v>1.21E-2</c:v>
                </c:pt>
                <c:pt idx="17">
                  <c:v>6.8099999999999994E-2</c:v>
                </c:pt>
                <c:pt idx="18">
                  <c:v>4.5600000000000002E-2</c:v>
                </c:pt>
                <c:pt idx="19">
                  <c:v>1.9300000000000001E-2</c:v>
                </c:pt>
                <c:pt idx="20">
                  <c:v>8.5100000000000002E-3</c:v>
                </c:pt>
                <c:pt idx="21">
                  <c:v>4.5600000000000002E-2</c:v>
                </c:pt>
                <c:pt idx="22">
                  <c:v>2.53E-2</c:v>
                </c:pt>
                <c:pt idx="23">
                  <c:v>2.2100000000000002E-2</c:v>
                </c:pt>
                <c:pt idx="24">
                  <c:v>2.2100000000000002E-2</c:v>
                </c:pt>
                <c:pt idx="25">
                  <c:v>3.4099999999999998E-2</c:v>
                </c:pt>
                <c:pt idx="26">
                  <c:v>2.87E-2</c:v>
                </c:pt>
                <c:pt idx="27">
                  <c:v>1.66E-2</c:v>
                </c:pt>
                <c:pt idx="28">
                  <c:v>2.87E-2</c:v>
                </c:pt>
                <c:pt idx="29">
                  <c:v>1.0200000000000001E-2</c:v>
                </c:pt>
                <c:pt idx="30">
                  <c:v>1.66E-2</c:v>
                </c:pt>
                <c:pt idx="31">
                  <c:v>2.0799999999999998E-3</c:v>
                </c:pt>
                <c:pt idx="32">
                  <c:v>1.9300000000000001E-2</c:v>
                </c:pt>
                <c:pt idx="33">
                  <c:v>1.43E-2</c:v>
                </c:pt>
                <c:pt idx="34">
                  <c:v>1.66E-2</c:v>
                </c:pt>
                <c:pt idx="35">
                  <c:v>3.2500000000000001E-2</c:v>
                </c:pt>
                <c:pt idx="36">
                  <c:v>1.66E-2</c:v>
                </c:pt>
                <c:pt idx="37">
                  <c:v>3.8400000000000001E-3</c:v>
                </c:pt>
                <c:pt idx="38">
                  <c:v>7.4999999999999997E-2</c:v>
                </c:pt>
                <c:pt idx="39">
                  <c:v>3.6400000000000002E-2</c:v>
                </c:pt>
                <c:pt idx="40">
                  <c:v>0.20599999999999999</c:v>
                </c:pt>
                <c:pt idx="41">
                  <c:v>0.06</c:v>
                </c:pt>
                <c:pt idx="42">
                  <c:v>1.2E-2</c:v>
                </c:pt>
                <c:pt idx="43">
                  <c:v>1.9900000000000001E-2</c:v>
                </c:pt>
                <c:pt idx="44">
                  <c:v>3.0700000000000002E-2</c:v>
                </c:pt>
                <c:pt idx="45">
                  <c:v>4.7999999999999996E-3</c:v>
                </c:pt>
                <c:pt idx="46">
                  <c:v>6.2799999999999995E-2</c:v>
                </c:pt>
                <c:pt idx="47">
                  <c:v>4.9599999999999998E-2</c:v>
                </c:pt>
                <c:pt idx="48">
                  <c:v>0.73799999999999999</c:v>
                </c:pt>
                <c:pt idx="49">
                  <c:v>4.9599999999999998E-2</c:v>
                </c:pt>
                <c:pt idx="50">
                  <c:v>0.32400000000000001</c:v>
                </c:pt>
                <c:pt idx="51">
                  <c:v>3.0700000000000002E-2</c:v>
                </c:pt>
                <c:pt idx="52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7432"/>
        <c:axId val="368767040"/>
      </c:scatterChart>
      <c:valAx>
        <c:axId val="368767432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7040"/>
        <c:crossesAt val="5.000000000000001E-3"/>
        <c:crossBetween val="midCat"/>
      </c:valAx>
      <c:valAx>
        <c:axId val="368767040"/>
        <c:scaling>
          <c:logBase val="10"/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particle Mass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743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185761154855642"/>
                  <c:y val="-6.06018518518518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0.0078x</a:t>
                    </a:r>
                    <a:r>
                      <a:rPr lang="en-US" sz="1200" baseline="30000"/>
                      <a:t>2.1623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'm-D_rimed_R4b_R4c'!$D$6:$P$6</c:f>
              <c:numCache>
                <c:formatCode>General</c:formatCode>
                <c:ptCount val="13"/>
                <c:pt idx="0">
                  <c:v>3.7999999999999999E-2</c:v>
                </c:pt>
                <c:pt idx="1">
                  <c:v>4.5285714285714304E-2</c:v>
                </c:pt>
                <c:pt idx="2">
                  <c:v>5.3000000000000005E-2</c:v>
                </c:pt>
                <c:pt idx="3">
                  <c:v>6.4444444444444499E-2</c:v>
                </c:pt>
                <c:pt idx="4">
                  <c:v>7.3999999999999996E-2</c:v>
                </c:pt>
                <c:pt idx="5">
                  <c:v>8.18888888888889E-2</c:v>
                </c:pt>
                <c:pt idx="6">
                  <c:v>9.5333333333333298E-2</c:v>
                </c:pt>
                <c:pt idx="7">
                  <c:v>0.10500000000000001</c:v>
                </c:pt>
                <c:pt idx="8">
                  <c:v>0.13033333333333302</c:v>
                </c:pt>
                <c:pt idx="9">
                  <c:v>0.17899999999999999</c:v>
                </c:pt>
                <c:pt idx="11">
                  <c:v>0.24</c:v>
                </c:pt>
                <c:pt idx="12">
                  <c:v>0.311</c:v>
                </c:pt>
              </c:numCache>
            </c:numRef>
          </c:xVal>
          <c:yVal>
            <c:numRef>
              <c:f>'m-D_rimed_R4b_R4c'!$D$7:$P$7</c:f>
              <c:numCache>
                <c:formatCode>General</c:formatCode>
                <c:ptCount val="13"/>
                <c:pt idx="0">
                  <c:v>4.7999999999999998E-6</c:v>
                </c:pt>
                <c:pt idx="1">
                  <c:v>9.1471428571428606E-6</c:v>
                </c:pt>
                <c:pt idx="2">
                  <c:v>1.9664E-5</c:v>
                </c:pt>
                <c:pt idx="3">
                  <c:v>2.2888888888888898E-5</c:v>
                </c:pt>
                <c:pt idx="4">
                  <c:v>2.37E-5</c:v>
                </c:pt>
                <c:pt idx="5">
                  <c:v>3.4088888888888896E-5</c:v>
                </c:pt>
                <c:pt idx="6">
                  <c:v>5.7066666666666701E-5</c:v>
                </c:pt>
                <c:pt idx="7">
                  <c:v>5.8833333333333297E-5</c:v>
                </c:pt>
                <c:pt idx="8">
                  <c:v>7.3866666666666709E-5</c:v>
                </c:pt>
                <c:pt idx="9">
                  <c:v>2.0599999999999999E-4</c:v>
                </c:pt>
                <c:pt idx="11">
                  <c:v>7.3799999999999994E-4</c:v>
                </c:pt>
                <c:pt idx="12">
                  <c:v>3.2400000000000001E-4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6256"/>
        <c:axId val="369362456"/>
      </c:scatterChart>
      <c:valAx>
        <c:axId val="36876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2456"/>
        <c:crossesAt val="1.0000000000000004E-6"/>
        <c:crossBetween val="midCat"/>
      </c:valAx>
      <c:valAx>
        <c:axId val="369362456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6256"/>
        <c:crossesAt val="1.0000000000000004E-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unrimed and</a:t>
            </a:r>
            <a:r>
              <a:rPr lang="en-US" baseline="0"/>
              <a:t> rimed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unrimed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136636045494313"/>
                  <c:y val="0.223104039078448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0.0018x</a:t>
                    </a:r>
                    <a:r>
                      <a:rPr lang="en-US" sz="1200" baseline="30000"/>
                      <a:t>1.8552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'm-D_all'!$B$3:$P$3</c:f>
              <c:numCache>
                <c:formatCode>General</c:formatCode>
                <c:ptCount val="15"/>
                <c:pt idx="0">
                  <c:v>1.7500000000000002E-2</c:v>
                </c:pt>
                <c:pt idx="1">
                  <c:v>2.5689655172413801E-2</c:v>
                </c:pt>
                <c:pt idx="2">
                  <c:v>3.4924528301886804E-2</c:v>
                </c:pt>
                <c:pt idx="3">
                  <c:v>4.4589147286821701E-2</c:v>
                </c:pt>
                <c:pt idx="4">
                  <c:v>5.4739130434782603E-2</c:v>
                </c:pt>
                <c:pt idx="5">
                  <c:v>6.3869415807560101E-2</c:v>
                </c:pt>
                <c:pt idx="6">
                  <c:v>7.422325581395349E-2</c:v>
                </c:pt>
                <c:pt idx="7">
                  <c:v>8.37371794871795E-2</c:v>
                </c:pt>
                <c:pt idx="8">
                  <c:v>9.4650349650349699E-2</c:v>
                </c:pt>
                <c:pt idx="9">
                  <c:v>0.10828695652173899</c:v>
                </c:pt>
                <c:pt idx="10">
                  <c:v>0.12855714285714301</c:v>
                </c:pt>
                <c:pt idx="11">
                  <c:v>0.15800598802395199</c:v>
                </c:pt>
                <c:pt idx="12">
                  <c:v>0.20313541666666698</c:v>
                </c:pt>
                <c:pt idx="13">
                  <c:v>0.26519444444444396</c:v>
                </c:pt>
                <c:pt idx="14">
                  <c:v>0.34219607843137301</c:v>
                </c:pt>
              </c:numCache>
            </c:numRef>
          </c:xVal>
          <c:yVal>
            <c:numRef>
              <c:f>'m-D_all'!$B$5:$P$5</c:f>
              <c:numCache>
                <c:formatCode>General</c:formatCode>
                <c:ptCount val="15"/>
                <c:pt idx="0">
                  <c:v>5.7149999999999995E-7</c:v>
                </c:pt>
                <c:pt idx="1">
                  <c:v>1.8927758620689701E-6</c:v>
                </c:pt>
                <c:pt idx="2">
                  <c:v>4.0478238993710699E-6</c:v>
                </c:pt>
                <c:pt idx="3">
                  <c:v>7.3933217054263501E-6</c:v>
                </c:pt>
                <c:pt idx="4">
                  <c:v>1.0855507246376799E-5</c:v>
                </c:pt>
                <c:pt idx="5">
                  <c:v>1.3295463917525801E-5</c:v>
                </c:pt>
                <c:pt idx="6">
                  <c:v>1.5659437209302301E-5</c:v>
                </c:pt>
                <c:pt idx="7">
                  <c:v>1.8605897435897401E-5</c:v>
                </c:pt>
                <c:pt idx="8">
                  <c:v>2.34226573426573E-5</c:v>
                </c:pt>
                <c:pt idx="9">
                  <c:v>2.6551130434782601E-5</c:v>
                </c:pt>
                <c:pt idx="10">
                  <c:v>3.89357857142857E-5</c:v>
                </c:pt>
                <c:pt idx="11">
                  <c:v>5.2197544910179596E-5</c:v>
                </c:pt>
                <c:pt idx="12">
                  <c:v>8.8667812500000003E-5</c:v>
                </c:pt>
                <c:pt idx="13">
                  <c:v>1.2329722222222201E-4</c:v>
                </c:pt>
                <c:pt idx="14">
                  <c:v>2.3521176470588201E-4</c:v>
                </c:pt>
              </c:numCache>
            </c:numRef>
          </c:yVal>
          <c:smooth val="0"/>
        </c:ser>
        <c:ser>
          <c:idx val="1"/>
          <c:order val="1"/>
          <c:tx>
            <c:v>rimed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73950131233595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0.0019x</a:t>
                    </a:r>
                    <a:r>
                      <a:rPr lang="en-US" sz="1200" baseline="30000"/>
                      <a:t>1.7659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'm-D_all'!$C$8:$P$8</c:f>
              <c:numCache>
                <c:formatCode>General</c:formatCode>
                <c:ptCount val="14"/>
                <c:pt idx="0">
                  <c:v>2.5416666666666698E-2</c:v>
                </c:pt>
                <c:pt idx="1">
                  <c:v>3.5323529411764698E-2</c:v>
                </c:pt>
                <c:pt idx="2">
                  <c:v>4.48695652173913E-2</c:v>
                </c:pt>
                <c:pt idx="3">
                  <c:v>5.3894117647058794E-2</c:v>
                </c:pt>
                <c:pt idx="4">
                  <c:v>6.4346534653465404E-2</c:v>
                </c:pt>
                <c:pt idx="5">
                  <c:v>7.4156862745098001E-2</c:v>
                </c:pt>
                <c:pt idx="6">
                  <c:v>8.3956140350877201E-2</c:v>
                </c:pt>
                <c:pt idx="7">
                  <c:v>9.441666666666669E-2</c:v>
                </c:pt>
                <c:pt idx="8">
                  <c:v>0.107619318181818</c:v>
                </c:pt>
                <c:pt idx="9">
                  <c:v>0.12846979865771802</c:v>
                </c:pt>
                <c:pt idx="10">
                  <c:v>0.156463157894737</c:v>
                </c:pt>
                <c:pt idx="11">
                  <c:v>0.20496478873239399</c:v>
                </c:pt>
                <c:pt idx="12">
                  <c:v>0.26585185185185201</c:v>
                </c:pt>
                <c:pt idx="13">
                  <c:v>0.34586111111111101</c:v>
                </c:pt>
              </c:numCache>
            </c:numRef>
          </c:xVal>
          <c:yVal>
            <c:numRef>
              <c:f>'m-D_all'!$C$10:$P$10</c:f>
              <c:numCache>
                <c:formatCode>General</c:formatCode>
                <c:ptCount val="14"/>
                <c:pt idx="0">
                  <c:v>2.4841666666666703E-6</c:v>
                </c:pt>
                <c:pt idx="1">
                  <c:v>4.0819117647058797E-6</c:v>
                </c:pt>
                <c:pt idx="2">
                  <c:v>8.3973188405797108E-6</c:v>
                </c:pt>
                <c:pt idx="3">
                  <c:v>1.30288235294118E-5</c:v>
                </c:pt>
                <c:pt idx="4">
                  <c:v>1.5826930693069298E-5</c:v>
                </c:pt>
                <c:pt idx="5">
                  <c:v>2.3295196078431401E-5</c:v>
                </c:pt>
                <c:pt idx="6">
                  <c:v>2.5168245614035099E-5</c:v>
                </c:pt>
                <c:pt idx="7">
                  <c:v>3.383E-5</c:v>
                </c:pt>
                <c:pt idx="8">
                  <c:v>3.4503352272727297E-5</c:v>
                </c:pt>
                <c:pt idx="9">
                  <c:v>4.9992818791946305E-5</c:v>
                </c:pt>
                <c:pt idx="10">
                  <c:v>6.7614736842105296E-5</c:v>
                </c:pt>
                <c:pt idx="11">
                  <c:v>1.11595070422535E-4</c:v>
                </c:pt>
                <c:pt idx="12">
                  <c:v>1.7654320987654302E-4</c:v>
                </c:pt>
                <c:pt idx="13">
                  <c:v>2.6760416666666697E-4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84728"/>
        <c:axId val="372683160"/>
      </c:scatterChart>
      <c:valAx>
        <c:axId val="372684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3160"/>
        <c:crossesAt val="1.0000000000000005E-7"/>
        <c:crossBetween val="midCat"/>
      </c:valAx>
      <c:valAx>
        <c:axId val="37268316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472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9667541557301"/>
          <c:y val="0.5939570574511519"/>
          <c:w val="0.28006999125109361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unrimed and</a:t>
            </a:r>
            <a:r>
              <a:rPr lang="en-US" baseline="0"/>
              <a:t> rimed (no first bin for unrimed)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unrimed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858858267716535"/>
                  <c:y val="0.1692049431321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'm-D_all'!$C$3:$P$3</c:f>
              <c:numCache>
                <c:formatCode>General</c:formatCode>
                <c:ptCount val="14"/>
                <c:pt idx="0">
                  <c:v>2.5689655172413801E-2</c:v>
                </c:pt>
                <c:pt idx="1">
                  <c:v>3.4924528301886804E-2</c:v>
                </c:pt>
                <c:pt idx="2">
                  <c:v>4.4589147286821701E-2</c:v>
                </c:pt>
                <c:pt idx="3">
                  <c:v>5.4739130434782603E-2</c:v>
                </c:pt>
                <c:pt idx="4">
                  <c:v>6.3869415807560101E-2</c:v>
                </c:pt>
                <c:pt idx="5">
                  <c:v>7.422325581395349E-2</c:v>
                </c:pt>
                <c:pt idx="6">
                  <c:v>8.37371794871795E-2</c:v>
                </c:pt>
                <c:pt idx="7">
                  <c:v>9.4650349650349699E-2</c:v>
                </c:pt>
                <c:pt idx="8">
                  <c:v>0.10828695652173899</c:v>
                </c:pt>
                <c:pt idx="9">
                  <c:v>0.12855714285714301</c:v>
                </c:pt>
                <c:pt idx="10">
                  <c:v>0.15800598802395199</c:v>
                </c:pt>
                <c:pt idx="11">
                  <c:v>0.20313541666666698</c:v>
                </c:pt>
                <c:pt idx="12">
                  <c:v>0.26519444444444396</c:v>
                </c:pt>
                <c:pt idx="13">
                  <c:v>0.34219607843137301</c:v>
                </c:pt>
              </c:numCache>
            </c:numRef>
          </c:xVal>
          <c:yVal>
            <c:numRef>
              <c:f>'m-D_all'!$C$5:$P$5</c:f>
              <c:numCache>
                <c:formatCode>General</c:formatCode>
                <c:ptCount val="14"/>
                <c:pt idx="0">
                  <c:v>1.8927758620689701E-6</c:v>
                </c:pt>
                <c:pt idx="1">
                  <c:v>4.0478238993710699E-6</c:v>
                </c:pt>
                <c:pt idx="2">
                  <c:v>7.3933217054263501E-6</c:v>
                </c:pt>
                <c:pt idx="3">
                  <c:v>1.0855507246376799E-5</c:v>
                </c:pt>
                <c:pt idx="4">
                  <c:v>1.3295463917525801E-5</c:v>
                </c:pt>
                <c:pt idx="5">
                  <c:v>1.5659437209302301E-5</c:v>
                </c:pt>
                <c:pt idx="6">
                  <c:v>1.8605897435897401E-5</c:v>
                </c:pt>
                <c:pt idx="7">
                  <c:v>2.34226573426573E-5</c:v>
                </c:pt>
                <c:pt idx="8">
                  <c:v>2.6551130434782601E-5</c:v>
                </c:pt>
                <c:pt idx="9">
                  <c:v>3.89357857142857E-5</c:v>
                </c:pt>
                <c:pt idx="10">
                  <c:v>5.2197544910179596E-5</c:v>
                </c:pt>
                <c:pt idx="11">
                  <c:v>8.8667812500000003E-5</c:v>
                </c:pt>
                <c:pt idx="12">
                  <c:v>1.2329722222222201E-4</c:v>
                </c:pt>
                <c:pt idx="13">
                  <c:v>2.3521176470588201E-4</c:v>
                </c:pt>
              </c:numCache>
            </c:numRef>
          </c:yVal>
          <c:smooth val="0"/>
        </c:ser>
        <c:ser>
          <c:idx val="1"/>
          <c:order val="1"/>
          <c:tx>
            <c:v>rimed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73950131233595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0.0019x</a:t>
                    </a:r>
                    <a:r>
                      <a:rPr lang="en-US" sz="1200" baseline="30000"/>
                      <a:t>1.7659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'm-D_all'!$C$8:$P$8</c:f>
              <c:numCache>
                <c:formatCode>General</c:formatCode>
                <c:ptCount val="14"/>
                <c:pt idx="0">
                  <c:v>2.5416666666666698E-2</c:v>
                </c:pt>
                <c:pt idx="1">
                  <c:v>3.5323529411764698E-2</c:v>
                </c:pt>
                <c:pt idx="2">
                  <c:v>4.48695652173913E-2</c:v>
                </c:pt>
                <c:pt idx="3">
                  <c:v>5.3894117647058794E-2</c:v>
                </c:pt>
                <c:pt idx="4">
                  <c:v>6.4346534653465404E-2</c:v>
                </c:pt>
                <c:pt idx="5">
                  <c:v>7.4156862745098001E-2</c:v>
                </c:pt>
                <c:pt idx="6">
                  <c:v>8.3956140350877201E-2</c:v>
                </c:pt>
                <c:pt idx="7">
                  <c:v>9.441666666666669E-2</c:v>
                </c:pt>
                <c:pt idx="8">
                  <c:v>0.107619318181818</c:v>
                </c:pt>
                <c:pt idx="9">
                  <c:v>0.12846979865771802</c:v>
                </c:pt>
                <c:pt idx="10">
                  <c:v>0.156463157894737</c:v>
                </c:pt>
                <c:pt idx="11">
                  <c:v>0.20496478873239399</c:v>
                </c:pt>
                <c:pt idx="12">
                  <c:v>0.26585185185185201</c:v>
                </c:pt>
                <c:pt idx="13">
                  <c:v>0.34586111111111101</c:v>
                </c:pt>
              </c:numCache>
            </c:numRef>
          </c:xVal>
          <c:yVal>
            <c:numRef>
              <c:f>'m-D_all'!$C$10:$P$10</c:f>
              <c:numCache>
                <c:formatCode>General</c:formatCode>
                <c:ptCount val="14"/>
                <c:pt idx="0">
                  <c:v>2.4841666666666703E-6</c:v>
                </c:pt>
                <c:pt idx="1">
                  <c:v>4.0819117647058797E-6</c:v>
                </c:pt>
                <c:pt idx="2">
                  <c:v>8.3973188405797108E-6</c:v>
                </c:pt>
                <c:pt idx="3">
                  <c:v>1.30288235294118E-5</c:v>
                </c:pt>
                <c:pt idx="4">
                  <c:v>1.5826930693069298E-5</c:v>
                </c:pt>
                <c:pt idx="5">
                  <c:v>2.3295196078431401E-5</c:v>
                </c:pt>
                <c:pt idx="6">
                  <c:v>2.5168245614035099E-5</c:v>
                </c:pt>
                <c:pt idx="7">
                  <c:v>3.383E-5</c:v>
                </c:pt>
                <c:pt idx="8">
                  <c:v>3.4503352272727297E-5</c:v>
                </c:pt>
                <c:pt idx="9">
                  <c:v>4.9992818791946305E-5</c:v>
                </c:pt>
                <c:pt idx="10">
                  <c:v>6.7614736842105296E-5</c:v>
                </c:pt>
                <c:pt idx="11">
                  <c:v>1.11595070422535E-4</c:v>
                </c:pt>
                <c:pt idx="12">
                  <c:v>1.7654320987654302E-4</c:v>
                </c:pt>
                <c:pt idx="13">
                  <c:v>2.6760416666666697E-4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31000"/>
        <c:axId val="449129040"/>
      </c:scatterChart>
      <c:valAx>
        <c:axId val="449131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29040"/>
        <c:crossesAt val="1.0000000000000005E-7"/>
        <c:crossBetween val="midCat"/>
      </c:valAx>
      <c:valAx>
        <c:axId val="44912904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100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9667541557301"/>
          <c:y val="0.5939570574511519"/>
          <c:w val="0.28006999125109361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10</xdr:row>
      <xdr:rowOff>138112</xdr:rowOff>
    </xdr:from>
    <xdr:to>
      <xdr:col>11</xdr:col>
      <xdr:colOff>600075</xdr:colOff>
      <xdr:row>25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34</xdr:row>
      <xdr:rowOff>57150</xdr:rowOff>
    </xdr:from>
    <xdr:to>
      <xdr:col>12</xdr:col>
      <xdr:colOff>114300</xdr:colOff>
      <xdr:row>48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56</xdr:row>
      <xdr:rowOff>161925</xdr:rowOff>
    </xdr:from>
    <xdr:to>
      <xdr:col>12</xdr:col>
      <xdr:colOff>76200</xdr:colOff>
      <xdr:row>71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157162</xdr:rowOff>
    </xdr:from>
    <xdr:to>
      <xdr:col>8</xdr:col>
      <xdr:colOff>9525</xdr:colOff>
      <xdr:row>25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34</xdr:row>
      <xdr:rowOff>161925</xdr:rowOff>
    </xdr:from>
    <xdr:to>
      <xdr:col>12</xdr:col>
      <xdr:colOff>76200</xdr:colOff>
      <xdr:row>49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304800</xdr:colOff>
      <xdr:row>67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10</xdr:row>
      <xdr:rowOff>123825</xdr:rowOff>
    </xdr:from>
    <xdr:to>
      <xdr:col>15</xdr:col>
      <xdr:colOff>447675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109537</xdr:rowOff>
    </xdr:from>
    <xdr:to>
      <xdr:col>7</xdr:col>
      <xdr:colOff>85725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13</xdr:row>
      <xdr:rowOff>123825</xdr:rowOff>
    </xdr:from>
    <xdr:to>
      <xdr:col>14</xdr:col>
      <xdr:colOff>485775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28</xdr:row>
      <xdr:rowOff>66675</xdr:rowOff>
    </xdr:from>
    <xdr:to>
      <xdr:col>7</xdr:col>
      <xdr:colOff>95250</xdr:colOff>
      <xdr:row>42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28</xdr:row>
      <xdr:rowOff>85725</xdr:rowOff>
    </xdr:from>
    <xdr:to>
      <xdr:col>14</xdr:col>
      <xdr:colOff>523875</xdr:colOff>
      <xdr:row>42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G33" sqref="G33"/>
    </sheetView>
  </sheetViews>
  <sheetFormatPr defaultRowHeight="15" x14ac:dyDescent="0.25"/>
  <cols>
    <col min="1" max="1" width="11.42578125" customWidth="1"/>
    <col min="18" max="18" width="10.28515625" customWidth="1"/>
  </cols>
  <sheetData>
    <row r="1" spans="1:19" x14ac:dyDescent="0.25">
      <c r="Q1" t="s">
        <v>3</v>
      </c>
    </row>
    <row r="2" spans="1:19" x14ac:dyDescent="0.25">
      <c r="A2" t="s">
        <v>1</v>
      </c>
      <c r="B2" t="s">
        <v>0</v>
      </c>
      <c r="C2">
        <v>1.5299999999999999E-3</v>
      </c>
      <c r="D2">
        <v>8.5100000000000002E-3</v>
      </c>
      <c r="E2" t="s">
        <v>0</v>
      </c>
      <c r="F2">
        <v>5.7000000000000002E-3</v>
      </c>
      <c r="G2">
        <v>7.3474999999999999E-3</v>
      </c>
      <c r="H2">
        <v>8.2528571428571399E-3</v>
      </c>
      <c r="I2">
        <v>9.8333333333333398E-3</v>
      </c>
      <c r="J2">
        <v>1.4675000000000001E-2</v>
      </c>
      <c r="K2">
        <v>1.4422000000000001E-2</v>
      </c>
      <c r="L2">
        <v>3.21833333333333E-2</v>
      </c>
      <c r="M2">
        <v>3.87883333333333E-2</v>
      </c>
      <c r="N2">
        <v>4.4778571428571397E-2</v>
      </c>
      <c r="O2">
        <v>8.8352631578947405E-2</v>
      </c>
      <c r="P2">
        <v>0.19661176470588199</v>
      </c>
    </row>
    <row r="3" spans="1:19" x14ac:dyDescent="0.25">
      <c r="A3" t="s">
        <v>2</v>
      </c>
      <c r="B3">
        <v>0</v>
      </c>
      <c r="C3">
        <v>2</v>
      </c>
      <c r="D3">
        <v>1</v>
      </c>
      <c r="E3">
        <v>1</v>
      </c>
      <c r="F3">
        <v>1</v>
      </c>
      <c r="G3">
        <v>4</v>
      </c>
      <c r="H3">
        <v>7</v>
      </c>
      <c r="I3">
        <v>3</v>
      </c>
      <c r="J3">
        <v>4</v>
      </c>
      <c r="K3">
        <v>15</v>
      </c>
      <c r="L3">
        <v>6</v>
      </c>
      <c r="M3">
        <v>18</v>
      </c>
      <c r="N3">
        <v>14</v>
      </c>
      <c r="O3">
        <v>19</v>
      </c>
      <c r="P3">
        <v>17</v>
      </c>
      <c r="Q3">
        <f>SUM(B3:P3)</f>
        <v>112</v>
      </c>
    </row>
    <row r="4" spans="1:19" x14ac:dyDescent="0.25">
      <c r="R4" t="s">
        <v>4</v>
      </c>
    </row>
    <row r="5" spans="1:19" x14ac:dyDescent="0.25">
      <c r="C5">
        <f t="shared" ref="C5:P5" si="0">C3*C2</f>
        <v>3.0599999999999998E-3</v>
      </c>
      <c r="D5">
        <f t="shared" si="0"/>
        <v>8.5100000000000002E-3</v>
      </c>
      <c r="F5">
        <f t="shared" si="0"/>
        <v>5.7000000000000002E-3</v>
      </c>
      <c r="G5">
        <f t="shared" si="0"/>
        <v>2.9389999999999999E-2</v>
      </c>
      <c r="H5">
        <f t="shared" si="0"/>
        <v>5.7769999999999981E-2</v>
      </c>
      <c r="I5">
        <f t="shared" si="0"/>
        <v>2.9500000000000019E-2</v>
      </c>
      <c r="J5">
        <f t="shared" si="0"/>
        <v>5.8700000000000002E-2</v>
      </c>
      <c r="K5">
        <f t="shared" si="0"/>
        <v>0.21633000000000002</v>
      </c>
      <c r="L5">
        <f t="shared" si="0"/>
        <v>0.1930999999999998</v>
      </c>
      <c r="M5">
        <f t="shared" si="0"/>
        <v>0.69818999999999942</v>
      </c>
      <c r="N5">
        <f t="shared" si="0"/>
        <v>0.62689999999999957</v>
      </c>
      <c r="O5">
        <f t="shared" si="0"/>
        <v>1.6787000000000007</v>
      </c>
      <c r="P5">
        <f t="shared" si="0"/>
        <v>3.3423999999999938</v>
      </c>
      <c r="Q5">
        <f>SUM(B5:P5)</f>
        <v>6.9482499999999927</v>
      </c>
      <c r="R5">
        <f>Q5/Q3</f>
        <v>6.2037946428571362E-2</v>
      </c>
    </row>
    <row r="6" spans="1:19" ht="6.75" customHeight="1" x14ac:dyDescent="0.25"/>
    <row r="7" spans="1:19" hidden="1" x14ac:dyDescent="0.25"/>
    <row r="8" spans="1:19" hidden="1" x14ac:dyDescent="0.25"/>
    <row r="13" spans="1:19" x14ac:dyDescent="0.25">
      <c r="A13" t="s">
        <v>5</v>
      </c>
      <c r="Q13" t="s">
        <v>3</v>
      </c>
      <c r="R13" t="s">
        <v>12</v>
      </c>
      <c r="S13" t="s">
        <v>13</v>
      </c>
    </row>
    <row r="14" spans="1:19" x14ac:dyDescent="0.25">
      <c r="A14" t="s">
        <v>6</v>
      </c>
      <c r="C14">
        <v>1.5299999999999999E-3</v>
      </c>
      <c r="D14">
        <v>8.5100000000000002E-3</v>
      </c>
      <c r="F14">
        <v>5.7000000000000002E-3</v>
      </c>
      <c r="G14">
        <v>7.3474999999999999E-3</v>
      </c>
      <c r="H14">
        <v>8.2528571428571399E-3</v>
      </c>
      <c r="I14">
        <v>9.8333333333333398E-3</v>
      </c>
      <c r="J14">
        <v>1.755E-2</v>
      </c>
      <c r="K14">
        <v>1.5431818181818199E-2</v>
      </c>
      <c r="L14">
        <v>3.8166666666666703E-2</v>
      </c>
      <c r="M14">
        <v>4.2515384615384601E-2</v>
      </c>
      <c r="N14">
        <v>5.5333333333333297E-2</v>
      </c>
      <c r="O14">
        <v>9.3276470588235294E-2</v>
      </c>
      <c r="P14">
        <v>0.20933571428571399</v>
      </c>
    </row>
    <row r="15" spans="1:19" x14ac:dyDescent="0.25">
      <c r="A15" t="s">
        <v>8</v>
      </c>
      <c r="B15">
        <v>0</v>
      </c>
      <c r="C15">
        <v>2</v>
      </c>
      <c r="D15">
        <v>1</v>
      </c>
      <c r="E15">
        <v>1</v>
      </c>
      <c r="F15">
        <v>1</v>
      </c>
      <c r="G15">
        <v>4</v>
      </c>
      <c r="H15">
        <v>7</v>
      </c>
      <c r="I15">
        <v>3</v>
      </c>
      <c r="J15">
        <v>2</v>
      </c>
      <c r="K15">
        <v>11</v>
      </c>
      <c r="L15">
        <v>3</v>
      </c>
      <c r="M15">
        <v>13</v>
      </c>
      <c r="N15">
        <v>9</v>
      </c>
      <c r="O15">
        <v>17</v>
      </c>
      <c r="P15">
        <v>14</v>
      </c>
      <c r="Q15">
        <f>SUM(B15:P15)</f>
        <v>88</v>
      </c>
    </row>
    <row r="16" spans="1:19" x14ac:dyDescent="0.25">
      <c r="Q16">
        <f>SUM(D15:K15)</f>
        <v>30</v>
      </c>
    </row>
    <row r="17" spans="1:19" x14ac:dyDescent="0.25">
      <c r="A17" t="s">
        <v>11</v>
      </c>
      <c r="B17">
        <f>B15*B14</f>
        <v>0</v>
      </c>
      <c r="C17">
        <f t="shared" ref="C17:P17" si="1">C15*C14</f>
        <v>3.0599999999999998E-3</v>
      </c>
      <c r="D17">
        <f t="shared" si="1"/>
        <v>8.5100000000000002E-3</v>
      </c>
      <c r="E17">
        <f t="shared" si="1"/>
        <v>0</v>
      </c>
      <c r="F17">
        <f t="shared" si="1"/>
        <v>5.7000000000000002E-3</v>
      </c>
      <c r="G17">
        <f t="shared" si="1"/>
        <v>2.9389999999999999E-2</v>
      </c>
      <c r="H17">
        <f t="shared" si="1"/>
        <v>5.7769999999999981E-2</v>
      </c>
      <c r="I17">
        <f t="shared" si="1"/>
        <v>2.9500000000000019E-2</v>
      </c>
      <c r="J17">
        <f t="shared" si="1"/>
        <v>3.5099999999999999E-2</v>
      </c>
      <c r="K17">
        <f t="shared" si="1"/>
        <v>0.16975000000000018</v>
      </c>
      <c r="L17">
        <f t="shared" si="1"/>
        <v>0.1145000000000001</v>
      </c>
      <c r="M17">
        <f t="shared" si="1"/>
        <v>0.55269999999999986</v>
      </c>
      <c r="N17">
        <f t="shared" si="1"/>
        <v>0.49799999999999967</v>
      </c>
      <c r="O17">
        <f t="shared" si="1"/>
        <v>1.5857000000000001</v>
      </c>
      <c r="P17">
        <f t="shared" si="1"/>
        <v>2.9306999999999959</v>
      </c>
      <c r="Q17">
        <f>SUM(B17:P17)</f>
        <v>6.0203799999999958</v>
      </c>
      <c r="R17">
        <f>Q17/Q15</f>
        <v>6.8413409090909039E-2</v>
      </c>
      <c r="S17">
        <f>R22/R17</f>
        <v>0.4307739473493134</v>
      </c>
    </row>
    <row r="18" spans="1:19" x14ac:dyDescent="0.25">
      <c r="A18" t="s">
        <v>11</v>
      </c>
      <c r="B18">
        <v>0</v>
      </c>
      <c r="D18">
        <v>8.5100000000000002E-3</v>
      </c>
      <c r="E18">
        <v>0</v>
      </c>
      <c r="F18">
        <v>5.7000000000000002E-3</v>
      </c>
      <c r="G18">
        <v>2.9389999999999999E-2</v>
      </c>
      <c r="H18">
        <v>5.7769999999999981E-2</v>
      </c>
      <c r="I18">
        <v>2.9500000000000019E-2</v>
      </c>
      <c r="J18">
        <v>3.5099999999999999E-2</v>
      </c>
      <c r="K18">
        <v>0.16975000000000018</v>
      </c>
      <c r="Q18">
        <f>SUM(B18:P18)</f>
        <v>0.33572000000000018</v>
      </c>
      <c r="R18">
        <f>Q18/Q16</f>
        <v>1.1190666666666673E-2</v>
      </c>
      <c r="S18">
        <f>R22/R18</f>
        <v>2.6335083658150484</v>
      </c>
    </row>
    <row r="20" spans="1:19" x14ac:dyDescent="0.25">
      <c r="A20" t="s">
        <v>7</v>
      </c>
      <c r="D20">
        <v>1.55E-2</v>
      </c>
      <c r="E20">
        <v>1.55E-2</v>
      </c>
      <c r="F20">
        <v>2.0247500000000002E-2</v>
      </c>
      <c r="G20">
        <v>2.29E-2</v>
      </c>
      <c r="H20">
        <v>3.6799999999999999E-2</v>
      </c>
      <c r="I20">
        <v>1.66E-2</v>
      </c>
      <c r="J20">
        <v>5.2400000000000002E-2</v>
      </c>
      <c r="K20">
        <v>4.4200000000000003E-2</v>
      </c>
    </row>
    <row r="21" spans="1:19" x14ac:dyDescent="0.25">
      <c r="A21" t="s">
        <v>9</v>
      </c>
      <c r="B21">
        <v>0</v>
      </c>
      <c r="C21">
        <v>0</v>
      </c>
      <c r="D21">
        <v>1</v>
      </c>
      <c r="E21">
        <v>1</v>
      </c>
      <c r="F21">
        <v>4</v>
      </c>
      <c r="G21">
        <v>2</v>
      </c>
      <c r="H21">
        <v>1</v>
      </c>
      <c r="I21">
        <v>1</v>
      </c>
      <c r="J21">
        <v>3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f>SUM(B21:P21)</f>
        <v>14</v>
      </c>
    </row>
    <row r="22" spans="1:19" x14ac:dyDescent="0.25">
      <c r="A22" t="s">
        <v>11</v>
      </c>
      <c r="B22">
        <f>B21*B20</f>
        <v>0</v>
      </c>
      <c r="C22">
        <f t="shared" ref="C22" si="2">C21*C20</f>
        <v>0</v>
      </c>
      <c r="D22">
        <f t="shared" ref="D22" si="3">D21*D20</f>
        <v>1.55E-2</v>
      </c>
      <c r="E22">
        <f t="shared" ref="E22" si="4">E21*E20</f>
        <v>1.55E-2</v>
      </c>
      <c r="F22">
        <f t="shared" ref="F22" si="5">F21*F20</f>
        <v>8.0990000000000006E-2</v>
      </c>
      <c r="G22">
        <f t="shared" ref="G22" si="6">G21*G20</f>
        <v>4.58E-2</v>
      </c>
      <c r="H22">
        <f t="shared" ref="H22" si="7">H21*H20</f>
        <v>3.6799999999999999E-2</v>
      </c>
      <c r="I22">
        <f t="shared" ref="I22" si="8">I21*I20</f>
        <v>1.66E-2</v>
      </c>
      <c r="J22">
        <f t="shared" ref="J22" si="9">J21*J20</f>
        <v>0.15720000000000001</v>
      </c>
      <c r="K22">
        <f t="shared" ref="K22" si="10">K21*K20</f>
        <v>4.4200000000000003E-2</v>
      </c>
      <c r="L22">
        <f t="shared" ref="L22" si="11">L21*L20</f>
        <v>0</v>
      </c>
      <c r="M22">
        <f t="shared" ref="M22" si="12">M21*M20</f>
        <v>0</v>
      </c>
      <c r="N22">
        <f t="shared" ref="N22" si="13">N21*N20</f>
        <v>0</v>
      </c>
      <c r="O22">
        <f t="shared" ref="O22" si="14">O21*O20</f>
        <v>0</v>
      </c>
      <c r="P22">
        <f t="shared" ref="P22" si="15">P21*P20</f>
        <v>0</v>
      </c>
      <c r="Q22">
        <f>SUM(B22:P22)</f>
        <v>0.41259000000000001</v>
      </c>
      <c r="R22">
        <f>Q22/Q21</f>
        <v>2.9470714285714288E-2</v>
      </c>
    </row>
    <row r="23" spans="1:19" ht="11.25" customHeight="1" x14ac:dyDescent="0.25"/>
    <row r="24" spans="1:19" hidden="1" x14ac:dyDescent="0.25">
      <c r="Q24">
        <f t="shared" ref="Q24:Q35" si="16">SUM(B24:P24)</f>
        <v>0</v>
      </c>
    </row>
    <row r="25" spans="1:19" hidden="1" x14ac:dyDescent="0.25">
      <c r="Q25">
        <f t="shared" si="16"/>
        <v>0</v>
      </c>
    </row>
    <row r="26" spans="1:19" hidden="1" x14ac:dyDescent="0.25">
      <c r="Q26">
        <f t="shared" si="16"/>
        <v>0</v>
      </c>
    </row>
    <row r="27" spans="1:19" hidden="1" x14ac:dyDescent="0.25">
      <c r="Q27">
        <f t="shared" si="16"/>
        <v>0</v>
      </c>
    </row>
    <row r="28" spans="1:19" hidden="1" x14ac:dyDescent="0.25">
      <c r="Q28">
        <f t="shared" si="16"/>
        <v>0</v>
      </c>
    </row>
    <row r="29" spans="1:19" hidden="1" x14ac:dyDescent="0.25">
      <c r="Q29">
        <f t="shared" si="16"/>
        <v>0</v>
      </c>
    </row>
    <row r="30" spans="1:19" x14ac:dyDescent="0.25">
      <c r="A30" t="s">
        <v>10</v>
      </c>
      <c r="D30">
        <v>1.8213866039952999</v>
      </c>
      <c r="F30">
        <v>3.5521929824561398</v>
      </c>
      <c r="G30">
        <v>3.1167063627084</v>
      </c>
      <c r="H30">
        <v>4.4590617967803396</v>
      </c>
      <c r="I30">
        <v>1.6881355932203399</v>
      </c>
      <c r="J30">
        <v>2.9857549857549901</v>
      </c>
      <c r="K30">
        <v>2.8642120765832102</v>
      </c>
    </row>
    <row r="31" spans="1:19" x14ac:dyDescent="0.25">
      <c r="A31" t="s">
        <v>14</v>
      </c>
      <c r="B31">
        <f>B30*B21</f>
        <v>0</v>
      </c>
      <c r="C31">
        <f t="shared" ref="C31:P31" si="17">C30*C21</f>
        <v>0</v>
      </c>
      <c r="D31">
        <f t="shared" si="17"/>
        <v>1.8213866039952999</v>
      </c>
      <c r="E31">
        <f t="shared" si="17"/>
        <v>0</v>
      </c>
      <c r="F31">
        <f t="shared" si="17"/>
        <v>14.208771929824559</v>
      </c>
      <c r="G31">
        <f t="shared" si="17"/>
        <v>6.2334127254167999</v>
      </c>
      <c r="H31">
        <f t="shared" si="17"/>
        <v>4.4590617967803396</v>
      </c>
      <c r="I31">
        <f t="shared" si="17"/>
        <v>1.6881355932203399</v>
      </c>
      <c r="J31">
        <f t="shared" si="17"/>
        <v>8.9572649572649699</v>
      </c>
      <c r="K31">
        <f t="shared" si="17"/>
        <v>2.8642120765832102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6"/>
        <v>40.232245683085516</v>
      </c>
      <c r="S31">
        <f>Q31/Q21</f>
        <v>2.8737318345061085</v>
      </c>
    </row>
    <row r="34" spans="1:19" x14ac:dyDescent="0.25">
      <c r="A34" t="s">
        <v>15</v>
      </c>
      <c r="D34">
        <f>D22/D18</f>
        <v>1.8213866039952995</v>
      </c>
      <c r="F34">
        <f t="shared" ref="F34:K34" si="18">F22/F18</f>
        <v>14.208771929824563</v>
      </c>
      <c r="G34">
        <f t="shared" si="18"/>
        <v>1.5583531813542022</v>
      </c>
      <c r="H34">
        <f t="shared" si="18"/>
        <v>0.63700882811147674</v>
      </c>
      <c r="I34">
        <f t="shared" si="18"/>
        <v>0.56271186440677934</v>
      </c>
      <c r="J34">
        <f t="shared" si="18"/>
        <v>4.4786324786324787</v>
      </c>
      <c r="K34">
        <f t="shared" si="18"/>
        <v>0.26038291605301889</v>
      </c>
      <c r="Q34">
        <f t="shared" si="16"/>
        <v>23.527247802377815</v>
      </c>
      <c r="S34">
        <f>Q34/Q35</f>
        <v>2.7462325630870512</v>
      </c>
    </row>
    <row r="35" spans="1:19" x14ac:dyDescent="0.25">
      <c r="A35" t="s">
        <v>16</v>
      </c>
      <c r="D35">
        <f>D21/D15</f>
        <v>1</v>
      </c>
      <c r="E35">
        <f t="shared" ref="E35:K35" si="19">E21/E15</f>
        <v>1</v>
      </c>
      <c r="F35">
        <f t="shared" si="19"/>
        <v>4</v>
      </c>
      <c r="G35">
        <f t="shared" si="19"/>
        <v>0.5</v>
      </c>
      <c r="H35">
        <f t="shared" si="19"/>
        <v>0.14285714285714285</v>
      </c>
      <c r="I35">
        <f t="shared" si="19"/>
        <v>0.33333333333333331</v>
      </c>
      <c r="J35">
        <f t="shared" si="19"/>
        <v>1.5</v>
      </c>
      <c r="K35">
        <f t="shared" si="19"/>
        <v>9.0909090909090912E-2</v>
      </c>
      <c r="Q35">
        <f t="shared" si="16"/>
        <v>8.567099567099568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topLeftCell="C37" workbookViewId="0">
      <selection activeCell="O41" sqref="O41"/>
    </sheetView>
  </sheetViews>
  <sheetFormatPr defaultRowHeight="15" x14ac:dyDescent="0.25"/>
  <sheetData>
    <row r="2" spans="1:16" x14ac:dyDescent="0.25">
      <c r="A2" t="s">
        <v>17</v>
      </c>
      <c r="D2">
        <v>385</v>
      </c>
      <c r="E2">
        <v>457.5</v>
      </c>
      <c r="F2">
        <v>533.33333333333303</v>
      </c>
      <c r="G2">
        <v>645.45454545454595</v>
      </c>
      <c r="H2">
        <v>738.18181818181802</v>
      </c>
      <c r="I2">
        <v>823</v>
      </c>
      <c r="J2">
        <v>953.33333333333303</v>
      </c>
      <c r="K2">
        <v>1047.5</v>
      </c>
      <c r="L2">
        <v>1303.3333333333301</v>
      </c>
      <c r="M2">
        <v>1790</v>
      </c>
      <c r="O2">
        <v>2400</v>
      </c>
      <c r="P2">
        <v>3110</v>
      </c>
    </row>
    <row r="3" spans="1:16" x14ac:dyDescent="0.25">
      <c r="D3">
        <f>D2*0.001</f>
        <v>0.38500000000000001</v>
      </c>
      <c r="E3">
        <f t="shared" ref="E3:P3" si="0">E2*0.001</f>
        <v>0.45750000000000002</v>
      </c>
      <c r="F3">
        <f t="shared" si="0"/>
        <v>0.53333333333333299</v>
      </c>
      <c r="G3">
        <f t="shared" si="0"/>
        <v>0.64545454545454595</v>
      </c>
      <c r="H3">
        <f t="shared" si="0"/>
        <v>0.73818181818181805</v>
      </c>
      <c r="I3">
        <f t="shared" si="0"/>
        <v>0.82300000000000006</v>
      </c>
      <c r="J3">
        <f t="shared" si="0"/>
        <v>0.95333333333333303</v>
      </c>
      <c r="K3">
        <f t="shared" si="0"/>
        <v>1.0475000000000001</v>
      </c>
      <c r="L3">
        <f t="shared" si="0"/>
        <v>1.3033333333333301</v>
      </c>
      <c r="M3">
        <f t="shared" si="0"/>
        <v>1.79</v>
      </c>
      <c r="O3">
        <f t="shared" si="0"/>
        <v>2.4</v>
      </c>
      <c r="P3">
        <f t="shared" si="0"/>
        <v>3.11</v>
      </c>
    </row>
    <row r="4" spans="1:16" x14ac:dyDescent="0.25">
      <c r="A4" t="s">
        <v>1</v>
      </c>
      <c r="D4">
        <v>1.0149999999999999E-2</v>
      </c>
      <c r="E4">
        <v>9.9412500000000004E-3</v>
      </c>
      <c r="F4">
        <v>1.99233333333333E-2</v>
      </c>
      <c r="G4">
        <v>2.2890909090909101E-2</v>
      </c>
      <c r="H4">
        <v>2.4890909090909099E-2</v>
      </c>
      <c r="I4">
        <v>3.2340000000000001E-2</v>
      </c>
      <c r="J4">
        <v>5.4733333333333301E-2</v>
      </c>
      <c r="K4">
        <v>5.5175000000000002E-2</v>
      </c>
      <c r="L4">
        <v>7.3866666666666705E-2</v>
      </c>
      <c r="M4">
        <v>0.20599999999999999</v>
      </c>
      <c r="O4">
        <v>0.73799999999999999</v>
      </c>
      <c r="P4">
        <v>0.32400000000000001</v>
      </c>
    </row>
    <row r="31" spans="1:13" x14ac:dyDescent="0.25">
      <c r="A31" t="s">
        <v>17</v>
      </c>
      <c r="D31">
        <v>385</v>
      </c>
      <c r="E31">
        <v>457.5</v>
      </c>
      <c r="F31">
        <v>533.33333333333303</v>
      </c>
      <c r="G31">
        <v>645.45454545454595</v>
      </c>
      <c r="H31">
        <v>738.18181818181802</v>
      </c>
      <c r="I31">
        <v>823</v>
      </c>
      <c r="J31">
        <v>953.33333333333303</v>
      </c>
      <c r="K31">
        <v>1047.5</v>
      </c>
      <c r="L31">
        <v>1303.3333333333301</v>
      </c>
      <c r="M31">
        <v>1790</v>
      </c>
    </row>
    <row r="32" spans="1:13" x14ac:dyDescent="0.25">
      <c r="D32">
        <f>D31*0.001</f>
        <v>0.38500000000000001</v>
      </c>
      <c r="E32">
        <f t="shared" ref="E32:M32" si="1">E31*0.001</f>
        <v>0.45750000000000002</v>
      </c>
      <c r="F32">
        <f t="shared" si="1"/>
        <v>0.53333333333333299</v>
      </c>
      <c r="G32">
        <f t="shared" si="1"/>
        <v>0.64545454545454595</v>
      </c>
      <c r="H32">
        <f t="shared" si="1"/>
        <v>0.73818181818181805</v>
      </c>
      <c r="I32">
        <f t="shared" si="1"/>
        <v>0.82300000000000006</v>
      </c>
      <c r="J32">
        <f t="shared" si="1"/>
        <v>0.95333333333333303</v>
      </c>
      <c r="K32">
        <f t="shared" si="1"/>
        <v>1.0475000000000001</v>
      </c>
      <c r="L32">
        <f t="shared" si="1"/>
        <v>1.3033333333333301</v>
      </c>
      <c r="M32">
        <f t="shared" si="1"/>
        <v>1.79</v>
      </c>
    </row>
    <row r="33" spans="1:13" x14ac:dyDescent="0.25">
      <c r="A33" t="s">
        <v>1</v>
      </c>
      <c r="D33">
        <v>1.0149999999999999E-2</v>
      </c>
      <c r="E33">
        <v>9.9412500000000004E-3</v>
      </c>
      <c r="F33">
        <v>1.99233333333333E-2</v>
      </c>
      <c r="G33">
        <v>2.2890909090909101E-2</v>
      </c>
      <c r="H33">
        <v>2.4890909090909099E-2</v>
      </c>
      <c r="I33">
        <v>3.2340000000000001E-2</v>
      </c>
      <c r="J33">
        <v>5.4733333333333301E-2</v>
      </c>
      <c r="K33">
        <v>5.5175000000000002E-2</v>
      </c>
      <c r="L33">
        <v>7.3866666666666705E-2</v>
      </c>
      <c r="M33">
        <v>0.20599999999999999</v>
      </c>
    </row>
    <row r="54" spans="4:12" x14ac:dyDescent="0.25">
      <c r="D54">
        <v>385</v>
      </c>
      <c r="E54">
        <v>457.5</v>
      </c>
      <c r="F54">
        <v>533.33333333333303</v>
      </c>
      <c r="G54">
        <v>645.45454545454595</v>
      </c>
      <c r="H54">
        <v>738.18181818181802</v>
      </c>
      <c r="I54">
        <v>823</v>
      </c>
      <c r="J54">
        <v>953.33333333333303</v>
      </c>
      <c r="K54">
        <v>1047.5</v>
      </c>
      <c r="L54">
        <v>1303.3333333333301</v>
      </c>
    </row>
    <row r="55" spans="4:12" x14ac:dyDescent="0.25">
      <c r="D55">
        <f>D54*0.001</f>
        <v>0.38500000000000001</v>
      </c>
      <c r="E55">
        <f t="shared" ref="E55:L55" si="2">E54*0.001</f>
        <v>0.45750000000000002</v>
      </c>
      <c r="F55">
        <f t="shared" si="2"/>
        <v>0.53333333333333299</v>
      </c>
      <c r="G55">
        <f t="shared" si="2"/>
        <v>0.64545454545454595</v>
      </c>
      <c r="H55">
        <f t="shared" si="2"/>
        <v>0.73818181818181805</v>
      </c>
      <c r="I55">
        <f t="shared" si="2"/>
        <v>0.82300000000000006</v>
      </c>
      <c r="J55">
        <f t="shared" si="2"/>
        <v>0.95333333333333303</v>
      </c>
      <c r="K55">
        <f t="shared" si="2"/>
        <v>1.0475000000000001</v>
      </c>
      <c r="L55">
        <f t="shared" si="2"/>
        <v>1.3033333333333301</v>
      </c>
    </row>
    <row r="56" spans="4:12" x14ac:dyDescent="0.25">
      <c r="D56">
        <v>1.0149999999999999E-2</v>
      </c>
      <c r="E56">
        <v>9.9412500000000004E-3</v>
      </c>
      <c r="F56">
        <v>1.99233333333333E-2</v>
      </c>
      <c r="G56">
        <v>2.2890909090909101E-2</v>
      </c>
      <c r="H56">
        <v>2.4890909090909099E-2</v>
      </c>
      <c r="I56">
        <v>3.2340000000000001E-2</v>
      </c>
      <c r="J56">
        <v>5.4733333333333301E-2</v>
      </c>
      <c r="K56">
        <v>5.5175000000000002E-2</v>
      </c>
      <c r="L56">
        <v>7.3866666666666705E-2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7"/>
  <sheetViews>
    <sheetView topLeftCell="B1" workbookViewId="0">
      <selection activeCell="T14" sqref="T14"/>
    </sheetView>
  </sheetViews>
  <sheetFormatPr defaultRowHeight="15" x14ac:dyDescent="0.25"/>
  <cols>
    <col min="2" max="2" width="12.7109375" customWidth="1"/>
    <col min="4" max="4" width="10" bestFit="1" customWidth="1"/>
  </cols>
  <sheetData>
    <row r="2" spans="1:16" x14ac:dyDescent="0.25">
      <c r="A2" t="s">
        <v>20</v>
      </c>
      <c r="D2">
        <v>380</v>
      </c>
      <c r="E2">
        <v>452.857142857143</v>
      </c>
      <c r="F2">
        <v>530</v>
      </c>
      <c r="G2">
        <v>644.44444444444503</v>
      </c>
      <c r="H2">
        <v>740</v>
      </c>
      <c r="I2">
        <v>818.88888888888903</v>
      </c>
      <c r="J2">
        <v>953.33333333333303</v>
      </c>
      <c r="K2">
        <v>1050</v>
      </c>
      <c r="L2">
        <v>1303.3333333333301</v>
      </c>
      <c r="M2">
        <v>1790</v>
      </c>
      <c r="O2">
        <v>2400</v>
      </c>
      <c r="P2">
        <v>3110</v>
      </c>
    </row>
    <row r="3" spans="1:16" x14ac:dyDescent="0.25">
      <c r="A3" t="s">
        <v>21</v>
      </c>
      <c r="D3">
        <f>D2*0.001</f>
        <v>0.38</v>
      </c>
      <c r="E3">
        <f t="shared" ref="E3:P3" si="0">E2*0.001</f>
        <v>0.45285714285714301</v>
      </c>
      <c r="F3">
        <f t="shared" si="0"/>
        <v>0.53</v>
      </c>
      <c r="G3">
        <f t="shared" si="0"/>
        <v>0.64444444444444504</v>
      </c>
      <c r="H3">
        <f t="shared" si="0"/>
        <v>0.74</v>
      </c>
      <c r="I3">
        <f t="shared" si="0"/>
        <v>0.818888888888889</v>
      </c>
      <c r="J3">
        <f t="shared" si="0"/>
        <v>0.95333333333333303</v>
      </c>
      <c r="K3">
        <f t="shared" si="0"/>
        <v>1.05</v>
      </c>
      <c r="L3">
        <f t="shared" si="0"/>
        <v>1.3033333333333301</v>
      </c>
      <c r="M3">
        <f t="shared" si="0"/>
        <v>1.79</v>
      </c>
      <c r="O3">
        <f t="shared" si="0"/>
        <v>2.4</v>
      </c>
      <c r="P3">
        <f t="shared" si="0"/>
        <v>3.11</v>
      </c>
    </row>
    <row r="4" spans="1:16" x14ac:dyDescent="0.25">
      <c r="A4" t="s">
        <v>22</v>
      </c>
      <c r="D4">
        <v>4.7999999999999996E-3</v>
      </c>
      <c r="E4">
        <v>9.1471428571428606E-3</v>
      </c>
      <c r="F4">
        <v>1.9664000000000001E-2</v>
      </c>
      <c r="G4">
        <v>2.28888888888889E-2</v>
      </c>
      <c r="H4">
        <v>2.3699999999999999E-2</v>
      </c>
      <c r="I4">
        <v>3.4088888888888898E-2</v>
      </c>
      <c r="J4">
        <v>5.7066666666666703E-2</v>
      </c>
      <c r="K4">
        <v>5.88333333333333E-2</v>
      </c>
      <c r="L4">
        <v>7.3866666666666705E-2</v>
      </c>
      <c r="M4">
        <v>0.20599999999999999</v>
      </c>
      <c r="O4">
        <v>0.73799999999999999</v>
      </c>
      <c r="P4">
        <v>0.32400000000000001</v>
      </c>
    </row>
    <row r="6" spans="1:16" x14ac:dyDescent="0.25">
      <c r="A6" t="s">
        <v>23</v>
      </c>
      <c r="D6">
        <f>D3/10</f>
        <v>3.7999999999999999E-2</v>
      </c>
      <c r="E6">
        <f t="shared" ref="E6:P6" si="1">E3/10</f>
        <v>4.5285714285714304E-2</v>
      </c>
      <c r="F6">
        <f t="shared" si="1"/>
        <v>5.3000000000000005E-2</v>
      </c>
      <c r="G6">
        <f t="shared" si="1"/>
        <v>6.4444444444444499E-2</v>
      </c>
      <c r="H6">
        <f t="shared" si="1"/>
        <v>7.3999999999999996E-2</v>
      </c>
      <c r="I6">
        <f t="shared" si="1"/>
        <v>8.18888888888889E-2</v>
      </c>
      <c r="J6">
        <f t="shared" si="1"/>
        <v>9.5333333333333298E-2</v>
      </c>
      <c r="K6">
        <f t="shared" si="1"/>
        <v>0.10500000000000001</v>
      </c>
      <c r="L6">
        <f t="shared" si="1"/>
        <v>0.13033333333333302</v>
      </c>
      <c r="M6">
        <f t="shared" si="1"/>
        <v>0.17899999999999999</v>
      </c>
      <c r="O6">
        <f t="shared" si="1"/>
        <v>0.24</v>
      </c>
      <c r="P6">
        <f t="shared" si="1"/>
        <v>0.311</v>
      </c>
    </row>
    <row r="7" spans="1:16" x14ac:dyDescent="0.25">
      <c r="A7" t="s">
        <v>24</v>
      </c>
      <c r="D7">
        <f>D4/1000</f>
        <v>4.7999999999999998E-6</v>
      </c>
      <c r="E7">
        <f t="shared" ref="E7:P7" si="2">E4/1000</f>
        <v>9.1471428571428606E-6</v>
      </c>
      <c r="F7">
        <f t="shared" si="2"/>
        <v>1.9664E-5</v>
      </c>
      <c r="G7">
        <f t="shared" si="2"/>
        <v>2.2888888888888898E-5</v>
      </c>
      <c r="H7">
        <f t="shared" si="2"/>
        <v>2.37E-5</v>
      </c>
      <c r="I7">
        <f t="shared" si="2"/>
        <v>3.4088888888888896E-5</v>
      </c>
      <c r="J7">
        <f t="shared" si="2"/>
        <v>5.7066666666666701E-5</v>
      </c>
      <c r="K7">
        <f t="shared" si="2"/>
        <v>5.8833333333333297E-5</v>
      </c>
      <c r="L7">
        <f t="shared" si="2"/>
        <v>7.3866666666666709E-5</v>
      </c>
      <c r="M7">
        <f t="shared" si="2"/>
        <v>2.0599999999999999E-4</v>
      </c>
      <c r="O7">
        <f t="shared" si="2"/>
        <v>7.3799999999999994E-4</v>
      </c>
      <c r="P7">
        <f t="shared" si="2"/>
        <v>3.2400000000000001E-4</v>
      </c>
    </row>
    <row r="32" spans="1:16" x14ac:dyDescent="0.25">
      <c r="A32" t="s">
        <v>17</v>
      </c>
      <c r="E32">
        <v>452.857142857143</v>
      </c>
      <c r="F32">
        <v>530</v>
      </c>
      <c r="G32">
        <v>644.44444444444503</v>
      </c>
      <c r="H32">
        <v>740</v>
      </c>
      <c r="I32">
        <v>818.88888888888903</v>
      </c>
      <c r="J32">
        <v>953.33333333333303</v>
      </c>
      <c r="K32">
        <v>1050</v>
      </c>
      <c r="M32">
        <v>1790</v>
      </c>
      <c r="P32">
        <v>3110</v>
      </c>
    </row>
    <row r="33" spans="1:16" x14ac:dyDescent="0.25">
      <c r="E33">
        <f t="shared" ref="E33:M33" si="3">E32*0.001</f>
        <v>0.45285714285714301</v>
      </c>
      <c r="F33">
        <f t="shared" si="3"/>
        <v>0.53</v>
      </c>
      <c r="G33">
        <f t="shared" si="3"/>
        <v>0.64444444444444504</v>
      </c>
      <c r="H33">
        <f t="shared" si="3"/>
        <v>0.74</v>
      </c>
      <c r="I33">
        <f t="shared" si="3"/>
        <v>0.818888888888889</v>
      </c>
      <c r="J33">
        <f t="shared" si="3"/>
        <v>0.95333333333333303</v>
      </c>
      <c r="K33">
        <f t="shared" si="3"/>
        <v>1.05</v>
      </c>
      <c r="M33">
        <f t="shared" si="3"/>
        <v>1.79</v>
      </c>
      <c r="P33">
        <f t="shared" ref="P33" si="4">P32*0.001</f>
        <v>3.11</v>
      </c>
    </row>
    <row r="34" spans="1:16" x14ac:dyDescent="0.25">
      <c r="A34" t="s">
        <v>1</v>
      </c>
      <c r="E34">
        <v>9.1471428571428606E-3</v>
      </c>
      <c r="F34">
        <v>1.9664000000000001E-2</v>
      </c>
      <c r="G34">
        <v>2.28888888888889E-2</v>
      </c>
      <c r="H34">
        <v>2.3699999999999999E-2</v>
      </c>
      <c r="I34">
        <v>3.4088888888888898E-2</v>
      </c>
      <c r="J34">
        <v>5.7066666666666703E-2</v>
      </c>
      <c r="K34">
        <v>5.88333333333333E-2</v>
      </c>
      <c r="M34">
        <v>0.20599999999999999</v>
      </c>
      <c r="P34">
        <v>0.32400000000000001</v>
      </c>
    </row>
    <row r="54" spans="1:3" x14ac:dyDescent="0.25">
      <c r="A54" t="s">
        <v>17</v>
      </c>
      <c r="B54" t="s">
        <v>18</v>
      </c>
      <c r="C54" t="s">
        <v>19</v>
      </c>
    </row>
    <row r="55" spans="1:3" x14ac:dyDescent="0.25">
      <c r="A55">
        <v>980</v>
      </c>
      <c r="B55">
        <f>A55/1000</f>
        <v>0.98</v>
      </c>
      <c r="C55">
        <v>5.2400000000000002E-2</v>
      </c>
    </row>
    <row r="56" spans="1:3" x14ac:dyDescent="0.25">
      <c r="A56">
        <v>720</v>
      </c>
      <c r="B56">
        <f t="shared" ref="B56:B107" si="5">A56/1000</f>
        <v>0.72</v>
      </c>
      <c r="C56">
        <v>2.47E-2</v>
      </c>
    </row>
    <row r="57" spans="1:3" x14ac:dyDescent="0.25">
      <c r="A57">
        <v>720</v>
      </c>
      <c r="B57">
        <f t="shared" si="5"/>
        <v>0.72</v>
      </c>
    </row>
    <row r="58" spans="1:3" x14ac:dyDescent="0.25">
      <c r="A58">
        <v>920</v>
      </c>
      <c r="B58">
        <f t="shared" si="5"/>
        <v>0.92</v>
      </c>
      <c r="C58">
        <v>5.0700000000000002E-2</v>
      </c>
    </row>
    <row r="59" spans="1:3" x14ac:dyDescent="0.25">
      <c r="A59">
        <v>640</v>
      </c>
      <c r="B59">
        <f t="shared" si="5"/>
        <v>0.64</v>
      </c>
      <c r="C59">
        <v>1.9300000000000001E-2</v>
      </c>
    </row>
    <row r="60" spans="1:3" x14ac:dyDescent="0.25">
      <c r="A60">
        <v>640</v>
      </c>
      <c r="B60">
        <f t="shared" si="5"/>
        <v>0.64</v>
      </c>
      <c r="C60">
        <v>2.2100000000000002E-2</v>
      </c>
    </row>
    <row r="61" spans="1:3" x14ac:dyDescent="0.25">
      <c r="A61">
        <v>960</v>
      </c>
      <c r="B61">
        <f t="shared" si="5"/>
        <v>0.96</v>
      </c>
      <c r="C61">
        <v>6.8099999999999994E-2</v>
      </c>
    </row>
    <row r="62" spans="1:3" x14ac:dyDescent="0.25">
      <c r="A62">
        <v>680</v>
      </c>
      <c r="B62">
        <f t="shared" si="5"/>
        <v>0.68</v>
      </c>
      <c r="C62">
        <v>4.5600000000000002E-2</v>
      </c>
    </row>
    <row r="63" spans="1:3" x14ac:dyDescent="0.25">
      <c r="A63">
        <v>520</v>
      </c>
      <c r="B63">
        <f t="shared" si="5"/>
        <v>0.52</v>
      </c>
      <c r="C63">
        <v>2.87E-2</v>
      </c>
    </row>
    <row r="64" spans="1:3" x14ac:dyDescent="0.25">
      <c r="A64">
        <v>600</v>
      </c>
      <c r="B64">
        <f t="shared" si="5"/>
        <v>0.6</v>
      </c>
      <c r="C64">
        <v>1.66E-2</v>
      </c>
    </row>
    <row r="65" spans="1:3" x14ac:dyDescent="0.25">
      <c r="A65">
        <v>400</v>
      </c>
      <c r="B65">
        <f t="shared" si="5"/>
        <v>0.4</v>
      </c>
      <c r="C65">
        <v>1.21E-2</v>
      </c>
    </row>
    <row r="66" spans="1:3" x14ac:dyDescent="0.25">
      <c r="A66">
        <v>480</v>
      </c>
      <c r="B66">
        <f t="shared" si="5"/>
        <v>0.48</v>
      </c>
      <c r="C66">
        <v>1.43E-2</v>
      </c>
    </row>
    <row r="67" spans="1:3" x14ac:dyDescent="0.25">
      <c r="A67">
        <v>1320</v>
      </c>
      <c r="B67">
        <f t="shared" si="5"/>
        <v>1.32</v>
      </c>
      <c r="C67">
        <v>9.7000000000000003E-2</v>
      </c>
    </row>
    <row r="68" spans="1:3" x14ac:dyDescent="0.25">
      <c r="A68">
        <v>520</v>
      </c>
      <c r="B68">
        <f t="shared" si="5"/>
        <v>0.52</v>
      </c>
      <c r="C68">
        <v>7.0200000000000002E-3</v>
      </c>
    </row>
    <row r="69" spans="1:3" x14ac:dyDescent="0.25">
      <c r="A69">
        <v>800</v>
      </c>
      <c r="B69">
        <f t="shared" si="5"/>
        <v>0.8</v>
      </c>
      <c r="C69">
        <v>2.87E-2</v>
      </c>
    </row>
    <row r="70" spans="1:3" x14ac:dyDescent="0.25">
      <c r="A70">
        <v>720</v>
      </c>
      <c r="B70">
        <f t="shared" si="5"/>
        <v>0.72</v>
      </c>
      <c r="C70">
        <v>4.5600000000000002E-2</v>
      </c>
    </row>
    <row r="71" spans="1:3" x14ac:dyDescent="0.25">
      <c r="A71">
        <v>640</v>
      </c>
      <c r="B71">
        <f t="shared" si="5"/>
        <v>0.64</v>
      </c>
      <c r="C71">
        <v>1.21E-2</v>
      </c>
    </row>
    <row r="72" spans="1:3" x14ac:dyDescent="0.25">
      <c r="A72">
        <v>1080</v>
      </c>
      <c r="B72">
        <f t="shared" si="5"/>
        <v>1.08</v>
      </c>
      <c r="C72">
        <v>6.8099999999999994E-2</v>
      </c>
    </row>
    <row r="73" spans="1:3" x14ac:dyDescent="0.25">
      <c r="A73">
        <v>1000</v>
      </c>
      <c r="B73">
        <f t="shared" si="5"/>
        <v>1</v>
      </c>
      <c r="C73">
        <v>4.5600000000000002E-2</v>
      </c>
    </row>
    <row r="74" spans="1:3" x14ac:dyDescent="0.25">
      <c r="A74">
        <v>760</v>
      </c>
      <c r="B74">
        <f t="shared" si="5"/>
        <v>0.76</v>
      </c>
      <c r="C74">
        <v>1.9300000000000001E-2</v>
      </c>
    </row>
    <row r="75" spans="1:3" x14ac:dyDescent="0.25">
      <c r="A75">
        <v>480</v>
      </c>
      <c r="B75">
        <f t="shared" si="5"/>
        <v>0.48</v>
      </c>
      <c r="C75">
        <v>8.5100000000000002E-3</v>
      </c>
    </row>
    <row r="76" spans="1:3" x14ac:dyDescent="0.25">
      <c r="A76">
        <v>840</v>
      </c>
      <c r="B76">
        <f t="shared" si="5"/>
        <v>0.84</v>
      </c>
      <c r="C76">
        <v>4.5600000000000002E-2</v>
      </c>
    </row>
    <row r="77" spans="1:3" x14ac:dyDescent="0.25">
      <c r="A77">
        <v>600</v>
      </c>
      <c r="B77">
        <f t="shared" si="5"/>
        <v>0.6</v>
      </c>
      <c r="C77">
        <v>2.53E-2</v>
      </c>
    </row>
    <row r="78" spans="1:3" x14ac:dyDescent="0.25">
      <c r="A78">
        <v>800</v>
      </c>
      <c r="B78">
        <f t="shared" si="5"/>
        <v>0.8</v>
      </c>
      <c r="C78">
        <v>2.2100000000000002E-2</v>
      </c>
    </row>
    <row r="79" spans="1:3" x14ac:dyDescent="0.25">
      <c r="A79">
        <v>800</v>
      </c>
      <c r="B79">
        <f t="shared" si="5"/>
        <v>0.8</v>
      </c>
      <c r="C79">
        <v>2.2100000000000002E-2</v>
      </c>
    </row>
    <row r="80" spans="1:3" x14ac:dyDescent="0.25">
      <c r="A80">
        <v>680</v>
      </c>
      <c r="B80">
        <f t="shared" si="5"/>
        <v>0.68</v>
      </c>
      <c r="C80">
        <v>3.4099999999999998E-2</v>
      </c>
    </row>
    <row r="81" spans="1:3" x14ac:dyDescent="0.25">
      <c r="A81">
        <v>840</v>
      </c>
      <c r="B81">
        <f t="shared" si="5"/>
        <v>0.84</v>
      </c>
      <c r="C81">
        <v>2.87E-2</v>
      </c>
    </row>
    <row r="82" spans="1:3" x14ac:dyDescent="0.25">
      <c r="A82">
        <v>760</v>
      </c>
      <c r="B82">
        <f t="shared" si="5"/>
        <v>0.76</v>
      </c>
      <c r="C82">
        <v>1.66E-2</v>
      </c>
    </row>
    <row r="83" spans="1:3" x14ac:dyDescent="0.25">
      <c r="A83">
        <v>760</v>
      </c>
      <c r="B83">
        <f t="shared" si="5"/>
        <v>0.76</v>
      </c>
      <c r="C83">
        <v>2.87E-2</v>
      </c>
    </row>
    <row r="84" spans="1:3" x14ac:dyDescent="0.25">
      <c r="A84">
        <v>480</v>
      </c>
      <c r="B84">
        <f t="shared" si="5"/>
        <v>0.48</v>
      </c>
      <c r="C84">
        <v>1.0200000000000001E-2</v>
      </c>
    </row>
    <row r="85" spans="1:3" x14ac:dyDescent="0.25">
      <c r="A85">
        <v>780</v>
      </c>
      <c r="B85">
        <f t="shared" si="5"/>
        <v>0.78</v>
      </c>
      <c r="C85">
        <v>1.66E-2</v>
      </c>
    </row>
    <row r="86" spans="1:3" x14ac:dyDescent="0.25">
      <c r="A86">
        <v>440</v>
      </c>
      <c r="B86">
        <f t="shared" si="5"/>
        <v>0.44</v>
      </c>
      <c r="C86">
        <v>2.0799999999999998E-3</v>
      </c>
    </row>
    <row r="87" spans="1:3" x14ac:dyDescent="0.25">
      <c r="A87">
        <v>840</v>
      </c>
      <c r="B87">
        <f t="shared" si="5"/>
        <v>0.84</v>
      </c>
      <c r="C87">
        <v>1.9300000000000001E-2</v>
      </c>
    </row>
    <row r="88" spans="1:3" x14ac:dyDescent="0.25">
      <c r="A88">
        <v>640</v>
      </c>
      <c r="B88">
        <f t="shared" si="5"/>
        <v>0.64</v>
      </c>
      <c r="C88">
        <v>1.43E-2</v>
      </c>
    </row>
    <row r="89" spans="1:3" x14ac:dyDescent="0.25">
      <c r="A89">
        <v>680</v>
      </c>
      <c r="B89">
        <f t="shared" si="5"/>
        <v>0.68</v>
      </c>
      <c r="C89">
        <v>1.66E-2</v>
      </c>
    </row>
    <row r="90" spans="1:3" x14ac:dyDescent="0.25">
      <c r="A90">
        <v>760</v>
      </c>
      <c r="B90">
        <f t="shared" si="5"/>
        <v>0.76</v>
      </c>
      <c r="C90">
        <v>3.2500000000000001E-2</v>
      </c>
    </row>
    <row r="91" spans="1:3" x14ac:dyDescent="0.25">
      <c r="A91">
        <v>720</v>
      </c>
      <c r="B91">
        <f t="shared" si="5"/>
        <v>0.72</v>
      </c>
      <c r="C91">
        <v>1.66E-2</v>
      </c>
    </row>
    <row r="92" spans="1:3" x14ac:dyDescent="0.25">
      <c r="A92">
        <v>420</v>
      </c>
      <c r="B92">
        <f t="shared" si="5"/>
        <v>0.42</v>
      </c>
      <c r="C92">
        <v>3.8400000000000001E-3</v>
      </c>
    </row>
    <row r="93" spans="1:3" x14ac:dyDescent="0.25">
      <c r="A93">
        <v>1270</v>
      </c>
      <c r="B93">
        <f t="shared" si="5"/>
        <v>1.27</v>
      </c>
      <c r="C93">
        <v>7.4999999999999997E-2</v>
      </c>
    </row>
    <row r="94" spans="1:3" x14ac:dyDescent="0.25">
      <c r="A94">
        <v>700</v>
      </c>
      <c r="B94">
        <f t="shared" si="5"/>
        <v>0.7</v>
      </c>
      <c r="C94">
        <v>3.6400000000000002E-2</v>
      </c>
    </row>
    <row r="95" spans="1:3" x14ac:dyDescent="0.25">
      <c r="A95">
        <v>1790</v>
      </c>
      <c r="B95">
        <f t="shared" si="5"/>
        <v>1.79</v>
      </c>
      <c r="C95">
        <v>0.20599999999999999</v>
      </c>
    </row>
    <row r="96" spans="1:3" x14ac:dyDescent="0.25">
      <c r="A96">
        <v>850</v>
      </c>
      <c r="B96">
        <f t="shared" si="5"/>
        <v>0.85</v>
      </c>
      <c r="C96">
        <v>0.06</v>
      </c>
    </row>
    <row r="97" spans="1:3" x14ac:dyDescent="0.25">
      <c r="A97">
        <v>500</v>
      </c>
      <c r="B97">
        <f t="shared" si="5"/>
        <v>0.5</v>
      </c>
      <c r="C97">
        <v>1.2E-2</v>
      </c>
    </row>
    <row r="98" spans="1:3" x14ac:dyDescent="0.25">
      <c r="A98">
        <v>550</v>
      </c>
      <c r="B98">
        <f t="shared" si="5"/>
        <v>0.55000000000000004</v>
      </c>
      <c r="C98">
        <v>1.9900000000000001E-2</v>
      </c>
    </row>
    <row r="99" spans="1:3" x14ac:dyDescent="0.25">
      <c r="A99">
        <v>560</v>
      </c>
      <c r="B99">
        <f t="shared" si="5"/>
        <v>0.56000000000000005</v>
      </c>
      <c r="C99">
        <v>3.0700000000000002E-2</v>
      </c>
    </row>
    <row r="100" spans="1:3" x14ac:dyDescent="0.25">
      <c r="A100">
        <v>380</v>
      </c>
      <c r="B100">
        <f t="shared" si="5"/>
        <v>0.38</v>
      </c>
      <c r="C100">
        <v>4.7999999999999996E-3</v>
      </c>
    </row>
    <row r="101" spans="1:3" x14ac:dyDescent="0.25">
      <c r="A101">
        <v>1070</v>
      </c>
      <c r="B101">
        <f t="shared" si="5"/>
        <v>1.07</v>
      </c>
      <c r="C101">
        <v>6.2799999999999995E-2</v>
      </c>
    </row>
    <row r="102" spans="1:3" x14ac:dyDescent="0.25">
      <c r="A102">
        <v>800</v>
      </c>
      <c r="B102">
        <f t="shared" si="5"/>
        <v>0.8</v>
      </c>
      <c r="C102">
        <v>4.9599999999999998E-2</v>
      </c>
    </row>
    <row r="103" spans="1:3" x14ac:dyDescent="0.25">
      <c r="A103">
        <v>2400</v>
      </c>
      <c r="B103">
        <f t="shared" si="5"/>
        <v>2.4</v>
      </c>
      <c r="C103">
        <v>0.73799999999999999</v>
      </c>
    </row>
    <row r="104" spans="1:3" x14ac:dyDescent="0.25">
      <c r="A104">
        <v>1320</v>
      </c>
      <c r="B104">
        <f t="shared" si="5"/>
        <v>1.32</v>
      </c>
      <c r="C104">
        <v>4.9599999999999998E-2</v>
      </c>
    </row>
    <row r="105" spans="1:3" x14ac:dyDescent="0.25">
      <c r="A105">
        <v>3110</v>
      </c>
      <c r="B105">
        <f t="shared" si="5"/>
        <v>3.11</v>
      </c>
      <c r="C105">
        <v>0.32400000000000001</v>
      </c>
    </row>
    <row r="106" spans="1:3" x14ac:dyDescent="0.25">
      <c r="A106">
        <v>800</v>
      </c>
      <c r="B106">
        <f t="shared" si="5"/>
        <v>0.8</v>
      </c>
      <c r="C106">
        <v>3.0700000000000002E-2</v>
      </c>
    </row>
    <row r="107" spans="1:3" x14ac:dyDescent="0.25">
      <c r="A107">
        <v>470</v>
      </c>
      <c r="B107">
        <f t="shared" si="5"/>
        <v>0.47</v>
      </c>
      <c r="C107">
        <v>1.2999999999999999E-2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B4" workbookViewId="0">
      <selection activeCell="S35" sqref="S35"/>
    </sheetView>
  </sheetViews>
  <sheetFormatPr defaultRowHeight="15" x14ac:dyDescent="0.25"/>
  <cols>
    <col min="1" max="1" width="12.140625" bestFit="1" customWidth="1"/>
    <col min="2" max="2" width="10" bestFit="1" customWidth="1"/>
    <col min="18" max="18" width="10.5703125" customWidth="1"/>
    <col min="19" max="19" width="12" bestFit="1" customWidth="1"/>
  </cols>
  <sheetData>
    <row r="1" spans="1:21" x14ac:dyDescent="0.25">
      <c r="A1" t="s">
        <v>25</v>
      </c>
    </row>
    <row r="2" spans="1:21" x14ac:dyDescent="0.25">
      <c r="A2" t="s">
        <v>27</v>
      </c>
      <c r="B2">
        <v>175</v>
      </c>
      <c r="C2">
        <v>256.89655172413802</v>
      </c>
      <c r="D2">
        <v>349.24528301886801</v>
      </c>
      <c r="E2">
        <v>445.89147286821702</v>
      </c>
      <c r="F2">
        <v>547.39130434782601</v>
      </c>
      <c r="G2">
        <v>638.69415807560097</v>
      </c>
      <c r="H2">
        <v>742.23255813953494</v>
      </c>
      <c r="I2">
        <v>837.37179487179503</v>
      </c>
      <c r="J2">
        <v>946.50349650349699</v>
      </c>
      <c r="K2">
        <v>1082.8695652173899</v>
      </c>
      <c r="L2">
        <v>1285.57142857143</v>
      </c>
      <c r="M2">
        <v>1580.05988023952</v>
      </c>
      <c r="N2">
        <v>2031.3541666666699</v>
      </c>
      <c r="O2">
        <v>2651.9444444444398</v>
      </c>
      <c r="P2">
        <v>3421.9607843137301</v>
      </c>
    </row>
    <row r="3" spans="1:21" x14ac:dyDescent="0.25">
      <c r="A3" t="s">
        <v>28</v>
      </c>
      <c r="B3">
        <f>B2/10000</f>
        <v>1.7500000000000002E-2</v>
      </c>
      <c r="C3">
        <f t="shared" ref="C3:P3" si="0">C2/10000</f>
        <v>2.5689655172413801E-2</v>
      </c>
      <c r="D3">
        <f t="shared" si="0"/>
        <v>3.4924528301886804E-2</v>
      </c>
      <c r="E3">
        <f t="shared" si="0"/>
        <v>4.4589147286821701E-2</v>
      </c>
      <c r="F3">
        <f t="shared" si="0"/>
        <v>5.4739130434782603E-2</v>
      </c>
      <c r="G3">
        <f t="shared" si="0"/>
        <v>6.3869415807560101E-2</v>
      </c>
      <c r="H3">
        <f t="shared" si="0"/>
        <v>7.422325581395349E-2</v>
      </c>
      <c r="I3">
        <f t="shared" si="0"/>
        <v>8.37371794871795E-2</v>
      </c>
      <c r="J3">
        <f t="shared" si="0"/>
        <v>9.4650349650349699E-2</v>
      </c>
      <c r="K3">
        <f t="shared" si="0"/>
        <v>0.10828695652173899</v>
      </c>
      <c r="L3">
        <f t="shared" si="0"/>
        <v>0.12855714285714301</v>
      </c>
      <c r="M3">
        <f t="shared" si="0"/>
        <v>0.15800598802395199</v>
      </c>
      <c r="N3">
        <f t="shared" si="0"/>
        <v>0.20313541666666698</v>
      </c>
      <c r="O3">
        <f t="shared" si="0"/>
        <v>0.26519444444444396</v>
      </c>
      <c r="P3">
        <f t="shared" si="0"/>
        <v>0.34219607843137301</v>
      </c>
    </row>
    <row r="4" spans="1:21" x14ac:dyDescent="0.25">
      <c r="A4" t="s">
        <v>19</v>
      </c>
      <c r="B4">
        <v>5.7149999999999996E-4</v>
      </c>
      <c r="C4">
        <v>1.89277586206897E-3</v>
      </c>
      <c r="D4">
        <v>4.0478238993710697E-3</v>
      </c>
      <c r="E4">
        <v>7.3933217054263497E-3</v>
      </c>
      <c r="F4">
        <v>1.08555072463768E-2</v>
      </c>
      <c r="G4">
        <v>1.3295463917525801E-2</v>
      </c>
      <c r="H4">
        <v>1.5659437209302299E-2</v>
      </c>
      <c r="I4">
        <v>1.8605897435897401E-2</v>
      </c>
      <c r="J4">
        <v>2.3422657342657301E-2</v>
      </c>
      <c r="K4">
        <v>2.6551130434782601E-2</v>
      </c>
      <c r="L4">
        <v>3.8935785714285701E-2</v>
      </c>
      <c r="M4">
        <v>5.2197544910179597E-2</v>
      </c>
      <c r="N4">
        <v>8.8667812499999998E-2</v>
      </c>
      <c r="O4">
        <v>0.123297222222222</v>
      </c>
      <c r="P4">
        <v>0.23521176470588201</v>
      </c>
    </row>
    <row r="5" spans="1:21" x14ac:dyDescent="0.25">
      <c r="A5" t="s">
        <v>26</v>
      </c>
      <c r="B5">
        <f>B4/1000</f>
        <v>5.7149999999999995E-7</v>
      </c>
      <c r="C5">
        <f t="shared" ref="C5:P5" si="1">C4/1000</f>
        <v>1.8927758620689701E-6</v>
      </c>
      <c r="D5">
        <f t="shared" si="1"/>
        <v>4.0478238993710699E-6</v>
      </c>
      <c r="E5">
        <f t="shared" si="1"/>
        <v>7.3933217054263501E-6</v>
      </c>
      <c r="F5">
        <f t="shared" si="1"/>
        <v>1.0855507246376799E-5</v>
      </c>
      <c r="G5">
        <f t="shared" si="1"/>
        <v>1.3295463917525801E-5</v>
      </c>
      <c r="H5">
        <f t="shared" si="1"/>
        <v>1.5659437209302301E-5</v>
      </c>
      <c r="I5">
        <f t="shared" si="1"/>
        <v>1.8605897435897401E-5</v>
      </c>
      <c r="J5">
        <f t="shared" si="1"/>
        <v>2.34226573426573E-5</v>
      </c>
      <c r="K5">
        <f t="shared" si="1"/>
        <v>2.6551130434782601E-5</v>
      </c>
      <c r="L5">
        <f t="shared" si="1"/>
        <v>3.89357857142857E-5</v>
      </c>
      <c r="M5">
        <f t="shared" si="1"/>
        <v>5.2197544910179596E-5</v>
      </c>
      <c r="N5">
        <f t="shared" si="1"/>
        <v>8.8667812500000003E-5</v>
      </c>
      <c r="O5">
        <f t="shared" si="1"/>
        <v>1.2329722222222201E-4</v>
      </c>
      <c r="P5">
        <f t="shared" si="1"/>
        <v>2.3521176470588201E-4</v>
      </c>
      <c r="R5" t="s">
        <v>4</v>
      </c>
      <c r="S5">
        <f>AVERAGE(B5:P5)</f>
        <v>4.404037634039852E-5</v>
      </c>
    </row>
    <row r="6" spans="1:21" x14ac:dyDescent="0.25">
      <c r="A6" t="s">
        <v>29</v>
      </c>
      <c r="R6" t="s">
        <v>31</v>
      </c>
      <c r="S6">
        <f>AVERAGE(B5:O5)</f>
        <v>3.0385277171435419E-5</v>
      </c>
    </row>
    <row r="7" spans="1:21" x14ac:dyDescent="0.25">
      <c r="A7" t="s">
        <v>27</v>
      </c>
      <c r="C7">
        <v>254.166666666667</v>
      </c>
      <c r="D7">
        <v>353.23529411764702</v>
      </c>
      <c r="E7">
        <v>448.695652173913</v>
      </c>
      <c r="F7">
        <v>538.94117647058795</v>
      </c>
      <c r="G7">
        <v>643.46534653465403</v>
      </c>
      <c r="H7">
        <v>741.56862745097999</v>
      </c>
      <c r="I7">
        <v>839.56140350877195</v>
      </c>
      <c r="J7">
        <v>944.16666666666697</v>
      </c>
      <c r="K7">
        <v>1076.1931818181799</v>
      </c>
      <c r="L7">
        <v>1284.69798657718</v>
      </c>
      <c r="M7">
        <v>1564.6315789473699</v>
      </c>
      <c r="N7">
        <v>2049.6478873239398</v>
      </c>
      <c r="O7">
        <v>2658.5185185185201</v>
      </c>
      <c r="P7">
        <v>3458.6111111111099</v>
      </c>
    </row>
    <row r="8" spans="1:21" x14ac:dyDescent="0.25">
      <c r="A8" t="s">
        <v>28</v>
      </c>
      <c r="C8">
        <f t="shared" ref="C8" si="2">C7/10000</f>
        <v>2.5416666666666698E-2</v>
      </c>
      <c r="D8">
        <f t="shared" ref="D8" si="3">D7/10000</f>
        <v>3.5323529411764698E-2</v>
      </c>
      <c r="E8">
        <f t="shared" ref="E8" si="4">E7/10000</f>
        <v>4.48695652173913E-2</v>
      </c>
      <c r="F8">
        <f t="shared" ref="F8" si="5">F7/10000</f>
        <v>5.3894117647058794E-2</v>
      </c>
      <c r="G8">
        <f t="shared" ref="G8" si="6">G7/10000</f>
        <v>6.4346534653465404E-2</v>
      </c>
      <c r="H8">
        <f t="shared" ref="H8" si="7">H7/10000</f>
        <v>7.4156862745098001E-2</v>
      </c>
      <c r="I8">
        <f t="shared" ref="I8" si="8">I7/10000</f>
        <v>8.3956140350877201E-2</v>
      </c>
      <c r="J8">
        <f t="shared" ref="J8" si="9">J7/10000</f>
        <v>9.441666666666669E-2</v>
      </c>
      <c r="K8">
        <f t="shared" ref="K8" si="10">K7/10000</f>
        <v>0.107619318181818</v>
      </c>
      <c r="L8">
        <f t="shared" ref="L8" si="11">L7/10000</f>
        <v>0.12846979865771802</v>
      </c>
      <c r="M8">
        <f t="shared" ref="M8" si="12">M7/10000</f>
        <v>0.156463157894737</v>
      </c>
      <c r="N8">
        <f t="shared" ref="N8" si="13">N7/10000</f>
        <v>0.20496478873239399</v>
      </c>
      <c r="O8">
        <f t="shared" ref="O8" si="14">O7/10000</f>
        <v>0.26585185185185201</v>
      </c>
      <c r="P8">
        <f t="shared" ref="P8" si="15">P7/10000</f>
        <v>0.34586111111111101</v>
      </c>
      <c r="T8" t="s">
        <v>32</v>
      </c>
    </row>
    <row r="9" spans="1:21" x14ac:dyDescent="0.25">
      <c r="A9" t="s">
        <v>19</v>
      </c>
      <c r="C9">
        <v>2.4841666666666701E-3</v>
      </c>
      <c r="D9">
        <v>4.0819117647058799E-3</v>
      </c>
      <c r="E9">
        <v>8.3973188405797108E-3</v>
      </c>
      <c r="F9">
        <v>1.3028823529411799E-2</v>
      </c>
      <c r="G9">
        <v>1.5826930693069299E-2</v>
      </c>
      <c r="H9">
        <v>2.3295196078431401E-2</v>
      </c>
      <c r="I9">
        <v>2.5168245614035099E-2</v>
      </c>
      <c r="J9">
        <v>3.3829999999999999E-2</v>
      </c>
      <c r="K9">
        <v>3.45033522727273E-2</v>
      </c>
      <c r="L9">
        <v>4.9992818791946302E-2</v>
      </c>
      <c r="M9">
        <v>6.7614736842105297E-2</v>
      </c>
      <c r="N9">
        <v>0.111595070422535</v>
      </c>
      <c r="O9">
        <v>0.17654320987654301</v>
      </c>
      <c r="P9">
        <v>0.26760416666666698</v>
      </c>
      <c r="U9">
        <f>S10/S5</f>
        <v>1.3525996197111474</v>
      </c>
    </row>
    <row r="10" spans="1:21" x14ac:dyDescent="0.25">
      <c r="A10" t="s">
        <v>26</v>
      </c>
      <c r="C10">
        <f t="shared" ref="C10" si="16">C9/1000</f>
        <v>2.4841666666666703E-6</v>
      </c>
      <c r="D10">
        <f t="shared" ref="D10" si="17">D9/1000</f>
        <v>4.0819117647058797E-6</v>
      </c>
      <c r="E10">
        <f t="shared" ref="E10" si="18">E9/1000</f>
        <v>8.3973188405797108E-6</v>
      </c>
      <c r="F10">
        <f t="shared" ref="F10" si="19">F9/1000</f>
        <v>1.30288235294118E-5</v>
      </c>
      <c r="G10">
        <f t="shared" ref="G10" si="20">G9/1000</f>
        <v>1.5826930693069298E-5</v>
      </c>
      <c r="H10">
        <f t="shared" ref="H10" si="21">H9/1000</f>
        <v>2.3295196078431401E-5</v>
      </c>
      <c r="I10">
        <f t="shared" ref="I10" si="22">I9/1000</f>
        <v>2.5168245614035099E-5</v>
      </c>
      <c r="J10">
        <f t="shared" ref="J10" si="23">J9/1000</f>
        <v>3.383E-5</v>
      </c>
      <c r="K10">
        <f t="shared" ref="K10" si="24">K9/1000</f>
        <v>3.4503352272727297E-5</v>
      </c>
      <c r="L10">
        <f t="shared" ref="L10" si="25">L9/1000</f>
        <v>4.9992818791946305E-5</v>
      </c>
      <c r="M10">
        <f t="shared" ref="M10" si="26">M9/1000</f>
        <v>6.7614736842105296E-5</v>
      </c>
      <c r="N10">
        <f t="shared" ref="N10" si="27">N9/1000</f>
        <v>1.11595070422535E-4</v>
      </c>
      <c r="O10">
        <f t="shared" ref="O10" si="28">O9/1000</f>
        <v>1.7654320987654302E-4</v>
      </c>
      <c r="P10">
        <f t="shared" ref="P10" si="29">P9/1000</f>
        <v>2.6760416666666697E-4</v>
      </c>
      <c r="R10" t="s">
        <v>4</v>
      </c>
      <c r="S10">
        <f>AVERAGE(B10:P10)</f>
        <v>5.9568996289958847E-5</v>
      </c>
    </row>
    <row r="11" spans="1:21" x14ac:dyDescent="0.25">
      <c r="R11" t="s">
        <v>31</v>
      </c>
      <c r="S11">
        <f>AVERAGE(B10:O10)</f>
        <v>4.3566290876365911E-5</v>
      </c>
      <c r="T11" t="s">
        <v>33</v>
      </c>
    </row>
    <row r="12" spans="1:21" x14ac:dyDescent="0.25">
      <c r="A12" t="s">
        <v>30</v>
      </c>
      <c r="C12">
        <f>C10/C5</f>
        <v>1.3124462945925663</v>
      </c>
      <c r="D12">
        <f t="shared" ref="D12:P12" si="30">D10/D5</f>
        <v>1.008421281701535</v>
      </c>
      <c r="E12">
        <f t="shared" si="30"/>
        <v>1.135797842317138</v>
      </c>
      <c r="F12">
        <f t="shared" si="30"/>
        <v>1.2002040285828541</v>
      </c>
      <c r="G12">
        <f t="shared" si="30"/>
        <v>1.1904007856549157</v>
      </c>
      <c r="H12">
        <f t="shared" si="30"/>
        <v>1.4876138757140753</v>
      </c>
      <c r="I12">
        <f t="shared" si="30"/>
        <v>1.3527025880233323</v>
      </c>
      <c r="J12">
        <f t="shared" si="30"/>
        <v>1.4443280070698412</v>
      </c>
      <c r="K12">
        <f t="shared" si="30"/>
        <v>1.2995059610541893</v>
      </c>
      <c r="L12">
        <f t="shared" si="30"/>
        <v>1.2839812495065108</v>
      </c>
      <c r="M12">
        <f t="shared" si="30"/>
        <v>1.2953623960371177</v>
      </c>
      <c r="N12">
        <f t="shared" si="30"/>
        <v>1.2585747553266298</v>
      </c>
      <c r="O12">
        <f t="shared" si="30"/>
        <v>1.4318506669870816</v>
      </c>
      <c r="P12">
        <f t="shared" si="30"/>
        <v>1.1377159089014517</v>
      </c>
      <c r="R12" t="s">
        <v>4</v>
      </c>
      <c r="S12">
        <f>AVERAGE(C12:P12)</f>
        <v>1.2742075458192315</v>
      </c>
      <c r="U12">
        <f>S11/S6</f>
        <v>1.4337960661198672</v>
      </c>
    </row>
    <row r="13" spans="1:21" x14ac:dyDescent="0.25">
      <c r="R13" t="s">
        <v>31</v>
      </c>
      <c r="S13">
        <f>AVERAGE(C12:O12)</f>
        <v>1.2847069025052145</v>
      </c>
    </row>
    <row r="20" spans="17:17" x14ac:dyDescent="0.25">
      <c r="Q20">
        <f>0.0019/0.0014</f>
        <v>1.3571428571428572</v>
      </c>
    </row>
    <row r="35" spans="17:19" x14ac:dyDescent="0.25">
      <c r="Q35">
        <f>0.002/0.0013</f>
        <v>1.5384615384615385</v>
      </c>
      <c r="S35">
        <f>1/Q35</f>
        <v>0.64999999999999991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m-D_rimed_R4a_R4b_R4c</vt:lpstr>
      <vt:lpstr>m-D_rimed_R4b_R4c</vt:lpstr>
      <vt:lpstr>m-D_all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cp:lastPrinted>2015-11-05T22:19:23Z</cp:lastPrinted>
  <dcterms:created xsi:type="dcterms:W3CDTF">2015-10-28T17:19:09Z</dcterms:created>
  <dcterms:modified xsi:type="dcterms:W3CDTF">2016-05-23T19:47:12Z</dcterms:modified>
</cp:coreProperties>
</file>