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40" yWindow="45" windowWidth="20115" windowHeight="7995"/>
  </bookViews>
  <sheets>
    <sheet name="مرتبات" sheetId="1" r:id="rId1"/>
    <sheet name="مصروفات" sheetId="2" r:id="rId2"/>
    <sheet name="ايردات" sheetId="3" r:id="rId3"/>
  </sheets>
  <calcPr calcId="125725"/>
</workbook>
</file>

<file path=xl/calcChain.xml><?xml version="1.0" encoding="utf-8"?>
<calcChain xmlns="http://schemas.openxmlformats.org/spreadsheetml/2006/main">
  <c r="BG89" i="1"/>
  <c r="AQ5"/>
  <c r="AQ9" s="1"/>
  <c r="AO9" s="1"/>
  <c r="AI5"/>
  <c r="AI6" s="1"/>
  <c r="AG6" s="1"/>
  <c r="BS54"/>
  <c r="CA18"/>
  <c r="BX3"/>
  <c r="CF3"/>
  <c r="BP3"/>
  <c r="AA5"/>
  <c r="AA11" s="1"/>
  <c r="Y11" s="1"/>
  <c r="S5"/>
  <c r="S9" s="1"/>
  <c r="G18"/>
  <c r="G22" s="1"/>
  <c r="BC90"/>
  <c r="BH3"/>
  <c r="AU20"/>
  <c r="AZ3"/>
  <c r="AM15"/>
  <c r="AR3"/>
  <c r="AE102"/>
  <c r="AJ3"/>
  <c r="W34"/>
  <c r="O81"/>
  <c r="D18"/>
  <c r="E11" s="1"/>
  <c r="S12" l="1"/>
  <c r="S46"/>
  <c r="AA9"/>
  <c r="Y9" s="1"/>
  <c r="S49"/>
  <c r="AA13"/>
  <c r="Y13" s="1"/>
  <c r="AA14"/>
  <c r="Y14" s="1"/>
  <c r="AA23"/>
  <c r="Y23" s="1"/>
  <c r="AA24"/>
  <c r="Y24" s="1"/>
  <c r="AA25"/>
  <c r="Y25" s="1"/>
  <c r="S54"/>
  <c r="S20"/>
  <c r="AQ11"/>
  <c r="AO11" s="1"/>
  <c r="S62"/>
  <c r="S21"/>
  <c r="AA28"/>
  <c r="Y28" s="1"/>
  <c r="AA15"/>
  <c r="Y15" s="1"/>
  <c r="AQ12"/>
  <c r="AO12" s="1"/>
  <c r="S65"/>
  <c r="S26"/>
  <c r="AA29"/>
  <c r="Y29" s="1"/>
  <c r="AA16"/>
  <c r="Y16" s="1"/>
  <c r="S68"/>
  <c r="S34"/>
  <c r="AA30"/>
  <c r="Y30" s="1"/>
  <c r="AA17"/>
  <c r="Y17" s="1"/>
  <c r="Y5"/>
  <c r="S76"/>
  <c r="S35"/>
  <c r="AA31"/>
  <c r="Y31" s="1"/>
  <c r="AA20"/>
  <c r="Y20" s="1"/>
  <c r="AA7"/>
  <c r="Y7" s="1"/>
  <c r="S77"/>
  <c r="S42"/>
  <c r="AA33"/>
  <c r="Y33" s="1"/>
  <c r="AA21"/>
  <c r="Y21" s="1"/>
  <c r="AA8"/>
  <c r="Y8" s="1"/>
  <c r="S69"/>
  <c r="S57"/>
  <c r="S43"/>
  <c r="S27"/>
  <c r="S13"/>
  <c r="S74"/>
  <c r="S58"/>
  <c r="S44"/>
  <c r="S30"/>
  <c r="S14"/>
  <c r="S75"/>
  <c r="S59"/>
  <c r="S45"/>
  <c r="S33"/>
  <c r="S17"/>
  <c r="AA32"/>
  <c r="Y32" s="1"/>
  <c r="AA22"/>
  <c r="Y22" s="1"/>
  <c r="AA12"/>
  <c r="Y12" s="1"/>
  <c r="AQ10"/>
  <c r="AO10" s="1"/>
  <c r="S78"/>
  <c r="S66"/>
  <c r="S52"/>
  <c r="S36"/>
  <c r="S22"/>
  <c r="S10"/>
  <c r="AQ13"/>
  <c r="AO13" s="1"/>
  <c r="S6"/>
  <c r="Q6" s="1"/>
  <c r="S67"/>
  <c r="S53"/>
  <c r="S37"/>
  <c r="S25"/>
  <c r="S11"/>
  <c r="BM28"/>
  <c r="BO28" s="1"/>
  <c r="AQ14"/>
  <c r="AO14" s="1"/>
  <c r="AQ6"/>
  <c r="AO6" s="1"/>
  <c r="AQ7"/>
  <c r="AO7" s="1"/>
  <c r="AQ8"/>
  <c r="AO8" s="1"/>
  <c r="AI78"/>
  <c r="AG78" s="1"/>
  <c r="AI86"/>
  <c r="AG86" s="1"/>
  <c r="AI94"/>
  <c r="AG94" s="1"/>
  <c r="AI13"/>
  <c r="AG13" s="1"/>
  <c r="AI95"/>
  <c r="AG95" s="1"/>
  <c r="AI79"/>
  <c r="AG79" s="1"/>
  <c r="AI63"/>
  <c r="AG63" s="1"/>
  <c r="AI47"/>
  <c r="AG47" s="1"/>
  <c r="AI31"/>
  <c r="AG31" s="1"/>
  <c r="AI15"/>
  <c r="AG15" s="1"/>
  <c r="AI80"/>
  <c r="AG80" s="1"/>
  <c r="AI64"/>
  <c r="AG64" s="1"/>
  <c r="AI40"/>
  <c r="AG40" s="1"/>
  <c r="AI24"/>
  <c r="AG24" s="1"/>
  <c r="AI97"/>
  <c r="AG97" s="1"/>
  <c r="AI89"/>
  <c r="AG89" s="1"/>
  <c r="AI81"/>
  <c r="AG81" s="1"/>
  <c r="AI73"/>
  <c r="AG73" s="1"/>
  <c r="AI65"/>
  <c r="AG65" s="1"/>
  <c r="AI57"/>
  <c r="AG57" s="1"/>
  <c r="AI49"/>
  <c r="AG49" s="1"/>
  <c r="AI41"/>
  <c r="AG41" s="1"/>
  <c r="AI33"/>
  <c r="AG33" s="1"/>
  <c r="AI25"/>
  <c r="AG25" s="1"/>
  <c r="AI17"/>
  <c r="AG17" s="1"/>
  <c r="AI9"/>
  <c r="AG9" s="1"/>
  <c r="AI98"/>
  <c r="AG98" s="1"/>
  <c r="AI90"/>
  <c r="AG90" s="1"/>
  <c r="AI82"/>
  <c r="AG82" s="1"/>
  <c r="AI74"/>
  <c r="AG74" s="1"/>
  <c r="AI66"/>
  <c r="AG66" s="1"/>
  <c r="AI58"/>
  <c r="AG58" s="1"/>
  <c r="AI50"/>
  <c r="AG50" s="1"/>
  <c r="AI42"/>
  <c r="AG42" s="1"/>
  <c r="AI34"/>
  <c r="AG34" s="1"/>
  <c r="AI26"/>
  <c r="AG26" s="1"/>
  <c r="AI18"/>
  <c r="AG18" s="1"/>
  <c r="AI10"/>
  <c r="AG10" s="1"/>
  <c r="AI70"/>
  <c r="AG70" s="1"/>
  <c r="AI62"/>
  <c r="AG62" s="1"/>
  <c r="AI54"/>
  <c r="AG54" s="1"/>
  <c r="AI46"/>
  <c r="AG46" s="1"/>
  <c r="AI38"/>
  <c r="AG38" s="1"/>
  <c r="AI30"/>
  <c r="AG30" s="1"/>
  <c r="AI22"/>
  <c r="AG22" s="1"/>
  <c r="AI14"/>
  <c r="AG14" s="1"/>
  <c r="AI87"/>
  <c r="AG87" s="1"/>
  <c r="AI71"/>
  <c r="AG71" s="1"/>
  <c r="AI55"/>
  <c r="AG55" s="1"/>
  <c r="AI39"/>
  <c r="AG39" s="1"/>
  <c r="AI23"/>
  <c r="AG23" s="1"/>
  <c r="AI7"/>
  <c r="AG7" s="1"/>
  <c r="AI96"/>
  <c r="AG96" s="1"/>
  <c r="AI72"/>
  <c r="AG72" s="1"/>
  <c r="AI48"/>
  <c r="AG48" s="1"/>
  <c r="AI32"/>
  <c r="AG32" s="1"/>
  <c r="AI16"/>
  <c r="AG16" s="1"/>
  <c r="AI91"/>
  <c r="AG91" s="1"/>
  <c r="AI83"/>
  <c r="AG83" s="1"/>
  <c r="AI67"/>
  <c r="AG67" s="1"/>
  <c r="AI59"/>
  <c r="AG59" s="1"/>
  <c r="AI51"/>
  <c r="AG51" s="1"/>
  <c r="AI43"/>
  <c r="AG43" s="1"/>
  <c r="AI35"/>
  <c r="AG35" s="1"/>
  <c r="AI27"/>
  <c r="AG27" s="1"/>
  <c r="AI11"/>
  <c r="AG11" s="1"/>
  <c r="AI100"/>
  <c r="AG100" s="1"/>
  <c r="AI92"/>
  <c r="AG92" s="1"/>
  <c r="AI84"/>
  <c r="AG84" s="1"/>
  <c r="AI76"/>
  <c r="AG76" s="1"/>
  <c r="AI68"/>
  <c r="AG68" s="1"/>
  <c r="AI60"/>
  <c r="AG60" s="1"/>
  <c r="AI52"/>
  <c r="AG52" s="1"/>
  <c r="AI44"/>
  <c r="AG44" s="1"/>
  <c r="AI36"/>
  <c r="AG36" s="1"/>
  <c r="AI28"/>
  <c r="AG28" s="1"/>
  <c r="AI20"/>
  <c r="AG20" s="1"/>
  <c r="AI12"/>
  <c r="AG12" s="1"/>
  <c r="AI88"/>
  <c r="AG88" s="1"/>
  <c r="AI56"/>
  <c r="AG56" s="1"/>
  <c r="AI8"/>
  <c r="AG8" s="1"/>
  <c r="AI99"/>
  <c r="AG99" s="1"/>
  <c r="AI75"/>
  <c r="AG75" s="1"/>
  <c r="AI19"/>
  <c r="AG19" s="1"/>
  <c r="AI101"/>
  <c r="AG101" s="1"/>
  <c r="AI93"/>
  <c r="AG93" s="1"/>
  <c r="AI85"/>
  <c r="AG85" s="1"/>
  <c r="AI77"/>
  <c r="AG77" s="1"/>
  <c r="AI69"/>
  <c r="AG69" s="1"/>
  <c r="AI61"/>
  <c r="AG61" s="1"/>
  <c r="AI53"/>
  <c r="AG53" s="1"/>
  <c r="AI45"/>
  <c r="AG45" s="1"/>
  <c r="AI37"/>
  <c r="AG37" s="1"/>
  <c r="AI29"/>
  <c r="AG29" s="1"/>
  <c r="AI21"/>
  <c r="AG21" s="1"/>
  <c r="AA6"/>
  <c r="Y6" s="1"/>
  <c r="AA26"/>
  <c r="Y26" s="1"/>
  <c r="AA18"/>
  <c r="Y18" s="1"/>
  <c r="AA10"/>
  <c r="Y10" s="1"/>
  <c r="AA27"/>
  <c r="Y27" s="1"/>
  <c r="AA19"/>
  <c r="Y19" s="1"/>
  <c r="S70"/>
  <c r="S60"/>
  <c r="S50"/>
  <c r="S38"/>
  <c r="S28"/>
  <c r="S18"/>
  <c r="S8"/>
  <c r="S73"/>
  <c r="S61"/>
  <c r="S51"/>
  <c r="S41"/>
  <c r="S29"/>
  <c r="S19"/>
  <c r="S79"/>
  <c r="S71"/>
  <c r="S63"/>
  <c r="S55"/>
  <c r="S47"/>
  <c r="S39"/>
  <c r="S31"/>
  <c r="S23"/>
  <c r="S15"/>
  <c r="S7"/>
  <c r="S80"/>
  <c r="S72"/>
  <c r="S64"/>
  <c r="S56"/>
  <c r="S48"/>
  <c r="S40"/>
  <c r="S32"/>
  <c r="S24"/>
  <c r="S16"/>
  <c r="C23"/>
  <c r="E17"/>
  <c r="E8"/>
  <c r="E9"/>
  <c r="E15"/>
  <c r="BM54" s="1"/>
  <c r="BO54" s="1"/>
  <c r="E16"/>
  <c r="E10"/>
  <c r="AB3" s="1"/>
  <c r="E12"/>
  <c r="E13"/>
  <c r="E14"/>
  <c r="BE35" l="1"/>
  <c r="BG35" s="1"/>
  <c r="BE22"/>
  <c r="BG22" s="1"/>
  <c r="BE82"/>
  <c r="BG82" s="1"/>
  <c r="BM52"/>
  <c r="BO52" s="1"/>
  <c r="BE88"/>
  <c r="BG88" s="1"/>
  <c r="BU19"/>
  <c r="BW19" s="1"/>
  <c r="BE50"/>
  <c r="BG50" s="1"/>
  <c r="BU28"/>
  <c r="BW28" s="1"/>
  <c r="BE43"/>
  <c r="BG43" s="1"/>
  <c r="BM16"/>
  <c r="BO16" s="1"/>
  <c r="BE24"/>
  <c r="BG24" s="1"/>
  <c r="BU17"/>
  <c r="BW17" s="1"/>
  <c r="BE89"/>
  <c r="BM26"/>
  <c r="BO26" s="1"/>
  <c r="BE77"/>
  <c r="BG77" s="1"/>
  <c r="BE30"/>
  <c r="BG30" s="1"/>
  <c r="BE23"/>
  <c r="BG23" s="1"/>
  <c r="BU30"/>
  <c r="BW30" s="1"/>
  <c r="BE60"/>
  <c r="BG60" s="1"/>
  <c r="BU52"/>
  <c r="BW52" s="1"/>
  <c r="BU35"/>
  <c r="BW35" s="1"/>
  <c r="BE52"/>
  <c r="BG52" s="1"/>
  <c r="BE9"/>
  <c r="BG9" s="1"/>
  <c r="BM6"/>
  <c r="BO6" s="1"/>
  <c r="BU11"/>
  <c r="BW11" s="1"/>
  <c r="BE69"/>
  <c r="BG69" s="1"/>
  <c r="BE32"/>
  <c r="BG32" s="1"/>
  <c r="BU23"/>
  <c r="BW23" s="1"/>
  <c r="CC13"/>
  <c r="CE13" s="1"/>
  <c r="BM13"/>
  <c r="BO13" s="1"/>
  <c r="BE86"/>
  <c r="BG86" s="1"/>
  <c r="BE16"/>
  <c r="BG16" s="1"/>
  <c r="BE47"/>
  <c r="BG47" s="1"/>
  <c r="BU32"/>
  <c r="BW32" s="1"/>
  <c r="BM15"/>
  <c r="BO15" s="1"/>
  <c r="BU8"/>
  <c r="BW8" s="1"/>
  <c r="BE13"/>
  <c r="BG13" s="1"/>
  <c r="BE66"/>
  <c r="BG66" s="1"/>
  <c r="BE7"/>
  <c r="BG7" s="1"/>
  <c r="BU48"/>
  <c r="BW48" s="1"/>
  <c r="CC14"/>
  <c r="CE14" s="1"/>
  <c r="BM37"/>
  <c r="BO37" s="1"/>
  <c r="BM24"/>
  <c r="BO24" s="1"/>
  <c r="BM31"/>
  <c r="BO31" s="1"/>
  <c r="BE14"/>
  <c r="BG14" s="1"/>
  <c r="BE78"/>
  <c r="BG78" s="1"/>
  <c r="BE61"/>
  <c r="BG61" s="1"/>
  <c r="BE44"/>
  <c r="BG44" s="1"/>
  <c r="BE27"/>
  <c r="BG27" s="1"/>
  <c r="BE34"/>
  <c r="BG34" s="1"/>
  <c r="BE80"/>
  <c r="BG80" s="1"/>
  <c r="BE63"/>
  <c r="BG63" s="1"/>
  <c r="BE57"/>
  <c r="BG57" s="1"/>
  <c r="BE71"/>
  <c r="BG71" s="1"/>
  <c r="BE74"/>
  <c r="BG74" s="1"/>
  <c r="BU41"/>
  <c r="BW41" s="1"/>
  <c r="BM46"/>
  <c r="BO46" s="1"/>
  <c r="BM43"/>
  <c r="BO43" s="1"/>
  <c r="BM25"/>
  <c r="BO25" s="1"/>
  <c r="BU37"/>
  <c r="BW37" s="1"/>
  <c r="BM33"/>
  <c r="BO33" s="1"/>
  <c r="BU10"/>
  <c r="BW10" s="1"/>
  <c r="BU29"/>
  <c r="BW29" s="1"/>
  <c r="BU44"/>
  <c r="BW44" s="1"/>
  <c r="BM40"/>
  <c r="BO40" s="1"/>
  <c r="BU26"/>
  <c r="BW26" s="1"/>
  <c r="BM22"/>
  <c r="BO22" s="1"/>
  <c r="BE70"/>
  <c r="BG70" s="1"/>
  <c r="BE53"/>
  <c r="BG53" s="1"/>
  <c r="BE36"/>
  <c r="BG36" s="1"/>
  <c r="BE19"/>
  <c r="BG19" s="1"/>
  <c r="BE18"/>
  <c r="BG18" s="1"/>
  <c r="BE65"/>
  <c r="BG65" s="1"/>
  <c r="BE40"/>
  <c r="BG40" s="1"/>
  <c r="BE31"/>
  <c r="BG31" s="1"/>
  <c r="BE41"/>
  <c r="BG41" s="1"/>
  <c r="BE55"/>
  <c r="BG55" s="1"/>
  <c r="BU50"/>
  <c r="BW50" s="1"/>
  <c r="BM51"/>
  <c r="BO51" s="1"/>
  <c r="CC6"/>
  <c r="CE6" s="1"/>
  <c r="BM34"/>
  <c r="BO34" s="1"/>
  <c r="BU46"/>
  <c r="BW46" s="1"/>
  <c r="BM42"/>
  <c r="BO42" s="1"/>
  <c r="BU24"/>
  <c r="BW24" s="1"/>
  <c r="BU43"/>
  <c r="BW43" s="1"/>
  <c r="BU53"/>
  <c r="BW53" s="1"/>
  <c r="BM49"/>
  <c r="BO49" s="1"/>
  <c r="BU31"/>
  <c r="BW31" s="1"/>
  <c r="BM27"/>
  <c r="BO27" s="1"/>
  <c r="BE62"/>
  <c r="BG62" s="1"/>
  <c r="BE45"/>
  <c r="BG45" s="1"/>
  <c r="BE28"/>
  <c r="BG28" s="1"/>
  <c r="BE11"/>
  <c r="BG11" s="1"/>
  <c r="BE83"/>
  <c r="BG83" s="1"/>
  <c r="BE49"/>
  <c r="BG49" s="1"/>
  <c r="BE10"/>
  <c r="BG10" s="1"/>
  <c r="BE8"/>
  <c r="BG8" s="1"/>
  <c r="BE15"/>
  <c r="BG15" s="1"/>
  <c r="BE25"/>
  <c r="BG25" s="1"/>
  <c r="CC5"/>
  <c r="CE5" s="1"/>
  <c r="BU15"/>
  <c r="BW15" s="1"/>
  <c r="CC7"/>
  <c r="CE7" s="1"/>
  <c r="BU51"/>
  <c r="BW51" s="1"/>
  <c r="BM47"/>
  <c r="BO47" s="1"/>
  <c r="BU33"/>
  <c r="BW33" s="1"/>
  <c r="BM11"/>
  <c r="BO11" s="1"/>
  <c r="BU39"/>
  <c r="BW39" s="1"/>
  <c r="CC9"/>
  <c r="CE9" s="1"/>
  <c r="BU40"/>
  <c r="BW40" s="1"/>
  <c r="BM36"/>
  <c r="BO36" s="1"/>
  <c r="BE54"/>
  <c r="BG54" s="1"/>
  <c r="BE37"/>
  <c r="BG37" s="1"/>
  <c r="BE20"/>
  <c r="BG20" s="1"/>
  <c r="BE84"/>
  <c r="BG84" s="1"/>
  <c r="BE67"/>
  <c r="BG67" s="1"/>
  <c r="BE33"/>
  <c r="BG33" s="1"/>
  <c r="BE79"/>
  <c r="BG79" s="1"/>
  <c r="BE87"/>
  <c r="BG87" s="1"/>
  <c r="BE5"/>
  <c r="BG5" s="1"/>
  <c r="BE75"/>
  <c r="BG75" s="1"/>
  <c r="CC11"/>
  <c r="CE11" s="1"/>
  <c r="BM5"/>
  <c r="BO5" s="1"/>
  <c r="BU6"/>
  <c r="BW6" s="1"/>
  <c r="BU16"/>
  <c r="BW16" s="1"/>
  <c r="CC12"/>
  <c r="CE12" s="1"/>
  <c r="BU42"/>
  <c r="BW42" s="1"/>
  <c r="BM20"/>
  <c r="BO20" s="1"/>
  <c r="BM7"/>
  <c r="BO7" s="1"/>
  <c r="CC16"/>
  <c r="CE16" s="1"/>
  <c r="BU49"/>
  <c r="BW49" s="1"/>
  <c r="BM45"/>
  <c r="BO45" s="1"/>
  <c r="BE6"/>
  <c r="BG6" s="1"/>
  <c r="BE46"/>
  <c r="BG46" s="1"/>
  <c r="BE29"/>
  <c r="BG29" s="1"/>
  <c r="BE12"/>
  <c r="BG12" s="1"/>
  <c r="BE76"/>
  <c r="BG76" s="1"/>
  <c r="BE59"/>
  <c r="BG59" s="1"/>
  <c r="BE17"/>
  <c r="BG17" s="1"/>
  <c r="BE64"/>
  <c r="BG64" s="1"/>
  <c r="BE58"/>
  <c r="BG58" s="1"/>
  <c r="BE72"/>
  <c r="BG72" s="1"/>
  <c r="BE56"/>
  <c r="BG56" s="1"/>
  <c r="BU9"/>
  <c r="BW9" s="1"/>
  <c r="BM14"/>
  <c r="BO14" s="1"/>
  <c r="BU20"/>
  <c r="BW20" s="1"/>
  <c r="BU25"/>
  <c r="BW25" s="1"/>
  <c r="BU5"/>
  <c r="BW5" s="1"/>
  <c r="BU47"/>
  <c r="BW47" s="1"/>
  <c r="BM29"/>
  <c r="BO29" s="1"/>
  <c r="BM39"/>
  <c r="BO39" s="1"/>
  <c r="BU12"/>
  <c r="BW12" s="1"/>
  <c r="BM8"/>
  <c r="BO8" s="1"/>
  <c r="BM41"/>
  <c r="BO41" s="1"/>
  <c r="BM9"/>
  <c r="BO9" s="1"/>
  <c r="BU7"/>
  <c r="BW7" s="1"/>
  <c r="BM44"/>
  <c r="BO44" s="1"/>
  <c r="BM12"/>
  <c r="BO12" s="1"/>
  <c r="BM53"/>
  <c r="BO53" s="1"/>
  <c r="BU27"/>
  <c r="BW27" s="1"/>
  <c r="BM23"/>
  <c r="BO23" s="1"/>
  <c r="BU13"/>
  <c r="BW13" s="1"/>
  <c r="BM50"/>
  <c r="BO50" s="1"/>
  <c r="BM18"/>
  <c r="BO18" s="1"/>
  <c r="BU22"/>
  <c r="BW22" s="1"/>
  <c r="BM21"/>
  <c r="BO21" s="1"/>
  <c r="BU36"/>
  <c r="BW36" s="1"/>
  <c r="CC8"/>
  <c r="CE8" s="1"/>
  <c r="BM30"/>
  <c r="BO30" s="1"/>
  <c r="BU45"/>
  <c r="BW45" s="1"/>
  <c r="CC10"/>
  <c r="CE10" s="1"/>
  <c r="BM32"/>
  <c r="BO32" s="1"/>
  <c r="CC15"/>
  <c r="CE15" s="1"/>
  <c r="BM35"/>
  <c r="BO35" s="1"/>
  <c r="BE38"/>
  <c r="BG38" s="1"/>
  <c r="BE21"/>
  <c r="BG21" s="1"/>
  <c r="BE85"/>
  <c r="BG85" s="1"/>
  <c r="BE68"/>
  <c r="BG68" s="1"/>
  <c r="BE51"/>
  <c r="BG51" s="1"/>
  <c r="BE81"/>
  <c r="BG81" s="1"/>
  <c r="BE48"/>
  <c r="BG48" s="1"/>
  <c r="BE39"/>
  <c r="BG39" s="1"/>
  <c r="BE42"/>
  <c r="BG42" s="1"/>
  <c r="BE26"/>
  <c r="BG26" s="1"/>
  <c r="BE73"/>
  <c r="BG73" s="1"/>
  <c r="BU18"/>
  <c r="BW18" s="1"/>
  <c r="BM19"/>
  <c r="BO19" s="1"/>
  <c r="BU38"/>
  <c r="BW38" s="1"/>
  <c r="BU34"/>
  <c r="BW34" s="1"/>
  <c r="BU14"/>
  <c r="BW14" s="1"/>
  <c r="BM10"/>
  <c r="BO10" s="1"/>
  <c r="BM38"/>
  <c r="BO38" s="1"/>
  <c r="BM48"/>
  <c r="BO48" s="1"/>
  <c r="BU21"/>
  <c r="BW21" s="1"/>
  <c r="BM17"/>
  <c r="BO17" s="1"/>
  <c r="CC17"/>
  <c r="CE17" s="1"/>
  <c r="Y34"/>
  <c r="Q7"/>
  <c r="AW13"/>
  <c r="AY13" s="1"/>
  <c r="AW10"/>
  <c r="AY10" s="1"/>
  <c r="AW18"/>
  <c r="AY18" s="1"/>
  <c r="AW9"/>
  <c r="AY9" s="1"/>
  <c r="AW17"/>
  <c r="AY17" s="1"/>
  <c r="AW8"/>
  <c r="AY8" s="1"/>
  <c r="AW16"/>
  <c r="AY16" s="1"/>
  <c r="AW7"/>
  <c r="AY7" s="1"/>
  <c r="AW15"/>
  <c r="AY15" s="1"/>
  <c r="AW6"/>
  <c r="AY6" s="1"/>
  <c r="AW14"/>
  <c r="AY14" s="1"/>
  <c r="AW12"/>
  <c r="AY12" s="1"/>
  <c r="AW5"/>
  <c r="AY5" s="1"/>
  <c r="AW11"/>
  <c r="AY11" s="1"/>
  <c r="AW19"/>
  <c r="AY19" s="1"/>
  <c r="T3"/>
  <c r="E18"/>
  <c r="Q5"/>
  <c r="Q8" l="1"/>
  <c r="Q9" l="1"/>
  <c r="Q10" l="1"/>
  <c r="Q11" l="1"/>
  <c r="Q12" l="1"/>
  <c r="Q13" l="1"/>
  <c r="Q14" l="1"/>
  <c r="Q15" l="1"/>
  <c r="Q16" l="1"/>
  <c r="Q17" l="1"/>
  <c r="Q18" l="1"/>
  <c r="Q19" l="1"/>
  <c r="Q20" l="1"/>
  <c r="Q21" l="1"/>
  <c r="Q22" l="1"/>
  <c r="Q23" l="1"/>
  <c r="Q24" l="1"/>
  <c r="Q25" l="1"/>
  <c r="Q26" l="1"/>
  <c r="Q27" l="1"/>
  <c r="Q28" l="1"/>
  <c r="Q29" l="1"/>
  <c r="Q30" l="1"/>
  <c r="Q31" l="1"/>
  <c r="Q32" l="1"/>
  <c r="Q33" l="1"/>
  <c r="Q34" l="1"/>
  <c r="Q35" l="1"/>
  <c r="Q36" l="1"/>
  <c r="Q37" l="1"/>
  <c r="Q38" l="1"/>
  <c r="Q39" l="1"/>
  <c r="Q40" l="1"/>
  <c r="Q41" l="1"/>
  <c r="Q42" l="1"/>
  <c r="Q43" l="1"/>
  <c r="Q44" l="1"/>
  <c r="Q45" l="1"/>
  <c r="Q46" l="1"/>
  <c r="Q47" l="1"/>
  <c r="Q48" l="1"/>
  <c r="Q49" l="1"/>
  <c r="Q50" l="1"/>
  <c r="Q51" l="1"/>
  <c r="Q52" l="1"/>
  <c r="Q53" l="1"/>
  <c r="Q54" l="1"/>
  <c r="Q55" l="1"/>
  <c r="Q56" l="1"/>
  <c r="Q57" l="1"/>
  <c r="Q58" l="1"/>
  <c r="Q59" l="1"/>
  <c r="Q60" l="1"/>
  <c r="Q61" l="1"/>
  <c r="Q62" l="1"/>
  <c r="Q63" l="1"/>
  <c r="Q64" l="1"/>
  <c r="Q65" l="1"/>
  <c r="Q66" l="1"/>
  <c r="Q67" l="1"/>
  <c r="Q68" l="1"/>
  <c r="Q69" l="1"/>
  <c r="Q70" l="1"/>
  <c r="Q71" l="1"/>
  <c r="Q72" l="1"/>
  <c r="Q73" l="1"/>
  <c r="Q74" l="1"/>
  <c r="Q75" l="1"/>
  <c r="Q76" l="1"/>
  <c r="Q77" l="1"/>
  <c r="Q78" l="1"/>
  <c r="Q79" l="1"/>
  <c r="Q80"/>
  <c r="Q81" s="1"/>
  <c r="AG102"/>
  <c r="AG5"/>
  <c r="AO5"/>
  <c r="AO15" s="1"/>
</calcChain>
</file>

<file path=xl/sharedStrings.xml><?xml version="1.0" encoding="utf-8"?>
<sst xmlns="http://schemas.openxmlformats.org/spreadsheetml/2006/main" count="189" uniqueCount="148">
  <si>
    <t>الخدمات العامة</t>
  </si>
  <si>
    <t>حمایة إجتماعیة</t>
  </si>
  <si>
    <t>الدفاع والأمن القومى</t>
  </si>
  <si>
    <t>الأمن الداخلى</t>
  </si>
  <si>
    <t>الشئون الإقتصادیة</t>
  </si>
  <si>
    <t>حمایة البیئة</t>
  </si>
  <si>
    <t>الإسكان والمرافق العامة</t>
  </si>
  <si>
    <t>الصحة</t>
  </si>
  <si>
    <t>الشباب والثقافة والشئون الدینیة</t>
  </si>
  <si>
    <t>التعلیم</t>
  </si>
  <si>
    <t>التقسیم الوظیفى للمصروفات العامة
(* ٢٠١٥/٢٠١٤ - ٢٠٠٩/٢٠٠٨ :سنوات ٤ متوسط(</t>
  </si>
  <si>
    <t>الأستاذ العام GL</t>
  </si>
  <si>
    <t>المدفوعات AP</t>
  </si>
  <si>
    <t>المشتريات PO</t>
  </si>
  <si>
    <t>الرواتب Payroll</t>
  </si>
  <si>
    <t>الإدارة النقدية CM</t>
  </si>
  <si>
    <t>المخزون الحكومي INV</t>
  </si>
  <si>
    <t>إدارة الطلبات OM</t>
  </si>
  <si>
    <t>الأصول الثابتة FA</t>
  </si>
  <si>
    <t>النظـام المـالي المميكـن</t>
  </si>
  <si>
    <t>الجهات الفاعلة في الموازنة العامة للدولة</t>
  </si>
  <si>
    <t>وزارة المالية</t>
  </si>
  <si>
    <t>وزارة التخطيط</t>
  </si>
  <si>
    <t>مجلس النواب</t>
  </si>
  <si>
    <t>الجهاز المركزي للمحاسبات</t>
  </si>
  <si>
    <t>قطاع الخدمات العامة</t>
  </si>
  <si>
    <t>الأجهزة التنفيذية والتشريعية والشئون المالية وشئون المالية العامة والشئون الخارجية</t>
  </si>
  <si>
    <t>الأجهزة التنفيذية والتشريعية</t>
  </si>
  <si>
    <t>هـ.م مجلس النواب</t>
  </si>
  <si>
    <t>هـ.م اللجنة العليا للإنتخابات</t>
  </si>
  <si>
    <t>هـ.م رئاسة الجمهورية</t>
  </si>
  <si>
    <t>هـ.م المجالس التخصصية</t>
  </si>
  <si>
    <t>هـ.م رئاسة مجلس الوزراء</t>
  </si>
  <si>
    <t>هـ.م مجلس الشورى</t>
  </si>
  <si>
    <t>هـ.م المجلس القومي لحقوق الإنسان</t>
  </si>
  <si>
    <t>هـ.م ديوان عام وزارة العدالة الانتقالية ومجلس النواب</t>
  </si>
  <si>
    <t>ديوان عام المحافظات</t>
  </si>
  <si>
    <t>الشئون المالية وشئون المالية العامة</t>
  </si>
  <si>
    <t xml:space="preserve">هـ.م الجهاز المركزي للمحاسبات
هـ.م ديوان عام وزارة المالية
هـ.م قطاع مكتب الوزير
هـ.م مصلحة الخزانة العامة
هـ.م مصلحة الضرائب العامة
هـ.م مصلحة الضرائب العقارية
هـ.م مصلحة الجمارك
هـ.م مصلحة الضرائب على المبيعات
هـ.م مصلحة سك العملة </t>
  </si>
  <si>
    <t>الشئون الخارجية</t>
  </si>
  <si>
    <t>المعونة الإقتصادية للبلدان النامية وبلدان التحول الإقتصادي</t>
  </si>
  <si>
    <t xml:space="preserve">هـ.م الصندوق المصري للتعاون الفنى مع أفريقيا
هـ.م صندوق التعاون الفني مع دول الكومنولث والدول الاسلامية والأوربية والدول المستقلة حديثا
هـ.م الوكالة المصرية للشراكة من أجل التنمية </t>
  </si>
  <si>
    <r>
      <t xml:space="preserve">هـ.م ديوان عام وزارة الخارجية
هـ.م ديوان عام وزارة التعاون الدولي
هـ.م الهيئة العامة لصندوق تمويل مباني وزارة الخارجية بالخارج 
</t>
    </r>
    <r>
      <rPr>
        <sz val="11"/>
        <color rgb="FFFF0000"/>
        <rFont val="Calibri"/>
        <family val="2"/>
        <scheme val="minor"/>
      </rPr>
      <t xml:space="preserve">المعونة الإقتصادية والإجنبية </t>
    </r>
  </si>
  <si>
    <t>خدمات عامة</t>
  </si>
  <si>
    <t>خدمات موظفين عامة</t>
  </si>
  <si>
    <t xml:space="preserve">خدمات موظفين عامة
هـ.م الجهاز المركزي للتنظيم والإدارة
هـ.م قطاع التنمية الإدارية
مديرية التنظيم والإدارة بالمحافظات
مديرية التنظيم والإدارة بأسوان
مديرية التنظيم والإدارة بالأقصر </t>
  </si>
  <si>
    <t>خدمات تخطيط وخدمات احصائية شاملة</t>
  </si>
  <si>
    <t>هـ.م ديوان عام وزارة التخطيط والمتابعة والاصلاح الاداري
هـ.م معهد التخطيط القومي
هـ.م الجهاز المركزي للتعبئة العامة والإحصاء
هـ.م المركز الديموجرافي
هـ.م مركز معلومات قطاع الاعمال العام</t>
  </si>
  <si>
    <t>خدمات عامة أخرى</t>
  </si>
  <si>
    <t xml:space="preserve">هـ.م مركز المعلومات ودعم اتخاذ القرار
هـ.م مركز إعداد القادة لإدارة الأعمال
هـ.م الهيئة العامة للخدمات الحكومية
هـ.م المركز الوطني لتخطيط استخدامات اراضي الدولة </t>
  </si>
  <si>
    <t xml:space="preserve">
هـ.م مكتب وزير الدولة لشئون البحث العلمي
هـ.م المركز القومي للبحوث
هـ.م المعهد القومي للقياس والمعايرة
هـ.م معهد بحوث البترول
هـ.م المعهد القومي للبحوث الفلكية والجيوفيزيقية
هـ.م المعهد القومي لعلوم البحار والمصايد
هـ.م مركز بحوث وتطوير الفلزات
هـ.م معهد بحوث الإلكترونيات
هـ.م المجلس الأعلى لمراكز ومعاهد البحث العلمي
هـ.م أكاديمية البحث العلمي والتكنولوجيا
هـ.م صندوق الاستشارات والدراسات والبحوث الفنية والتكنولوجية
هـ.م الهيئة القومية لللاستشعار من بعد وعلوم الفضاء
هـ.م الهيئة العامة للابحاث العلمية والتطبيقات التكنولوجية
هـ٠م صندوق العلوم والتنمية التكنولوجية </t>
  </si>
  <si>
    <t>بحوث اساسية</t>
  </si>
  <si>
    <t>خدمات عمومية عامة غير مصنفة في مكان اخر
هـ.م هيئة الرقابة الإدارية
هـ.م ديوان عام وزارة التنمية المحلية
هـ.م الأمانة العامة للإدارة المحلية
هـ.م جهاز الصناعات الحرفية والتعاون الإنتاجي
هـ.م جهاز بناء وتنمية القرية المصرية
هـ.م مجمع اللغة العربية
هـ.م صندوق الانشطة الانتاجية والخدمية برئاسة الجمهورية
هـ.م المجلس القومي للمرأة
هـ.م المجلس القومي للسكان</t>
  </si>
  <si>
    <t>خدمات عمومية عامة غير مصنفة في مكان اخر</t>
  </si>
  <si>
    <t>قطاع الدفاع والامن القومى</t>
  </si>
  <si>
    <t>قطاع النظام العام وشئون السلامة العامة</t>
  </si>
  <si>
    <r>
      <rPr>
        <sz val="11"/>
        <color rgb="FFFF0000"/>
        <rFont val="Calibri"/>
        <family val="2"/>
        <scheme val="minor"/>
      </rPr>
      <t>الدفاع العسكري</t>
    </r>
    <r>
      <rPr>
        <sz val="11"/>
        <color theme="1"/>
        <rFont val="Calibri"/>
        <family val="2"/>
        <charset val="178"/>
        <scheme val="minor"/>
      </rPr>
      <t xml:space="preserve">
هـ.م الأمانة العامة لمجلس الدفاع الوطني
هـ.م الأمانة العامة لمجلس الأمن القومى
هـ.م ديوان عام وزارة الدفاع
هـ.م ديوان عام وزارة الإنتاج الحربي
هـ.م قطاع التدريب
هـ.م قطاع الميادين المركزية
</t>
    </r>
    <r>
      <rPr>
        <sz val="11"/>
        <color rgb="FFFF0000"/>
        <rFont val="Calibri"/>
        <family val="2"/>
        <scheme val="minor"/>
      </rPr>
      <t>شئون دفاع غير مصنفة في مكان أخر</t>
    </r>
    <r>
      <rPr>
        <sz val="11"/>
        <color theme="1"/>
        <rFont val="Calibri"/>
        <family val="2"/>
        <charset val="178"/>
        <scheme val="minor"/>
      </rPr>
      <t xml:space="preserve">
هـ.م صندوق تمويل المتاحف العسكرية </t>
    </r>
  </si>
  <si>
    <r>
      <rPr>
        <sz val="11"/>
        <color rgb="FFFF0000"/>
        <rFont val="Calibri"/>
        <family val="2"/>
        <scheme val="minor"/>
      </rPr>
      <t>خدمات الشرطة</t>
    </r>
    <r>
      <rPr>
        <sz val="11"/>
        <color theme="1"/>
        <rFont val="Calibri"/>
        <family val="2"/>
        <charset val="178"/>
        <scheme val="minor"/>
      </rPr>
      <t xml:space="preserve">
هـ.م ديوان عام وزارة الداخلية
هـ.م مصلحة الأمن والشرطة
</t>
    </r>
    <r>
      <rPr>
        <sz val="11"/>
        <color rgb="FFFF0000"/>
        <rFont val="Calibri"/>
        <family val="2"/>
        <scheme val="minor"/>
      </rPr>
      <t>خدمات الحماية ضد الحريق</t>
    </r>
    <r>
      <rPr>
        <sz val="11"/>
        <color theme="1"/>
        <rFont val="Calibri"/>
        <family val="2"/>
        <charset val="178"/>
        <scheme val="minor"/>
      </rPr>
      <t xml:space="preserve">
هـ.م المركز القومى لدراسات السلامة والصحة المهنية وتأمين بيئة العمل
</t>
    </r>
    <r>
      <rPr>
        <sz val="11"/>
        <color rgb="FFFF0000"/>
        <rFont val="Calibri"/>
        <family val="2"/>
        <scheme val="minor"/>
      </rPr>
      <t>المحاكم</t>
    </r>
    <r>
      <rPr>
        <sz val="11"/>
        <color theme="1"/>
        <rFont val="Calibri"/>
        <family val="2"/>
        <charset val="178"/>
        <scheme val="minor"/>
      </rPr>
      <t xml:space="preserve">
هـ.م ديوان عام وزارة العدل
هـ.م المحكمة الدستورية العليا
هـ.م القضاء والنيابة العامة
هـ.م دار الافتاء المصرية
هـ.م مجلس الدولة
هـ.م هيئة قضايا الدولة
هـ.م هيئة النيابة الادارية
هـ.م الهيئة العامة لصندوق أبنية دور المحاكم والشهر العقاري 
هـ.م صندوق السجل العيني
</t>
    </r>
    <r>
      <rPr>
        <sz val="11"/>
        <color rgb="FFFF0000"/>
        <rFont val="Calibri"/>
        <family val="2"/>
        <scheme val="minor"/>
      </rPr>
      <t>السجون</t>
    </r>
    <r>
      <rPr>
        <sz val="11"/>
        <color theme="1"/>
        <rFont val="Calibri"/>
        <family val="2"/>
        <charset val="178"/>
        <scheme val="minor"/>
      </rPr>
      <t xml:space="preserve">
هـ.م مصلحة السجون
</t>
    </r>
    <r>
      <rPr>
        <sz val="11"/>
        <color rgb="FFFF0000"/>
        <rFont val="Calibri"/>
        <family val="2"/>
        <scheme val="minor"/>
      </rPr>
      <t>البحوث والتطوير في مجال النظام العام وشئون السلامة العامة</t>
    </r>
    <r>
      <rPr>
        <sz val="11"/>
        <color theme="1"/>
        <rFont val="Calibri"/>
        <family val="2"/>
        <charset val="178"/>
        <scheme val="minor"/>
      </rPr>
      <t xml:space="preserve">
هـ.م صندوق تطوير نظام الاحوال المدنية </t>
    </r>
  </si>
  <si>
    <t xml:space="preserve">قطاع الشئون الإقتصادية </t>
  </si>
  <si>
    <t>الشئون الإقتصادية والتجارية وشئون العمالة العامة</t>
  </si>
  <si>
    <t>الشئون الإقتصادية والتجارية العامة</t>
  </si>
  <si>
    <t xml:space="preserve">هـ.م الأمانة العامة للتجارة الخارجية
هـ.م قطاعي التجارة الخارجية والاتفاقات التجارية
هـ.م نقطة التجارة الدولية
هـ.م قطاع التمثيل التجاري
هـ.م مصلحة دمغ المصوغات والموازين
هـ.م ديوان عام وزارة الاستثمار
هـ.م ديوان عام وزارة قطاع الاعمال العام
مديرية التموين والتجارة الداخلية بالمحافظات
هـ.م الهيئة العامة للرقابة على الصادرات والواردات
هـ.م الهيئة العامة لمركز تنمية الصادرات المصرية
هـ.م صندوق تنمية الصادرات المصرية
هـ.م جهاز حماية المنافسة ومنع الممارسات الاحتكارية
هـ.م جهاز حماية المستهلك
هـ.م الهيئة العامة للرقابة المالية
هـ.م معهد الخدمات المالية </t>
  </si>
  <si>
    <t>شئون العمالة العامة</t>
  </si>
  <si>
    <t xml:space="preserve">هـ.م ديوان عام وزارة القوى العاملة
هـ.م قطاع شئون الهجرة والمصريين بالخارج
مديرية القوى العاملة بالمحافظات </t>
  </si>
  <si>
    <t>الزراعة والحراجة والصيد البحري والبري</t>
  </si>
  <si>
    <t>الزراعة</t>
  </si>
  <si>
    <t xml:space="preserve">هـ.م ديوان عام وزارة الزراعة واستصلاح الأراضي
مديريات الزراعة بالمحافظات
هـ.م الهيئة العامة للإصلاح الزراعي
هـ.م صندوق تحسين الاقطان المصرية
هـ.م الجهاز التنفيذى لمشروعات تحسين الاراضى
هـ.م صندوق الموازنة الزراعية
هـ.م صندوق الأراضي الزراعية </t>
  </si>
  <si>
    <t>الحراجة</t>
  </si>
  <si>
    <t xml:space="preserve">هـ.م ديوان عام وزارة الموارد المائية والري
هـ.م مصلحة الري
هـ.م مصلحة الميكانيكا والكهرباء
هـ.م الهيئة العامه لمشروعات الصرف - صيانة </t>
  </si>
  <si>
    <t>الصيد البحري والبري</t>
  </si>
  <si>
    <t xml:space="preserve">مديريات الطب البيطرى بالمحافظات
هـ.م الهيئة العامة للخدمات البيطرية
هـ.م الهيئة العامة لتنمية الثروة السمكية
هـ.م لهيئة المصرية العامة لحماية الشواطىء </t>
  </si>
  <si>
    <t>الوقود والطاقة</t>
  </si>
  <si>
    <t>البترول والغاز الطبيعي</t>
  </si>
  <si>
    <t>هـ.م ديوان عام وزارة البترول</t>
  </si>
  <si>
    <t>الوقود النووي</t>
  </si>
  <si>
    <t xml:space="preserve">ه.م هيئة الرقابة النووية والاشعاعية
هـ.م هيئة الطاقة الذرية
هـ.م هيئة المواد النووية </t>
  </si>
  <si>
    <t>الكهرباء</t>
  </si>
  <si>
    <t>هـ.م ديوان عام وزارة الكهرباء</t>
  </si>
  <si>
    <t>التعدين والصناعة التحويلية والتشييد</t>
  </si>
  <si>
    <t>تعدين الموارد المعدنية عدا الوقود المعدني</t>
  </si>
  <si>
    <t>هـ.م الهيئة المصرية العامة للثروة المعدنية</t>
  </si>
  <si>
    <t>الصناعة التحويلية</t>
  </si>
  <si>
    <t xml:space="preserve">هـ.م وزارة الصناعة والتجارة والمشروعات الصغيرة والمتوسطة "شئون الصناعة"
هـ.م مصلحة الكيمياء
هـ.م مصلحة الرقابة الصناعية
هـ.م الهيئة المصرية العامة للمواصفات والجودة
هـ.م المجلس الوطني للاعتماد
هـ.م المعهد القومي للجوده </t>
  </si>
  <si>
    <t>النقل</t>
  </si>
  <si>
    <t>النقل البري</t>
  </si>
  <si>
    <t xml:space="preserve">هـ.م ديوان عام وزارة النقل قطاع النقل
مديريات الطرق والنقل بالمحافظات
هـ.م الهيئة العامة للطرق والكباري والنقل البري
هـ.م صندوق تمويل شراء بعض مركبات النقل السريع </t>
  </si>
  <si>
    <t>النقل المائي</t>
  </si>
  <si>
    <t xml:space="preserve">هـ.م ديوان عام وزارة النقل قطاع النقل البحرى
هـ.م الهيئة المصرية لسلامة الملاحة البحرية
هـ.م الهيئة العامة للنقل النهري </t>
  </si>
  <si>
    <t>النقل بالسكك الحديدية</t>
  </si>
  <si>
    <t>هـ.م الهيئة القومية للانفاق</t>
  </si>
  <si>
    <t>النقل الجوى</t>
  </si>
  <si>
    <t xml:space="preserve">هـ.م ديوان عام وزارة الطيران المدنى
هـ.م الهيئة العامة للارصاد الجوية
هـ.م صندوق دعم وتطوير الطيران 
</t>
  </si>
  <si>
    <t>الإتصالات</t>
  </si>
  <si>
    <t>هـ.م ديوان عام وزارة الإتصالات والمعلومات</t>
  </si>
  <si>
    <t>صناعات أخرى</t>
  </si>
  <si>
    <t>السياحة</t>
  </si>
  <si>
    <t xml:space="preserve">هـ.م ديوان عام وزارة السياحة
هـ.م الهيئة المصرية العامة للتنشيط السياحي </t>
  </si>
  <si>
    <t xml:space="preserve">مشاريع التنمية متعددة الأغراض </t>
  </si>
  <si>
    <t>هـ.م الهيئة العامة للسد العالى وخزان أسوان</t>
  </si>
  <si>
    <t>البحوث والتطوير في مجال الشئون الإقتصادية</t>
  </si>
  <si>
    <t>البحوث والتطوير في مجال الزراعة والحراجة والصيد البحري والبرى</t>
  </si>
  <si>
    <t xml:space="preserve">هـ.م مركز بحوث الصحراء
هـ.م مركز البحوث الزراعية
هـ.م المركز القومي لبحوث المياه </t>
  </si>
  <si>
    <t>البحوث والتطوير في مجال التعدين والصناعة التحويلية والتشييد</t>
  </si>
  <si>
    <t xml:space="preserve">هـ.م المركز القومي لبحوث الإسكان والبناء
هـ.م صندوق البحوث والدراسات الداخلة في مجال أنشطة التعمير </t>
  </si>
  <si>
    <t>البحوث والتطوير في مجال النقل</t>
  </si>
  <si>
    <t xml:space="preserve">هـ.م المعهد القومى للنقل
هـ.م الهيئة العامة لتخطيط مشروعات النقل </t>
  </si>
  <si>
    <t>البحوث والتطوير في مجال الإتصالات</t>
  </si>
  <si>
    <t>هـ.م المعهد القومى للاتصالات السلكية واللاسلكية</t>
  </si>
  <si>
    <t>قطاع حماية البيئة</t>
  </si>
  <si>
    <t>تصريف النفايات</t>
  </si>
  <si>
    <t>هـ.م الهيئه العامه لنظافة وتجميل القاهرة
هـ.م الهيئه العامه للنظافه والتجميل بمحافظة الجيزة
جهاز تنظيم ادارة المخلفات</t>
  </si>
  <si>
    <t xml:space="preserve">تصريف مياة الصرف الصحي </t>
  </si>
  <si>
    <t>هـ.م الجهاز التنظيمي لمياه الشرب والصرف الصحى وحماية المستهلك</t>
  </si>
  <si>
    <t xml:space="preserve">حماية التنوع الحيوي والمناظر الطبيعية </t>
  </si>
  <si>
    <t>هـ.م مكتب وزير الدولة لشئون البيئة
هـ.م جهاز شئون البيئة
هـ.م ديوان عام وزارة الدولة للتطوير الحضرى والعشوائيات</t>
  </si>
  <si>
    <t>قطاع الإسكان والمرافق المجتمعية</t>
  </si>
  <si>
    <t>تنمية الإسكان</t>
  </si>
  <si>
    <t xml:space="preserve">هـ.م ديوان عام وزارة الإسكان والمرافق
مديريات الإسكان والمرافق بالمحافظات
تنمية المجتمع
هـ.م ديوان عام المجتمعات العمرانية الجديدة
هـ.م الجهاز المركزى للتعمير
هـ.م الهيئه العامه للتخطيط العمرانى
هـ.م صندوق تطوير المناطق العشوائية
إمدادات المياة
هـ.م الجهاز التنفيذي لمياه الشرب والصرف الصحى
ه.م وزارة مرافق مياه الشرب والصرف الصحى
هـ.م الهيئه القوميه لمياه الشرب والصرف الصحي
الإسكان ومرافق المجتمع غير المصنفين في مكان أخر
هـ.م الجهاز التنفيذى للمشروعات المشتركة
هـ.م صندوق ضمان ودعم نشاط التمويل العقارى </t>
  </si>
  <si>
    <t>قطاع الصحة</t>
  </si>
  <si>
    <t>خدمات المستشفيات</t>
  </si>
  <si>
    <t>هـ.م مستشفي قنا الجامعي - جامعة جنوب الوادي
هـ.م مستشفى الفيوم الجامعى بجامعة الفيوم
هـ.م مستشفى أسوان التعليمي</t>
  </si>
  <si>
    <t xml:space="preserve">خدمات المستشفيات العامة </t>
  </si>
  <si>
    <t>هـ.م مستشفى الحسين الجامعي
هـ.م مستشفى باب الشعرية الجامعي
هـ.م مستشفى الزهراء الجامعي
هـ.م مستشفى دمياط الجامعي الجديدة
ه.م مستشفى جامعة الأزهر - مدينة نصر
ه.م المستشفى التعليمى لكلية طب بنين بجامعة الأزهر - أسيوط
هـ.م مستشفيات الصحة النفسية 
هـ . م مديريات الشئون الصحية بالمحافظات
هـ.م المستشفيات الجامعية بالقاهرة
هـ.م مستشفى قصر العيني التعليمي الجديد
هـ.م المستشفيات الجامعية بالإسكندرية
هـ.م مستشفيات جامعة عين شمس
هـ.م مستشفى جامعة عين شمس التخصصي
هـ.م المستشفيات الجامعية بأسيوط
هـ.م مستشفى الأورام بجامعة أسيوط
هـ.م مركز صحة المرأة بأسيوط
هـ.م مستشفى طب الأطفال بأسيوط
هـ.م مستشفى الراجحى الجامعي للكبد - جامعه اسيوط
هـ.م مستشفى طنطا الجامعي
هـ.م المستشفى التعليمي العالمي الجديد بجامعة طنطا
هـ.م المستشفيات الجامعية بالمنصورة
هـ.م مركز الكلى والمسالك البولية - جامعة المنصورة
هـ.م مركز جراحة الجهاز الهضمي - جامعة المنصورة
هـ.م مركز طب وجراحة العيون - جامعة المنصورة
هـ.م مستشفى الطوارئ - جامعة المنصورة
هـ.م مستشفى الباطنة التخصصي - جامعة المنصورة
هـ.م مستشفى طب الأطفال - جامعة المنصورة
هـ.م مركز علاج الأورام - جامعة المنصورة
هـ.م المستشفيات الجامعية بالزقازيق
هـ.م مستشفى بنها الجامعي
هـ.م مستشفى بدر الجامعي - جامعة حلوان
هـ.م مستشفيات جامعة قناة السويس 
هـ.م المستشفى الجامعي بالمنوفية
هـ.م مستشفى معهد الكبد القومي - جامعة المنوفية
هـ.م المستشفيات الجامعية بالمنيا
هـ.م مستشفيات جامعة سوهاج
هـ.م مستشفى بني سويف الجامعى</t>
  </si>
  <si>
    <t>خدمات المستشفيات المتخصصة</t>
  </si>
  <si>
    <t xml:space="preserve">هـ.م مستشفى معهد ناصر
هـ.م مستشفى الهرم
هـ.م مستشفى شرم الشيخ الدولي
هـ.م مستشفى شرق المدينة بالاسكندرية
هـ.م مراكز علاج الأورام بالمحافظات
هـ.م مستشفى السلام التخصصي بمدينة السلام
هـ.م مستشفى الأقصر الدولى
هـ.م مستشفيات جراحات اليوم الواحد بالمحافظات
هـ.م مستشفى دار الشفاء
هـ.م مستشفى الهلال الأحمر
هـ.م مراكز تطوير خدمات بنوك الدم
هـ.م المركز القومى لرمد روض الفرج
هـ.م مستشفى العجوزة
هـ.م مستشفى أبو سمبل بأسوان
هـ.م مستشفى الأطفال التخصصى ببنها
هـ.م مركز الصدر والحساسية بإمبابة
هـ.م مركز القلب بالمحلة الكبرى
هـ.م المركز الطبي التخصصي لرمد الأزهر
هـ.م مستشفى القبارى بالإسكندرية 
هـ.م مركز هدى طلعت حرب التخصصى بحلوان
هـ.م مراكز أبحاث الكبد والقلب بكفر الشيخ وقنا وسوهاج ودمياط ومرسى مطروح
هـ.م مركز رمد كفر الشيخ
هـ.م مستشفى الشيخ زايد التخصصي
هـ.م مستشفى البنك الأهلي
هـ.م مستشفى الزيتون التخصصي </t>
  </si>
  <si>
    <t>خدمات المراكز الطبية ومراكز الأمومة</t>
  </si>
  <si>
    <t>هـ.م مركز الإسكندرية الإقليمي لصحة وتنمية المرأة</t>
  </si>
  <si>
    <r>
      <rPr>
        <sz val="11"/>
        <color rgb="FFFF0000"/>
        <rFont val="Calibri"/>
        <family val="2"/>
        <scheme val="minor"/>
      </rPr>
      <t>خدمات صحية عامة</t>
    </r>
    <r>
      <rPr>
        <sz val="11"/>
        <color theme="1"/>
        <rFont val="Calibri"/>
        <family val="2"/>
        <charset val="178"/>
        <scheme val="minor"/>
      </rPr>
      <t xml:space="preserve">
هـ.م ديوان عام وزارة الصحة
هـ.م الهيئة العامة للمستشفيات والمعاهد التعليمية
</t>
    </r>
    <r>
      <rPr>
        <sz val="11"/>
        <color rgb="FFFF0000"/>
        <rFont val="Calibri"/>
        <family val="2"/>
        <scheme val="minor"/>
      </rPr>
      <t>البحوث والتطوير في مجال الصحة</t>
    </r>
    <r>
      <rPr>
        <sz val="11"/>
        <color theme="1"/>
        <rFont val="Calibri"/>
        <family val="2"/>
        <charset val="178"/>
        <scheme val="minor"/>
      </rPr>
      <t xml:space="preserve">
هـ.م معهد تيودور بلهارس للأبحاث
هـ.م معهد بحوث أمراض العيون
هـ.م الهيئة القومية للرقابة والبحوث الدوائية
هـ.م الهيئة القومية للبحوث والرقابة على المستحضرات الحيوية
هـ.م هيئة الاسعاف المصرية
</t>
    </r>
    <r>
      <rPr>
        <sz val="11"/>
        <color rgb="FFFF0000"/>
        <rFont val="Calibri"/>
        <family val="2"/>
        <scheme val="minor"/>
      </rPr>
      <t>شئون صحية غير مصنفة في مكان أخر</t>
    </r>
    <r>
      <rPr>
        <sz val="11"/>
        <color theme="1"/>
        <rFont val="Calibri"/>
        <family val="2"/>
        <charset val="178"/>
        <scheme val="minor"/>
      </rPr>
      <t xml:space="preserve">
هـ.م المجلس القومي لمكافحة وعلاج الإدمان
هـ .م وزارة الدولة للسكان
هـ.م صندوق مكافحة وعلاج الإدمان والتعاطي </t>
    </r>
  </si>
  <si>
    <t xml:space="preserve">قطاع الشباب والثقافة والشئون الدينية </t>
  </si>
  <si>
    <t xml:space="preserve">الخدمات الترفيهية والرياضية
هـ.م ديوان عام وزارة الشباب والرياضة
مديريات الشباب والرياضة بالمحافظات 
هـ.م المجلس القومي للشباب
هـ.م هيئة استاد القاهرة
هـ.م المجلس القومي للرياضة
الخدمات الثقافية
هـ.م وزارة الثقافة
هـ.م ديوان عام المجلس الأعلى للثقافة
هـ.م الأمانات الفنية للمجلس الأعلى للثقافة
هـ.م المركز القومي لثقافة الطفل
هـ.م رئاسة قطاع الإنتاج الثقافى
هـ.م البيت الفنى للمسرح
هـ.م البيت الفنى للفنون الشعبية والإستعراضية
هـ.م المركز القومى للسينما
هـ.م المركز القومى للمسرح
هـ.م قطاع الفنون التشكيلية
هـ. م قطاع الإعلام
هـ.م مكتب وزير الدولة للآثار
هـ.م قطاع الأمانة العامة للمجلس الأعلى للآثار
هـ.م قطاع المشروعات
هـ.م قطاع صندوق تمويل الآثار والمتاحف
هـ.م قطاع المتاحف
هـ.م قطاع الآثار المصرية
هـ.م قطاع الآثار الإسلامية والقبطية
هـ.م المجلس الأعلى للآثار
هـ.م البيت الفني للموسيقي ودار الأوبرا
هـ.م صندوق تمويل نشاط ومشروعات دار الأوبرا 
هـ.م الهيئه المصريه العامه للكتاب
هـ.م أكاديمية الفنون
هـ.م الهيئة العامة لقصور الثقافة
هـ.م صندوق التنمية الثقافية
هـ.م الهيئة العامة لدار الكتب والوثائق القومية
هـ.م الجهاز القومي للتنسيق الحضاري
هـ.م مكتبة الإسكندرية
هـ.م صندوق إنقاذ آثار النوبة
هـ.م المركز القومي للترجمة
هـ.م مكتبة مصر العامة الرئيسية
هـ.م صندوق مكتبات مصر العامة
خدمات إذاعة ونشر
خدمات إذاعة ونشر
هـ.م المجلس الأعلى للصحافة
هـ. م قطاع الإعلام
هـ.م الهيئة العامة للاستعلامات
خدمات دينية وخدمات مجتمعية أخرى
هـ.م الأزهر الشريف
هـ.م ديوان عام وزارة الأوقاف والمديريات الاقليمية
هـ.م نشر الدعوه الإسلامية
هـ.م المجلس الأعلى للشئون الإسلامية </t>
  </si>
  <si>
    <t xml:space="preserve">قطاع التعليم </t>
  </si>
  <si>
    <r>
      <rPr>
        <sz val="11"/>
        <color rgb="FFFF0000"/>
        <rFont val="Calibri"/>
        <family val="2"/>
        <scheme val="minor"/>
      </rPr>
      <t>التعليم ما قبل الجامعى والتعليم الجامعى</t>
    </r>
    <r>
      <rPr>
        <sz val="11"/>
        <color theme="1"/>
        <rFont val="Calibri"/>
        <family val="2"/>
        <charset val="178"/>
        <scheme val="minor"/>
      </rPr>
      <t xml:space="preserve">
مديرية التربية والتعليم بالمحافظات
</t>
    </r>
    <r>
      <rPr>
        <sz val="11"/>
        <color rgb="FFFF0000"/>
        <rFont val="Calibri"/>
        <family val="2"/>
        <scheme val="minor"/>
      </rPr>
      <t>التعليم العالي</t>
    </r>
    <r>
      <rPr>
        <sz val="11"/>
        <color theme="1"/>
        <rFont val="Calibri"/>
        <family val="2"/>
        <charset val="178"/>
        <scheme val="minor"/>
      </rPr>
      <t xml:space="preserve">
</t>
    </r>
    <r>
      <rPr>
        <sz val="11"/>
        <color theme="3" tint="0.39997558519241921"/>
        <rFont val="Calibri"/>
        <family val="2"/>
        <scheme val="minor"/>
      </rPr>
      <t>المرحلة الأولى من التعليم العالي</t>
    </r>
    <r>
      <rPr>
        <sz val="11"/>
        <color rgb="FFFF0000"/>
        <rFont val="Calibri"/>
        <family val="2"/>
        <scheme val="minor"/>
      </rPr>
      <t xml:space="preserve">
</t>
    </r>
    <r>
      <rPr>
        <sz val="11"/>
        <color theme="1"/>
        <rFont val="Calibri"/>
        <family val="2"/>
        <charset val="178"/>
        <scheme val="minor"/>
      </rPr>
      <t xml:space="preserve">هـ.م جامعة الأزهر - تعليم
هـ.م أكاديمية السادات للعلوم الإدارية
هـ.م ديوان عام وزارة التعليم العالى
هـ.م المجلس الأعلى للجامعات
هـ.م التعليم بالقاهرة
هـ.م تعليم الخرطوم
هـ.م تعليم الإسكندرية
هـ.م تعليم جنوب السودان
هـ.م تعليم مرسى مطروح
هـ.م التعليم بجامعة عين شمس
هـ.م التعليم بأسيوط
هـ.م تعليم الوادي الجديد - جامعة اسيوط
هـ.م التعليم بطنطا
هـ.م التعليم بالمنصورة
هـ.م تعليم دمياط بجامعة المنصورة
هـ.م التعليم بالزقازيق
هـ.م تعليم جامعة بنها
هـ.م التعليم بجامعة حلوان
هـ.م التعليم بقناة السويس
هـ.م تعليم السويس بجامعة قناة السويس
هـ.م تعليم العريش - جامعة قناة السويس
هـ.م التعليم بالمنوفية
هـ.م تعليم السادات بجامعة المنوفية 
هـ.م التعليم بالمنيا
هـ.م تعليم جامعة سوهاج
هـ.م التعليم بقنا
هـ.م تعليم جامعة الفيوم
هـ.م تعليم جامعة بني سويف
هـ.م تعليم جامعة كفر الشيخ
هـ.م تعليم جامعة بورسعيد
هـ.م تعليم دمنهور
تعليم أسوان بجامعة أسوان
هـ.م تعليم دمياط
هـ.م تعليم السويس
ه.م تعليم جامعة السادات
هـ.م تعليم - الجامعة المصرية اليابانية للعلوم والتكنولوجيا
التعليم غير المحدد بمستوى
هـ.م مصلحة الكفاية الإنتاجية والتدريب المهني
هـ.م المركز الإقليمي لتعليم الكبار
هـ.م الهيئة العامة لمحو الأمية وتعليم الكبار
خدمات مساعدة للتعليم
هـ.م ديوان عام وزارة التربية والتعليم
هـ.م ديوان عام وزارة الدولة للتعليم الفني والتدريب
هـ.م الهيئة العامة للأبنية التعليمية
هـ.م صندوق دعم وتمويل المشروعات التعليمية
هـ.م المركز القومي للامتحانات
هـ.م الاكاديمية المهنية للمعلمين
</t>
    </r>
    <r>
      <rPr>
        <sz val="11"/>
        <color rgb="FFFF0000"/>
        <rFont val="Calibri"/>
        <family val="2"/>
        <scheme val="minor"/>
      </rPr>
      <t>البحوث والتطوير في مجال التعليم</t>
    </r>
    <r>
      <rPr>
        <sz val="11"/>
        <color theme="1"/>
        <rFont val="Calibri"/>
        <family val="2"/>
        <charset val="178"/>
        <scheme val="minor"/>
      </rPr>
      <t xml:space="preserve">
هـ.م صندوق تطوير التعليم
هـ.م المركز القومي للبحوث التربوية والتنمية
</t>
    </r>
    <r>
      <rPr>
        <sz val="11"/>
        <color rgb="FFFF0000"/>
        <rFont val="Calibri"/>
        <family val="2"/>
        <scheme val="minor"/>
      </rPr>
      <t>شئون التعليم غير المصنفة في مكان اخر</t>
    </r>
    <r>
      <rPr>
        <sz val="11"/>
        <color theme="1"/>
        <rFont val="Calibri"/>
        <family val="2"/>
        <charset val="178"/>
        <scheme val="minor"/>
      </rPr>
      <t xml:space="preserve">
هـ.م صندوق حصيلة رسوم الخدمات الإضافية </t>
    </r>
  </si>
  <si>
    <t xml:space="preserve">قطاع الحماية الإجتماعية </t>
  </si>
  <si>
    <r>
      <rPr>
        <sz val="11"/>
        <color rgb="FFFF0000"/>
        <rFont val="Calibri"/>
        <family val="2"/>
        <scheme val="minor"/>
      </rPr>
      <t>الحماية الإجتماعية</t>
    </r>
    <r>
      <rPr>
        <sz val="11"/>
        <color theme="1"/>
        <rFont val="Calibri"/>
        <family val="2"/>
        <charset val="178"/>
        <scheme val="minor"/>
      </rPr>
      <t xml:space="preserve">
هـ.م المجلس القومي لرعاية أسر الشهداء والمصابين
هـ.م المجلس القومي لشئون الاعاقة
</t>
    </r>
    <r>
      <rPr>
        <sz val="11"/>
        <color rgb="FFFF0000"/>
        <rFont val="Calibri"/>
        <family val="2"/>
        <scheme val="minor"/>
      </rPr>
      <t>الحماية الإجتماعية غير المصنفة في مكان أخر</t>
    </r>
    <r>
      <rPr>
        <sz val="11"/>
        <color theme="1"/>
        <rFont val="Calibri"/>
        <family val="2"/>
        <charset val="178"/>
        <scheme val="minor"/>
      </rPr>
      <t xml:space="preserve">
هـ.م وزارة التضامن الاجتماعي "قطاع التأمينات"
هـ.م قسم صافي أعباء المعاشات
هـ.م قسم الدعم وخفض تكاليف المعيشة
هـ.م وزارة التضامن الاجتماعي "قطاع الشئون الاجتماعية"
هـ.م وزارة التموين والتجارة الداخلية
مديريات الشئون الاجتماعية بالمحافظات
هـ.م المجلس القومي للطفولة والأمومة
هـ.م المركز القومي للبحوث الاجتماعية والجنائية</t>
    </r>
  </si>
  <si>
    <t>تعطيل</t>
  </si>
  <si>
    <t>تفعيل</t>
  </si>
  <si>
    <t>العاملين</t>
  </si>
  <si>
    <t>مرتبات</t>
  </si>
  <si>
    <t>عدد العاملين هو عدد افترضي منطقي</t>
  </si>
  <si>
    <t>اجمالى العاملين بالقطاع العام</t>
  </si>
  <si>
    <t>مرتب العامل</t>
  </si>
  <si>
    <t>اجمالى مصروفات الدفاع والامن القومى</t>
  </si>
  <si>
    <t>اجمالى مصروفات العاملين بقطاع الحماية البئية</t>
  </si>
  <si>
    <t>اجمالى مصروفات العاملين بالاسكان والمرافق</t>
  </si>
  <si>
    <t>اجمالى العاملين بالدولة</t>
  </si>
  <si>
    <t>عدد الجهات</t>
  </si>
  <si>
    <t>اجمالى اجور العاملين</t>
  </si>
  <si>
    <t>اجمالى عدد السكان</t>
  </si>
</sst>
</file>

<file path=xl/styles.xml><?xml version="1.0" encoding="utf-8"?>
<styleSheet xmlns="http://schemas.openxmlformats.org/spreadsheetml/2006/main">
  <numFmts count="2">
    <numFmt numFmtId="164" formatCode="[$-2000401]0.00%"/>
    <numFmt numFmtId="165" formatCode="[$-2000401]#,##0"/>
  </numFmts>
  <fonts count="11">
    <font>
      <sz val="11"/>
      <color theme="1"/>
      <name val="Calibri"/>
      <family val="2"/>
      <charset val="178"/>
      <scheme val="minor"/>
    </font>
    <font>
      <sz val="11"/>
      <color rgb="FFFF0000"/>
      <name val="Calibri"/>
      <family val="2"/>
      <charset val="178"/>
      <scheme val="minor"/>
    </font>
    <font>
      <b/>
      <sz val="18"/>
      <color theme="1"/>
      <name val="Calibri"/>
      <family val="2"/>
      <scheme val="minor"/>
    </font>
    <font>
      <sz val="11"/>
      <color rgb="FFFF0000"/>
      <name val="Calibri"/>
      <family val="2"/>
      <scheme val="minor"/>
    </font>
    <font>
      <sz val="11"/>
      <color theme="1"/>
      <name val="Calibri"/>
      <family val="2"/>
      <scheme val="minor"/>
    </font>
    <font>
      <sz val="11"/>
      <color theme="3" tint="0.39997558519241921"/>
      <name val="Calibri"/>
      <family val="2"/>
      <scheme val="minor"/>
    </font>
    <font>
      <sz val="14"/>
      <color theme="1"/>
      <name val="Calibri"/>
      <family val="2"/>
      <charset val="178"/>
      <scheme val="minor"/>
    </font>
    <font>
      <sz val="18"/>
      <color theme="1"/>
      <name val="Calibri"/>
      <family val="2"/>
      <charset val="178"/>
      <scheme val="minor"/>
    </font>
    <font>
      <sz val="20"/>
      <color theme="1"/>
      <name val="Calibri"/>
      <family val="2"/>
      <charset val="178"/>
      <scheme val="minor"/>
    </font>
    <font>
      <b/>
      <sz val="24"/>
      <color theme="1"/>
      <name val="Calibri"/>
      <family val="2"/>
      <scheme val="minor"/>
    </font>
    <font>
      <b/>
      <sz val="16"/>
      <color theme="5" tint="-0.249977111117893"/>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00B0F0"/>
        <bgColor indexed="64"/>
      </patternFill>
    </fill>
    <fill>
      <patternFill patternType="solid">
        <fgColor theme="9" tint="-0.249977111117893"/>
        <bgColor indexed="64"/>
      </patternFill>
    </fill>
    <fill>
      <patternFill patternType="solid">
        <fgColor rgb="FFFFC1C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4" tint="0.39997558519241921"/>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theme="3"/>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theme="3"/>
      </left>
      <right/>
      <top/>
      <bottom/>
      <diagonal/>
    </border>
    <border>
      <left/>
      <right style="thick">
        <color theme="3"/>
      </right>
      <top/>
      <bottom/>
      <diagonal/>
    </border>
    <border>
      <left style="thick">
        <color theme="3"/>
      </left>
      <right style="thin">
        <color indexed="64"/>
      </right>
      <top style="thin">
        <color indexed="64"/>
      </top>
      <bottom/>
      <diagonal/>
    </border>
    <border>
      <left style="thick">
        <color theme="3"/>
      </left>
      <right style="thin">
        <color indexed="64"/>
      </right>
      <top/>
      <bottom/>
      <diagonal/>
    </border>
    <border>
      <left style="thin">
        <color indexed="64"/>
      </left>
      <right style="thick">
        <color theme="3"/>
      </right>
      <top/>
      <bottom/>
      <diagonal/>
    </border>
    <border>
      <left style="thick">
        <color theme="3"/>
      </left>
      <right style="thin">
        <color indexed="64"/>
      </right>
      <top/>
      <bottom style="thin">
        <color indexed="64"/>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right style="thick">
        <color theme="3"/>
      </right>
      <top/>
      <bottom style="thin">
        <color indexed="64"/>
      </bottom>
      <diagonal/>
    </border>
    <border>
      <left style="thin">
        <color indexed="64"/>
      </left>
      <right style="thin">
        <color indexed="64"/>
      </right>
      <top style="thin">
        <color indexed="64"/>
      </top>
      <bottom style="thick">
        <color theme="3"/>
      </bottom>
      <diagonal/>
    </border>
    <border>
      <left style="thin">
        <color indexed="64"/>
      </left>
      <right/>
      <top/>
      <bottom style="thick">
        <color theme="3"/>
      </bottom>
      <diagonal/>
    </border>
    <border>
      <left style="thin">
        <color indexed="64"/>
      </left>
      <right/>
      <top style="thin">
        <color indexed="64"/>
      </top>
      <bottom style="thick">
        <color theme="3"/>
      </bottom>
      <diagonal/>
    </border>
    <border>
      <left/>
      <right style="thin">
        <color indexed="64"/>
      </right>
      <top style="thin">
        <color indexed="64"/>
      </top>
      <bottom style="thick">
        <color theme="3"/>
      </bottom>
      <diagonal/>
    </border>
    <border>
      <left style="thin">
        <color indexed="64"/>
      </left>
      <right style="thick">
        <color theme="3"/>
      </right>
      <top/>
      <bottom style="thick">
        <color theme="3"/>
      </bottom>
      <diagonal/>
    </border>
    <border>
      <left/>
      <right/>
      <top style="thin">
        <color indexed="64"/>
      </top>
      <bottom style="thick">
        <color theme="3"/>
      </bottom>
      <diagonal/>
    </border>
    <border>
      <left style="thin">
        <color indexed="64"/>
      </left>
      <right/>
      <top/>
      <bottom style="thin">
        <color theme="3"/>
      </bottom>
      <diagonal/>
    </border>
    <border>
      <left/>
      <right style="thin">
        <color indexed="64"/>
      </right>
      <top/>
      <bottom style="thin">
        <color theme="3"/>
      </bottom>
      <diagonal/>
    </border>
    <border>
      <left/>
      <right/>
      <top/>
      <bottom style="thin">
        <color theme="3"/>
      </bottom>
      <diagonal/>
    </border>
    <border>
      <left style="thin">
        <color indexed="64"/>
      </left>
      <right style="thin">
        <color indexed="64"/>
      </right>
      <top/>
      <bottom style="thin">
        <color theme="3"/>
      </bottom>
      <diagonal/>
    </border>
    <border>
      <left/>
      <right style="thin">
        <color theme="3"/>
      </right>
      <top/>
      <bottom style="thin">
        <color theme="3"/>
      </bottom>
      <diagonal/>
    </border>
    <border>
      <left style="thin">
        <color theme="3"/>
      </left>
      <right style="thin">
        <color theme="3"/>
      </right>
      <top style="thin">
        <color theme="3"/>
      </top>
      <bottom/>
      <diagonal/>
    </border>
    <border>
      <left style="thin">
        <color theme="3"/>
      </left>
      <right style="thin">
        <color theme="3"/>
      </right>
      <top/>
      <bottom style="thin">
        <color theme="3"/>
      </bottom>
      <diagonal/>
    </border>
    <border>
      <left style="thin">
        <color theme="3"/>
      </left>
      <right style="thin">
        <color theme="3"/>
      </right>
      <top/>
      <bottom/>
      <diagonal/>
    </border>
    <border>
      <left style="thin">
        <color theme="3"/>
      </left>
      <right/>
      <top style="thin">
        <color theme="3"/>
      </top>
      <bottom/>
      <diagonal/>
    </border>
    <border>
      <left/>
      <right style="thin">
        <color theme="3"/>
      </right>
      <top style="thin">
        <color theme="3"/>
      </top>
      <bottom/>
      <diagonal/>
    </border>
    <border>
      <left style="thin">
        <color theme="3"/>
      </left>
      <right/>
      <top/>
      <bottom/>
      <diagonal/>
    </border>
    <border>
      <left style="thin">
        <color theme="3"/>
      </left>
      <right/>
      <top/>
      <bottom style="thin">
        <color theme="3"/>
      </bottom>
      <diagonal/>
    </border>
    <border>
      <left/>
      <right style="thin">
        <color theme="3"/>
      </right>
      <top/>
      <bottom style="thick">
        <color theme="3"/>
      </bottom>
      <diagonal/>
    </border>
    <border>
      <left/>
      <right/>
      <top style="thin">
        <color theme="3"/>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style="thin">
        <color theme="1"/>
      </right>
      <top style="thin">
        <color theme="3"/>
      </top>
      <bottom style="thin">
        <color theme="3"/>
      </bottom>
      <diagonal/>
    </border>
    <border>
      <left style="thick">
        <color theme="3"/>
      </left>
      <right/>
      <top/>
      <bottom style="thin">
        <color theme="1"/>
      </bottom>
      <diagonal/>
    </border>
    <border>
      <left/>
      <right/>
      <top/>
      <bottom style="thin">
        <color theme="1"/>
      </bottom>
      <diagonal/>
    </border>
    <border>
      <left/>
      <right style="thick">
        <color theme="3"/>
      </right>
      <top/>
      <bottom style="thin">
        <color theme="1"/>
      </bottom>
      <diagonal/>
    </border>
    <border>
      <left style="medium">
        <color theme="1"/>
      </left>
      <right style="medium">
        <color theme="1"/>
      </right>
      <top style="medium">
        <color theme="1"/>
      </top>
      <bottom/>
      <diagonal/>
    </border>
    <border>
      <left style="medium">
        <color theme="1"/>
      </left>
      <right style="medium">
        <color theme="1"/>
      </right>
      <top/>
      <bottom style="medium">
        <color theme="1"/>
      </bottom>
      <diagonal/>
    </border>
    <border>
      <left style="thin">
        <color indexed="64"/>
      </left>
      <right/>
      <top style="thin">
        <color theme="1"/>
      </top>
      <bottom/>
      <diagonal/>
    </border>
    <border>
      <left/>
      <right style="thin">
        <color indexed="64"/>
      </right>
      <top style="thin">
        <color theme="1"/>
      </top>
      <bottom/>
      <diagonal/>
    </border>
    <border>
      <left style="thin">
        <color theme="1"/>
      </left>
      <right style="thick">
        <color theme="3"/>
      </right>
      <top style="thin">
        <color theme="1"/>
      </top>
      <bottom/>
      <diagonal/>
    </border>
    <border>
      <left style="thin">
        <color theme="1"/>
      </left>
      <right style="thick">
        <color theme="3"/>
      </right>
      <top/>
      <bottom/>
      <diagonal/>
    </border>
    <border>
      <left style="thin">
        <color theme="1"/>
      </left>
      <right style="thick">
        <color theme="3"/>
      </right>
      <top/>
      <bottom style="thick">
        <color theme="3"/>
      </bottom>
      <diagonal/>
    </border>
  </borders>
  <cellStyleXfs count="1">
    <xf numFmtId="0" fontId="0" fillId="0" borderId="0"/>
  </cellStyleXfs>
  <cellXfs count="250">
    <xf numFmtId="0" fontId="0" fillId="0" borderId="0" xfId="0"/>
    <xf numFmtId="0" fontId="0" fillId="0" borderId="8" xfId="0" applyBorder="1" applyAlignment="1">
      <alignment horizontal="right" readingOrder="2"/>
    </xf>
    <xf numFmtId="0" fontId="0" fillId="0" borderId="3" xfId="0" applyBorder="1" applyAlignment="1">
      <alignment horizontal="right" readingOrder="2"/>
    </xf>
    <xf numFmtId="0" fontId="0" fillId="0" borderId="0" xfId="0" applyBorder="1" applyAlignment="1">
      <alignment horizontal="right" readingOrder="2"/>
    </xf>
    <xf numFmtId="0" fontId="0" fillId="0" borderId="5" xfId="0" applyBorder="1" applyAlignment="1">
      <alignment horizontal="right" readingOrder="2"/>
    </xf>
    <xf numFmtId="164" fontId="0" fillId="0" borderId="5" xfId="0" applyNumberFormat="1" applyBorder="1" applyAlignment="1">
      <alignment horizontal="right" readingOrder="2"/>
    </xf>
    <xf numFmtId="164" fontId="0" fillId="0" borderId="7" xfId="0" applyNumberFormat="1" applyBorder="1" applyAlignment="1">
      <alignment horizontal="right" readingOrder="2"/>
    </xf>
    <xf numFmtId="0" fontId="0" fillId="0" borderId="4" xfId="0" applyBorder="1" applyAlignment="1">
      <alignment horizontal="right" readingOrder="2"/>
    </xf>
    <xf numFmtId="164" fontId="0" fillId="0" borderId="0" xfId="0" applyNumberFormat="1" applyBorder="1" applyAlignment="1">
      <alignment horizontal="right" readingOrder="2"/>
    </xf>
    <xf numFmtId="0" fontId="0" fillId="0" borderId="6" xfId="0" applyBorder="1" applyAlignment="1">
      <alignment horizontal="right" readingOrder="2"/>
    </xf>
    <xf numFmtId="0" fontId="0" fillId="0" borderId="9" xfId="0" applyBorder="1" applyAlignment="1">
      <alignment horizontal="right" readingOrder="2"/>
    </xf>
    <xf numFmtId="0" fontId="0" fillId="0" borderId="0" xfId="0" applyAlignment="1">
      <alignment horizontal="right" readingOrder="2"/>
    </xf>
    <xf numFmtId="0" fontId="0" fillId="0" borderId="0" xfId="0" applyAlignment="1">
      <alignment horizontal="right" vertical="center" wrapText="1" readingOrder="2"/>
    </xf>
    <xf numFmtId="0" fontId="0" fillId="0" borderId="1" xfId="0" applyBorder="1"/>
    <xf numFmtId="0" fontId="0" fillId="0" borderId="10" xfId="0" applyBorder="1"/>
    <xf numFmtId="0" fontId="0" fillId="0" borderId="11" xfId="0" applyBorder="1"/>
    <xf numFmtId="0" fontId="0" fillId="0" borderId="12" xfId="0" applyBorder="1"/>
    <xf numFmtId="0" fontId="0" fillId="0" borderId="0" xfId="0" applyAlignment="1">
      <alignment horizontal="center" readingOrder="2"/>
    </xf>
    <xf numFmtId="0" fontId="0" fillId="0" borderId="0" xfId="0" applyAlignment="1">
      <alignment wrapText="1" readingOrder="2"/>
    </xf>
    <xf numFmtId="0" fontId="0" fillId="0" borderId="1" xfId="0" applyBorder="1" applyAlignment="1">
      <alignment horizontal="center"/>
    </xf>
    <xf numFmtId="0" fontId="0" fillId="2" borderId="1" xfId="0" applyFill="1" applyBorder="1" applyAlignment="1">
      <alignment horizontal="center"/>
    </xf>
    <xf numFmtId="0" fontId="0" fillId="2" borderId="0" xfId="0" applyFill="1" applyBorder="1" applyAlignment="1">
      <alignment horizontal="center" wrapText="1" readingOrder="2"/>
    </xf>
    <xf numFmtId="0" fontId="0" fillId="0" borderId="11" xfId="0" applyBorder="1" applyAlignment="1">
      <alignment horizontal="center" vertical="center" readingOrder="2"/>
    </xf>
    <xf numFmtId="0" fontId="0" fillId="0" borderId="12" xfId="0" applyBorder="1" applyAlignment="1">
      <alignment horizontal="center" vertical="center" readingOrder="2"/>
    </xf>
    <xf numFmtId="0" fontId="0" fillId="0" borderId="0" xfId="0" applyAlignment="1">
      <alignment horizontal="center" vertical="center" readingOrder="2"/>
    </xf>
    <xf numFmtId="0" fontId="1" fillId="0" borderId="12"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vertical="center" readingOrder="2"/>
    </xf>
    <xf numFmtId="0" fontId="0" fillId="0" borderId="1" xfId="0" applyBorder="1" applyAlignment="1">
      <alignment horizontal="center" vertical="center" readingOrder="2"/>
    </xf>
    <xf numFmtId="0" fontId="4" fillId="0" borderId="10" xfId="0" applyFont="1" applyBorder="1" applyAlignment="1">
      <alignment horizontal="center" wrapText="1" readingOrder="2"/>
    </xf>
    <xf numFmtId="0" fontId="0" fillId="0" borderId="11" xfId="0" applyBorder="1" applyAlignment="1">
      <alignment horizontal="center" readingOrder="2"/>
    </xf>
    <xf numFmtId="0" fontId="0" fillId="0" borderId="12" xfId="0" applyBorder="1" applyAlignment="1">
      <alignment horizontal="center" readingOrder="2"/>
    </xf>
    <xf numFmtId="0" fontId="2" fillId="0" borderId="12" xfId="0" applyFont="1" applyBorder="1" applyAlignment="1">
      <alignment horizontal="center" vertical="center"/>
    </xf>
    <xf numFmtId="0" fontId="0" fillId="0" borderId="11" xfId="0" applyBorder="1" applyAlignment="1">
      <alignment horizontal="center" wrapText="1" readingOrder="2"/>
    </xf>
    <xf numFmtId="0" fontId="0" fillId="0" borderId="12" xfId="0" applyBorder="1" applyAlignment="1">
      <alignment horizontal="center" wrapText="1" readingOrder="2"/>
    </xf>
    <xf numFmtId="0" fontId="0" fillId="0" borderId="10" xfId="0" applyBorder="1" applyAlignment="1">
      <alignment horizontal="center" wrapText="1" readingOrder="2"/>
    </xf>
    <xf numFmtId="0" fontId="0" fillId="0" borderId="10" xfId="0" applyBorder="1" applyAlignment="1">
      <alignment horizontal="center" vertical="center" wrapText="1" readingOrder="2"/>
    </xf>
    <xf numFmtId="0" fontId="0" fillId="0" borderId="12" xfId="0" applyBorder="1" applyAlignment="1">
      <alignment horizontal="center" vertical="center" readingOrder="2"/>
    </xf>
    <xf numFmtId="0" fontId="0" fillId="0" borderId="11" xfId="0" applyBorder="1" applyAlignment="1">
      <alignment horizontal="center" vertical="center" readingOrder="2"/>
    </xf>
    <xf numFmtId="0" fontId="0" fillId="0" borderId="8" xfId="0" applyBorder="1" applyAlignment="1">
      <alignment horizontal="center" vertical="center" wrapText="1"/>
    </xf>
    <xf numFmtId="0" fontId="0" fillId="0" borderId="6" xfId="0" applyBorder="1" applyAlignment="1">
      <alignment horizontal="right" readingOrder="2"/>
    </xf>
    <xf numFmtId="0" fontId="0" fillId="0" borderId="7" xfId="0" applyBorder="1" applyAlignment="1">
      <alignment horizontal="right" readingOrder="2"/>
    </xf>
    <xf numFmtId="0" fontId="0" fillId="0" borderId="2" xfId="0" applyBorder="1" applyAlignment="1">
      <alignment horizontal="right" readingOrder="2"/>
    </xf>
    <xf numFmtId="0" fontId="0" fillId="0" borderId="3" xfId="0" applyBorder="1" applyAlignment="1">
      <alignment horizontal="right" readingOrder="2"/>
    </xf>
    <xf numFmtId="0" fontId="0" fillId="0" borderId="4" xfId="0" applyBorder="1" applyAlignment="1">
      <alignment horizontal="right" readingOrder="2"/>
    </xf>
    <xf numFmtId="0" fontId="0" fillId="0" borderId="5" xfId="0" applyBorder="1" applyAlignment="1">
      <alignment horizontal="right" readingOrder="2"/>
    </xf>
    <xf numFmtId="165" fontId="0" fillId="0" borderId="4" xfId="0" applyNumberFormat="1" applyBorder="1" applyAlignment="1">
      <alignment horizontal="right" readingOrder="2"/>
    </xf>
    <xf numFmtId="165" fontId="0" fillId="0" borderId="6" xfId="0" applyNumberFormat="1" applyBorder="1" applyAlignment="1">
      <alignment horizontal="right" readingOrder="2"/>
    </xf>
    <xf numFmtId="165" fontId="0" fillId="0" borderId="0" xfId="0" applyNumberFormat="1" applyBorder="1" applyAlignment="1">
      <alignment horizontal="right" readingOrder="2"/>
    </xf>
    <xf numFmtId="0" fontId="0" fillId="0" borderId="2" xfId="0" applyBorder="1" applyAlignment="1">
      <alignment horizontal="right" vertical="center" wrapText="1" readingOrder="2"/>
    </xf>
    <xf numFmtId="0" fontId="0" fillId="0" borderId="8" xfId="0" applyBorder="1" applyAlignment="1">
      <alignment horizontal="right" vertical="center" wrapText="1" readingOrder="2"/>
    </xf>
    <xf numFmtId="0" fontId="0" fillId="0" borderId="3" xfId="0" applyBorder="1" applyAlignment="1">
      <alignment horizontal="right" vertical="center" wrapText="1" readingOrder="2"/>
    </xf>
    <xf numFmtId="0" fontId="0" fillId="0" borderId="6" xfId="0" applyBorder="1" applyAlignment="1">
      <alignment horizontal="right" vertical="center" wrapText="1" readingOrder="2"/>
    </xf>
    <xf numFmtId="0" fontId="0" fillId="0" borderId="9" xfId="0" applyBorder="1" applyAlignment="1">
      <alignment horizontal="right" vertical="center" wrapText="1" readingOrder="2"/>
    </xf>
    <xf numFmtId="0" fontId="0" fillId="0" borderId="7" xfId="0" applyBorder="1" applyAlignment="1">
      <alignment horizontal="right" vertical="center" wrapText="1" readingOrder="2"/>
    </xf>
    <xf numFmtId="165" fontId="0" fillId="0" borderId="9" xfId="0" applyNumberFormat="1" applyBorder="1" applyAlignment="1">
      <alignment horizontal="right" readingOrder="2"/>
    </xf>
    <xf numFmtId="165" fontId="0" fillId="0" borderId="2" xfId="0" applyNumberFormat="1" applyBorder="1" applyAlignment="1">
      <alignment horizontal="right" readingOrder="2"/>
    </xf>
    <xf numFmtId="0" fontId="0" fillId="0" borderId="10" xfId="0" applyBorder="1" applyAlignment="1">
      <alignment horizontal="center" readingOrder="2"/>
    </xf>
    <xf numFmtId="0" fontId="0" fillId="0" borderId="0" xfId="0" applyBorder="1" applyAlignment="1">
      <alignment horizontal="center"/>
    </xf>
    <xf numFmtId="0" fontId="0" fillId="2" borderId="0" xfId="0" applyFill="1" applyBorder="1" applyAlignment="1">
      <alignment horizontal="center"/>
    </xf>
    <xf numFmtId="0" fontId="1" fillId="0" borderId="0" xfId="0" applyFont="1" applyBorder="1" applyAlignment="1">
      <alignment horizontal="center"/>
    </xf>
    <xf numFmtId="0" fontId="0" fillId="0" borderId="0" xfId="0" applyBorder="1" applyAlignment="1">
      <alignment horizontal="center" readingOrder="2"/>
    </xf>
    <xf numFmtId="0" fontId="0" fillId="2" borderId="0" xfId="0" applyFill="1" applyBorder="1" applyAlignment="1">
      <alignment horizontal="center" readingOrder="2"/>
    </xf>
    <xf numFmtId="0" fontId="0" fillId="0" borderId="4" xfId="0" applyBorder="1" applyAlignment="1">
      <alignment horizontal="center" readingOrder="2"/>
    </xf>
    <xf numFmtId="0" fontId="6" fillId="0" borderId="6" xfId="0" applyFont="1" applyBorder="1" applyAlignment="1">
      <alignment horizontal="center" vertical="center" readingOrder="2"/>
    </xf>
    <xf numFmtId="0" fontId="6" fillId="0" borderId="7" xfId="0" applyFont="1" applyBorder="1" applyAlignment="1">
      <alignment horizontal="center" vertical="center" readingOrder="2"/>
    </xf>
    <xf numFmtId="0" fontId="0" fillId="0" borderId="6" xfId="0" applyBorder="1" applyAlignment="1">
      <alignment horizontal="center" readingOrder="2"/>
    </xf>
    <xf numFmtId="0" fontId="0" fillId="0" borderId="7" xfId="0" applyBorder="1" applyAlignment="1">
      <alignment horizontal="center" readingOrder="2"/>
    </xf>
    <xf numFmtId="0" fontId="0" fillId="0" borderId="0" xfId="0" applyBorder="1" applyAlignment="1">
      <alignment horizontal="center" readingOrder="2"/>
    </xf>
    <xf numFmtId="0" fontId="6" fillId="0" borderId="0" xfId="0" applyFont="1" applyBorder="1" applyAlignment="1">
      <alignment horizontal="center" vertical="center" readingOrder="2"/>
    </xf>
    <xf numFmtId="0" fontId="6" fillId="0" borderId="9" xfId="0" applyFont="1" applyBorder="1" applyAlignment="1">
      <alignment horizontal="center" vertical="center" readingOrder="2"/>
    </xf>
    <xf numFmtId="0" fontId="6" fillId="0" borderId="10" xfId="0" applyFont="1" applyBorder="1" applyAlignment="1">
      <alignment horizontal="center" vertical="center" readingOrder="2"/>
    </xf>
    <xf numFmtId="0" fontId="6" fillId="0" borderId="11" xfId="0" applyFont="1" applyBorder="1" applyAlignment="1">
      <alignment horizontal="center" vertical="center" readingOrder="2"/>
    </xf>
    <xf numFmtId="0" fontId="6" fillId="0" borderId="12" xfId="0" applyFont="1" applyBorder="1" applyAlignment="1">
      <alignment horizontal="center" vertical="center" readingOrder="2"/>
    </xf>
    <xf numFmtId="0" fontId="6" fillId="0" borderId="4" xfId="0" applyFont="1" applyBorder="1" applyAlignment="1">
      <alignment horizontal="center" vertical="center" readingOrder="2"/>
    </xf>
    <xf numFmtId="0" fontId="6" fillId="0" borderId="5" xfId="0" applyFont="1" applyBorder="1" applyAlignment="1">
      <alignment horizontal="center" vertical="center" readingOrder="2"/>
    </xf>
    <xf numFmtId="0" fontId="0" fillId="0" borderId="14" xfId="0" applyBorder="1" applyAlignment="1">
      <alignment horizontal="center" readingOrder="2"/>
    </xf>
    <xf numFmtId="0" fontId="0" fillId="0" borderId="12" xfId="0" applyBorder="1" applyAlignment="1">
      <alignment horizontal="center" vertical="center"/>
    </xf>
    <xf numFmtId="0" fontId="0" fillId="0" borderId="1" xfId="0" applyBorder="1" applyAlignment="1">
      <alignment horizontal="center" readingOrder="2"/>
    </xf>
    <xf numFmtId="0" fontId="8" fillId="0" borderId="1" xfId="0" applyFont="1" applyBorder="1" applyAlignment="1">
      <alignment horizontal="center" vertical="center" readingOrder="2"/>
    </xf>
    <xf numFmtId="0" fontId="0" fillId="0" borderId="14" xfId="0" applyBorder="1" applyAlignment="1">
      <alignment horizontal="center" readingOrder="2"/>
    </xf>
    <xf numFmtId="0" fontId="0" fillId="0" borderId="2" xfId="0" applyBorder="1" applyAlignment="1">
      <alignment horizontal="center" wrapText="1" readingOrder="2"/>
    </xf>
    <xf numFmtId="0" fontId="0" fillId="0" borderId="10" xfId="0" applyBorder="1" applyAlignment="1">
      <alignment horizontal="center" vertical="center" readingOrder="2"/>
    </xf>
    <xf numFmtId="165" fontId="0" fillId="0" borderId="0" xfId="0" applyNumberFormat="1" applyBorder="1" applyAlignment="1">
      <alignment readingOrder="2"/>
    </xf>
    <xf numFmtId="0" fontId="0" fillId="0" borderId="0" xfId="0" applyBorder="1" applyAlignment="1">
      <alignment readingOrder="2"/>
    </xf>
    <xf numFmtId="0" fontId="0" fillId="0" borderId="8" xfId="0"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0" borderId="8" xfId="0" applyBorder="1" applyAlignment="1">
      <alignment horizontal="center" wrapText="1" readingOrder="2"/>
    </xf>
    <xf numFmtId="0" fontId="0" fillId="0" borderId="0" xfId="0" applyBorder="1" applyAlignment="1">
      <alignment horizontal="center" wrapText="1" readingOrder="2"/>
    </xf>
    <xf numFmtId="0" fontId="0" fillId="0" borderId="9" xfId="0" applyBorder="1" applyAlignment="1">
      <alignment horizontal="center" wrapText="1" readingOrder="2"/>
    </xf>
    <xf numFmtId="0" fontId="0" fillId="2" borderId="14" xfId="0" applyFill="1" applyBorder="1" applyAlignment="1">
      <alignment horizontal="center"/>
    </xf>
    <xf numFmtId="0" fontId="0" fillId="0" borderId="0" xfId="0" applyBorder="1"/>
    <xf numFmtId="0" fontId="0" fillId="0" borderId="9" xfId="0" applyBorder="1"/>
    <xf numFmtId="0" fontId="0" fillId="2" borderId="13" xfId="0" applyFill="1" applyBorder="1" applyAlignment="1">
      <alignment horizont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 fillId="0" borderId="6" xfId="0" applyFont="1" applyBorder="1" applyAlignment="1">
      <alignment horizontal="center"/>
    </xf>
    <xf numFmtId="0" fontId="0" fillId="0" borderId="4" xfId="0" applyBorder="1" applyAlignment="1">
      <alignment horizontal="center" wrapText="1" readingOrder="2"/>
    </xf>
    <xf numFmtId="0" fontId="0" fillId="0" borderId="6" xfId="0" applyBorder="1" applyAlignment="1">
      <alignment horizontal="center" wrapText="1" readingOrder="2"/>
    </xf>
    <xf numFmtId="0" fontId="0" fillId="2" borderId="13" xfId="0" applyFill="1" applyBorder="1" applyAlignment="1">
      <alignment horizontal="center" readingOrder="2"/>
    </xf>
    <xf numFmtId="0" fontId="0" fillId="0" borderId="2" xfId="0" applyBorder="1" applyAlignment="1">
      <alignment horizontal="center" wrapText="1"/>
    </xf>
    <xf numFmtId="0" fontId="0" fillId="0" borderId="4" xfId="0" applyBorder="1" applyAlignment="1">
      <alignment horizontal="center" wrapText="1"/>
    </xf>
    <xf numFmtId="0" fontId="0" fillId="0" borderId="6" xfId="0" applyBorder="1" applyAlignment="1">
      <alignment horizontal="center" wrapText="1"/>
    </xf>
    <xf numFmtId="0" fontId="4" fillId="0" borderId="2" xfId="0" applyFont="1" applyBorder="1" applyAlignment="1">
      <alignment horizontal="center" wrapText="1" readingOrder="2"/>
    </xf>
    <xf numFmtId="0" fontId="0" fillId="6" borderId="5" xfId="0" applyFill="1" applyBorder="1" applyAlignment="1">
      <alignment horizontal="center" readingOrder="2"/>
    </xf>
    <xf numFmtId="0" fontId="0" fillId="6" borderId="0" xfId="0" applyFill="1" applyBorder="1" applyAlignment="1">
      <alignment horizontal="center" readingOrder="2"/>
    </xf>
    <xf numFmtId="0" fontId="0" fillId="6" borderId="11" xfId="0" applyFill="1" applyBorder="1"/>
    <xf numFmtId="165" fontId="0" fillId="0" borderId="0" xfId="0" applyNumberFormat="1" applyBorder="1" applyAlignment="1">
      <alignment horizontal="center" readingOrder="2"/>
    </xf>
    <xf numFmtId="165" fontId="0" fillId="0" borderId="5" xfId="0" applyNumberFormat="1" applyBorder="1" applyAlignment="1">
      <alignment horizontal="center" readingOrder="2"/>
    </xf>
    <xf numFmtId="165" fontId="0" fillId="0" borderId="2" xfId="0" applyNumberFormat="1" applyBorder="1" applyAlignment="1">
      <alignment horizontal="center" readingOrder="2"/>
    </xf>
    <xf numFmtId="165" fontId="0" fillId="0" borderId="3" xfId="0" applyNumberFormat="1" applyBorder="1" applyAlignment="1">
      <alignment horizontal="center" readingOrder="2"/>
    </xf>
    <xf numFmtId="165" fontId="0" fillId="0" borderId="4" xfId="0" applyNumberFormat="1" applyBorder="1" applyAlignment="1">
      <alignment horizontal="center" readingOrder="2"/>
    </xf>
    <xf numFmtId="165" fontId="0" fillId="0" borderId="6" xfId="0" applyNumberFormat="1" applyBorder="1" applyAlignment="1">
      <alignment horizontal="center" readingOrder="2"/>
    </xf>
    <xf numFmtId="165" fontId="0" fillId="0" borderId="7" xfId="0" applyNumberFormat="1" applyBorder="1" applyAlignment="1">
      <alignment horizontal="center" readingOrder="2"/>
    </xf>
    <xf numFmtId="165" fontId="0" fillId="0" borderId="4" xfId="0" applyNumberFormat="1" applyBorder="1" applyAlignment="1">
      <alignment horizontal="center" readingOrder="2"/>
    </xf>
    <xf numFmtId="165" fontId="0" fillId="6" borderId="10" xfId="0" applyNumberFormat="1" applyFill="1" applyBorder="1" applyAlignment="1">
      <alignment horizontal="center" readingOrder="2"/>
    </xf>
    <xf numFmtId="165" fontId="0" fillId="0" borderId="11" xfId="0" applyNumberFormat="1" applyBorder="1" applyAlignment="1">
      <alignment horizontal="center" readingOrder="2"/>
    </xf>
    <xf numFmtId="0" fontId="0" fillId="0" borderId="13" xfId="0" applyBorder="1" applyAlignment="1">
      <alignment horizontal="center" readingOrder="2"/>
    </xf>
    <xf numFmtId="0" fontId="10" fillId="7" borderId="5" xfId="0" applyFont="1" applyFill="1" applyBorder="1" applyAlignment="1">
      <alignment horizontal="center" vertical="center" textRotation="180" readingOrder="2"/>
    </xf>
    <xf numFmtId="0" fontId="10" fillId="7" borderId="7" xfId="0" applyFont="1" applyFill="1" applyBorder="1" applyAlignment="1">
      <alignment horizontal="center" vertical="center" textRotation="180" readingOrder="2"/>
    </xf>
    <xf numFmtId="0" fontId="9" fillId="5" borderId="3" xfId="0" applyFont="1" applyFill="1" applyBorder="1" applyAlignment="1">
      <alignment horizontal="center" vertical="center" textRotation="180" readingOrder="2"/>
    </xf>
    <xf numFmtId="0" fontId="9" fillId="5" borderId="5" xfId="0" applyFont="1" applyFill="1" applyBorder="1" applyAlignment="1">
      <alignment horizontal="center" vertical="center" textRotation="180" readingOrder="2"/>
    </xf>
    <xf numFmtId="0" fontId="9" fillId="5" borderId="7" xfId="0" applyFont="1" applyFill="1" applyBorder="1" applyAlignment="1">
      <alignment horizontal="center" vertical="center" textRotation="180" readingOrder="2"/>
    </xf>
    <xf numFmtId="0" fontId="0" fillId="0" borderId="15" xfId="0" applyBorder="1" applyAlignment="1">
      <alignment horizontal="center" readingOrder="2"/>
    </xf>
    <xf numFmtId="0" fontId="0" fillId="0" borderId="19" xfId="0" applyBorder="1" applyAlignment="1">
      <alignment horizontal="right" readingOrder="2"/>
    </xf>
    <xf numFmtId="0" fontId="0" fillId="0" borderId="20" xfId="0" applyBorder="1" applyAlignment="1">
      <alignment horizontal="right" readingOrder="2"/>
    </xf>
    <xf numFmtId="0" fontId="6" fillId="0" borderId="23" xfId="0" applyFont="1" applyBorder="1" applyAlignment="1">
      <alignment horizontal="center" vertical="center" textRotation="90" readingOrder="2"/>
    </xf>
    <xf numFmtId="0" fontId="0" fillId="0" borderId="19" xfId="0" applyBorder="1" applyAlignment="1">
      <alignment horizontal="center" readingOrder="2"/>
    </xf>
    <xf numFmtId="0" fontId="0" fillId="0" borderId="20" xfId="0" applyBorder="1" applyAlignment="1">
      <alignment horizontal="center" readingOrder="2"/>
    </xf>
    <xf numFmtId="0" fontId="0" fillId="0" borderId="25" xfId="0" applyBorder="1" applyAlignment="1">
      <alignment horizontal="right" readingOrder="2"/>
    </xf>
    <xf numFmtId="0" fontId="0" fillId="0" borderId="26" xfId="0" applyBorder="1" applyAlignment="1">
      <alignment horizontal="right" readingOrder="2"/>
    </xf>
    <xf numFmtId="0" fontId="0" fillId="0" borderId="26" xfId="0" applyBorder="1" applyAlignment="1">
      <alignment horizontal="center" readingOrder="2"/>
    </xf>
    <xf numFmtId="0" fontId="0" fillId="0" borderId="26" xfId="0" applyBorder="1" applyAlignment="1">
      <alignment horizontal="center" readingOrder="2"/>
    </xf>
    <xf numFmtId="0" fontId="0" fillId="0" borderId="27" xfId="0" applyBorder="1" applyAlignment="1">
      <alignment horizontal="right" readingOrder="2"/>
    </xf>
    <xf numFmtId="0" fontId="10" fillId="7" borderId="22" xfId="0" applyFont="1" applyFill="1" applyBorder="1" applyAlignment="1">
      <alignment horizontal="center" vertical="center" textRotation="180" readingOrder="2"/>
    </xf>
    <xf numFmtId="0" fontId="10" fillId="7" borderId="24" xfId="0" applyFont="1" applyFill="1" applyBorder="1" applyAlignment="1">
      <alignment horizontal="center" vertical="center" textRotation="180" readingOrder="2"/>
    </xf>
    <xf numFmtId="0" fontId="9" fillId="5" borderId="21" xfId="0" applyFont="1" applyFill="1" applyBorder="1" applyAlignment="1">
      <alignment horizontal="center" vertical="center" textRotation="180" readingOrder="2"/>
    </xf>
    <xf numFmtId="0" fontId="9" fillId="5" borderId="22" xfId="0" applyFont="1" applyFill="1" applyBorder="1" applyAlignment="1">
      <alignment horizontal="center" vertical="center" textRotation="180" readingOrder="2"/>
    </xf>
    <xf numFmtId="0" fontId="9" fillId="5" borderId="24" xfId="0" applyFont="1" applyFill="1" applyBorder="1" applyAlignment="1">
      <alignment horizontal="center" vertical="center" textRotation="180" readingOrder="2"/>
    </xf>
    <xf numFmtId="0" fontId="0" fillId="0" borderId="22" xfId="0" applyBorder="1" applyAlignment="1">
      <alignment readingOrder="2"/>
    </xf>
    <xf numFmtId="0" fontId="0" fillId="0" borderId="0" xfId="0" applyBorder="1" applyAlignment="1">
      <alignment wrapText="1" readingOrder="2"/>
    </xf>
    <xf numFmtId="0" fontId="6" fillId="0" borderId="20" xfId="0" applyFont="1" applyBorder="1" applyAlignment="1">
      <alignment horizontal="center" vertical="center" textRotation="90" readingOrder="2"/>
    </xf>
    <xf numFmtId="0" fontId="6" fillId="0" borderId="27" xfId="0" applyFont="1" applyBorder="1" applyAlignment="1">
      <alignment horizontal="center" vertical="center" textRotation="90" readingOrder="2"/>
    </xf>
    <xf numFmtId="0" fontId="6" fillId="0" borderId="28" xfId="0" applyFont="1" applyBorder="1" applyAlignment="1">
      <alignment horizontal="center" vertical="center" textRotation="90" readingOrder="2"/>
    </xf>
    <xf numFmtId="0" fontId="0" fillId="0" borderId="29" xfId="0" applyBorder="1" applyAlignment="1">
      <alignment horizontal="center" readingOrder="2"/>
    </xf>
    <xf numFmtId="0" fontId="0" fillId="0" borderId="29" xfId="0" applyBorder="1" applyAlignment="1">
      <alignment horizontal="center" readingOrder="2"/>
    </xf>
    <xf numFmtId="0" fontId="10" fillId="7" borderId="19" xfId="0" applyFont="1" applyFill="1" applyBorder="1" applyAlignment="1">
      <alignment horizontal="center" vertical="center" textRotation="180" readingOrder="2"/>
    </xf>
    <xf numFmtId="0" fontId="0" fillId="0" borderId="20" xfId="0" applyBorder="1" applyAlignment="1">
      <alignment readingOrder="2"/>
    </xf>
    <xf numFmtId="0" fontId="0" fillId="0" borderId="26" xfId="0" applyBorder="1" applyAlignment="1">
      <alignment readingOrder="2"/>
    </xf>
    <xf numFmtId="0" fontId="0" fillId="0" borderId="31" xfId="0" applyBorder="1" applyAlignment="1">
      <alignment horizontal="center" readingOrder="2"/>
    </xf>
    <xf numFmtId="0" fontId="0" fillId="0" borderId="32" xfId="0" applyBorder="1" applyAlignment="1">
      <alignment horizontal="center" readingOrder="2"/>
    </xf>
    <xf numFmtId="0" fontId="2" fillId="0" borderId="11" xfId="0" applyFont="1" applyBorder="1" applyAlignment="1">
      <alignment horizontal="center" vertical="center"/>
    </xf>
    <xf numFmtId="0" fontId="6" fillId="0" borderId="33" xfId="0" applyFont="1" applyBorder="1" applyAlignment="1">
      <alignment horizontal="center" vertical="center" textRotation="90" readingOrder="2"/>
    </xf>
    <xf numFmtId="0" fontId="10" fillId="7" borderId="0" xfId="0" applyFont="1" applyFill="1" applyBorder="1" applyAlignment="1">
      <alignment horizontal="center" vertical="center" textRotation="180" readingOrder="2"/>
    </xf>
    <xf numFmtId="0" fontId="9" fillId="5" borderId="0" xfId="0" applyFont="1" applyFill="1" applyBorder="1" applyAlignment="1">
      <alignment horizontal="center" vertical="center" textRotation="180" readingOrder="2"/>
    </xf>
    <xf numFmtId="0" fontId="0" fillId="2" borderId="0" xfId="0" applyFill="1" applyBorder="1" applyAlignment="1">
      <alignment horizontal="center" vertical="center"/>
    </xf>
    <xf numFmtId="0" fontId="0" fillId="2" borderId="0" xfId="0" applyFill="1" applyBorder="1" applyAlignment="1">
      <alignment horizontal="center" vertical="center" readingOrder="2"/>
    </xf>
    <xf numFmtId="0" fontId="1" fillId="3" borderId="0" xfId="0" applyFont="1" applyFill="1" applyBorder="1" applyAlignment="1">
      <alignment horizontal="center"/>
    </xf>
    <xf numFmtId="0" fontId="0" fillId="0" borderId="26" xfId="0" applyBorder="1" applyAlignment="1">
      <alignment horizontal="center" vertical="center" readingOrder="2"/>
    </xf>
    <xf numFmtId="0" fontId="0" fillId="0" borderId="34" xfId="0" applyBorder="1" applyAlignment="1">
      <alignment horizontal="center" readingOrder="2"/>
    </xf>
    <xf numFmtId="0" fontId="0" fillId="0" borderId="34" xfId="0" applyBorder="1" applyAlignment="1">
      <alignment horizontal="center" readingOrder="2"/>
    </xf>
    <xf numFmtId="0" fontId="0" fillId="0" borderId="29" xfId="0" applyBorder="1" applyAlignment="1">
      <alignment horizontal="center" wrapText="1" readingOrder="2"/>
    </xf>
    <xf numFmtId="0" fontId="0" fillId="0" borderId="30" xfId="0" applyBorder="1" applyAlignment="1">
      <alignment horizontal="center" readingOrder="2"/>
    </xf>
    <xf numFmtId="0" fontId="0" fillId="0" borderId="32" xfId="0" applyBorder="1" applyAlignment="1">
      <alignment horizontal="center" readingOrder="2"/>
    </xf>
    <xf numFmtId="0" fontId="0" fillId="0" borderId="27" xfId="0" applyBorder="1" applyAlignment="1">
      <alignment horizontal="center" readingOrder="2"/>
    </xf>
    <xf numFmtId="0" fontId="7" fillId="0" borderId="21" xfId="0" applyFont="1" applyBorder="1" applyAlignment="1">
      <alignment horizontal="center" vertical="center" textRotation="180" readingOrder="2"/>
    </xf>
    <xf numFmtId="0" fontId="7" fillId="0" borderId="22" xfId="0" applyFont="1" applyBorder="1" applyAlignment="1">
      <alignment horizontal="center" vertical="center" textRotation="180" readingOrder="2"/>
    </xf>
    <xf numFmtId="0" fontId="7" fillId="0" borderId="24" xfId="0" applyFont="1" applyBorder="1" applyAlignment="1">
      <alignment horizontal="center" vertical="center" textRotation="180" readingOrder="2"/>
    </xf>
    <xf numFmtId="165" fontId="0" fillId="0" borderId="23" xfId="0" applyNumberFormat="1" applyBorder="1" applyAlignment="1">
      <alignment readingOrder="2"/>
    </xf>
    <xf numFmtId="0" fontId="0" fillId="0" borderId="0" xfId="0" applyBorder="1" applyAlignment="1">
      <alignment horizontal="center" vertical="center"/>
    </xf>
    <xf numFmtId="0" fontId="8" fillId="0" borderId="29" xfId="0" applyFont="1" applyBorder="1" applyAlignment="1">
      <alignment horizontal="center" vertical="center" readingOrder="2"/>
    </xf>
    <xf numFmtId="0" fontId="6" fillId="0" borderId="35" xfId="0" applyFont="1" applyBorder="1" applyAlignment="1">
      <alignment horizontal="center" vertical="center" readingOrder="2"/>
    </xf>
    <xf numFmtId="0" fontId="6" fillId="0" borderId="36" xfId="0" applyFont="1" applyBorder="1" applyAlignment="1">
      <alignment horizontal="center" vertical="center" readingOrder="2"/>
    </xf>
    <xf numFmtId="0" fontId="6" fillId="0" borderId="37" xfId="0" applyFont="1" applyBorder="1" applyAlignment="1">
      <alignment horizontal="center" vertical="center" readingOrder="2"/>
    </xf>
    <xf numFmtId="0" fontId="6" fillId="0" borderId="38" xfId="0" applyFont="1" applyBorder="1" applyAlignment="1">
      <alignment horizontal="center" vertical="center" readingOrder="2"/>
    </xf>
    <xf numFmtId="165" fontId="0" fillId="0" borderId="35" xfId="0" applyNumberFormat="1" applyBorder="1" applyAlignment="1">
      <alignment horizontal="center" readingOrder="2"/>
    </xf>
    <xf numFmtId="165" fontId="0" fillId="0" borderId="36" xfId="0" applyNumberFormat="1" applyBorder="1" applyAlignment="1">
      <alignment horizontal="center" readingOrder="2"/>
    </xf>
    <xf numFmtId="0" fontId="6" fillId="0" borderId="15" xfId="0" applyFont="1" applyBorder="1" applyAlignment="1">
      <alignment horizontal="center" vertical="center" readingOrder="2"/>
    </xf>
    <xf numFmtId="0" fontId="6" fillId="0" borderId="41" xfId="0" applyFont="1" applyBorder="1" applyAlignment="1">
      <alignment horizontal="center" vertical="center" readingOrder="2"/>
    </xf>
    <xf numFmtId="0" fontId="6" fillId="0" borderId="42" xfId="0" applyFont="1" applyBorder="1" applyAlignment="1">
      <alignment horizontal="center" vertical="center" readingOrder="2"/>
    </xf>
    <xf numFmtId="165" fontId="0" fillId="0" borderId="43" xfId="0" applyNumberFormat="1" applyBorder="1" applyAlignment="1">
      <alignment horizontal="center" readingOrder="2"/>
    </xf>
    <xf numFmtId="165" fontId="0" fillId="0" borderId="44" xfId="0" applyNumberFormat="1" applyBorder="1" applyAlignment="1">
      <alignment horizontal="center" readingOrder="2"/>
    </xf>
    <xf numFmtId="165" fontId="0" fillId="0" borderId="45" xfId="0" applyNumberFormat="1" applyBorder="1" applyAlignment="1">
      <alignment horizontal="center" readingOrder="2"/>
    </xf>
    <xf numFmtId="165" fontId="0" fillId="0" borderId="15" xfId="0" applyNumberFormat="1" applyBorder="1" applyAlignment="1">
      <alignment horizontal="center" readingOrder="2"/>
    </xf>
    <xf numFmtId="165" fontId="0" fillId="0" borderId="46" xfId="0" applyNumberFormat="1" applyBorder="1" applyAlignment="1">
      <alignment horizontal="center" readingOrder="2"/>
    </xf>
    <xf numFmtId="165" fontId="0" fillId="0" borderId="39" xfId="0" applyNumberFormat="1" applyBorder="1" applyAlignment="1">
      <alignment horizontal="center" readingOrder="2"/>
    </xf>
    <xf numFmtId="0" fontId="0" fillId="0" borderId="47" xfId="0" applyBorder="1" applyAlignment="1">
      <alignment horizontal="center" readingOrder="2"/>
    </xf>
    <xf numFmtId="0" fontId="6" fillId="0" borderId="39" xfId="0" applyFont="1" applyBorder="1" applyAlignment="1">
      <alignment horizontal="center" vertical="center" readingOrder="2"/>
    </xf>
    <xf numFmtId="0" fontId="0" fillId="6" borderId="40" xfId="0" applyFill="1" applyBorder="1" applyAlignment="1">
      <alignment horizontal="center" readingOrder="2"/>
    </xf>
    <xf numFmtId="165" fontId="0" fillId="0" borderId="37" xfId="0" applyNumberFormat="1" applyBorder="1" applyAlignment="1">
      <alignment horizontal="center" readingOrder="2"/>
    </xf>
    <xf numFmtId="165" fontId="0" fillId="0" borderId="48" xfId="0" applyNumberFormat="1" applyBorder="1" applyAlignment="1">
      <alignment horizontal="center" readingOrder="2"/>
    </xf>
    <xf numFmtId="0" fontId="0" fillId="0" borderId="49" xfId="0" applyBorder="1" applyAlignment="1">
      <alignment horizontal="center" wrapText="1" readingOrder="2"/>
    </xf>
    <xf numFmtId="0" fontId="0" fillId="0" borderId="50" xfId="0" applyBorder="1" applyAlignment="1">
      <alignment horizontal="center" readingOrder="2"/>
    </xf>
    <xf numFmtId="0" fontId="0" fillId="0" borderId="51" xfId="0" applyBorder="1" applyAlignment="1">
      <alignment horizontal="center" readingOrder="2"/>
    </xf>
    <xf numFmtId="0" fontId="1" fillId="0" borderId="49" xfId="0" applyFont="1" applyBorder="1" applyAlignment="1">
      <alignment horizontal="center" wrapText="1" readingOrder="2"/>
    </xf>
    <xf numFmtId="0" fontId="0" fillId="0" borderId="52" xfId="0" applyBorder="1" applyAlignment="1">
      <alignment horizontal="right" readingOrder="2"/>
    </xf>
    <xf numFmtId="0" fontId="1" fillId="0" borderId="51" xfId="0" applyFont="1" applyBorder="1" applyAlignment="1">
      <alignment horizontal="center" wrapText="1" readingOrder="2"/>
    </xf>
    <xf numFmtId="0" fontId="0" fillId="0" borderId="19" xfId="0" applyBorder="1" applyAlignment="1">
      <alignment readingOrder="2"/>
    </xf>
    <xf numFmtId="0" fontId="0" fillId="10" borderId="53" xfId="0" applyFill="1" applyBorder="1" applyAlignment="1">
      <alignment horizontal="right" readingOrder="2"/>
    </xf>
    <xf numFmtId="0" fontId="0" fillId="10" borderId="54" xfId="0" applyFill="1" applyBorder="1" applyAlignment="1">
      <alignment horizontal="right" readingOrder="2"/>
    </xf>
    <xf numFmtId="0" fontId="0" fillId="10" borderId="55" xfId="0" applyFill="1" applyBorder="1" applyAlignment="1">
      <alignment horizontal="right" readingOrder="2"/>
    </xf>
    <xf numFmtId="0" fontId="0" fillId="11" borderId="53" xfId="0" applyFill="1" applyBorder="1" applyAlignment="1">
      <alignment readingOrder="2"/>
    </xf>
    <xf numFmtId="0" fontId="0" fillId="11" borderId="54" xfId="0" applyFill="1" applyBorder="1" applyAlignment="1">
      <alignment readingOrder="2"/>
    </xf>
    <xf numFmtId="0" fontId="0" fillId="11" borderId="55" xfId="0" applyFill="1" applyBorder="1" applyAlignment="1">
      <alignment readingOrder="2"/>
    </xf>
    <xf numFmtId="0" fontId="0" fillId="0" borderId="0" xfId="0" applyBorder="1" applyAlignment="1"/>
    <xf numFmtId="0" fontId="0" fillId="0" borderId="20" xfId="0" applyBorder="1" applyAlignment="1"/>
    <xf numFmtId="0" fontId="0" fillId="8" borderId="53" xfId="0" applyFill="1" applyBorder="1" applyAlignment="1"/>
    <xf numFmtId="0" fontId="0" fillId="8" borderId="54" xfId="0" applyFill="1" applyBorder="1" applyAlignment="1"/>
    <xf numFmtId="0" fontId="0" fillId="8" borderId="55" xfId="0" applyFill="1" applyBorder="1" applyAlignment="1"/>
    <xf numFmtId="0" fontId="0" fillId="12" borderId="53" xfId="0" applyFill="1" applyBorder="1" applyAlignment="1">
      <alignment readingOrder="2"/>
    </xf>
    <xf numFmtId="0" fontId="0" fillId="12" borderId="54" xfId="0" applyFill="1" applyBorder="1" applyAlignment="1">
      <alignment readingOrder="2"/>
    </xf>
    <xf numFmtId="0" fontId="0" fillId="12" borderId="55" xfId="0" applyFill="1" applyBorder="1" applyAlignment="1">
      <alignment readingOrder="2"/>
    </xf>
    <xf numFmtId="0" fontId="0" fillId="13" borderId="53" xfId="0" applyFill="1" applyBorder="1" applyAlignment="1">
      <alignment horizontal="right" readingOrder="2"/>
    </xf>
    <xf numFmtId="0" fontId="0" fillId="13" borderId="54" xfId="0" applyFill="1" applyBorder="1" applyAlignment="1">
      <alignment horizontal="right" readingOrder="2"/>
    </xf>
    <xf numFmtId="0" fontId="0" fillId="13" borderId="55" xfId="0" applyFill="1" applyBorder="1" applyAlignment="1">
      <alignment horizontal="right" readingOrder="2"/>
    </xf>
    <xf numFmtId="0" fontId="0" fillId="0" borderId="16" xfId="0" applyBorder="1" applyAlignment="1">
      <alignment readingOrder="2"/>
    </xf>
    <xf numFmtId="0" fontId="0" fillId="0" borderId="17" xfId="0" applyBorder="1" applyAlignment="1">
      <alignment readingOrder="2"/>
    </xf>
    <xf numFmtId="0" fontId="0" fillId="0" borderId="18" xfId="0" applyBorder="1" applyAlignment="1">
      <alignment readingOrder="2"/>
    </xf>
    <xf numFmtId="0" fontId="0" fillId="4" borderId="53" xfId="0" applyFill="1" applyBorder="1" applyAlignment="1">
      <alignment readingOrder="2"/>
    </xf>
    <xf numFmtId="0" fontId="0" fillId="4" borderId="54" xfId="0" applyFill="1" applyBorder="1" applyAlignment="1">
      <alignment readingOrder="2"/>
    </xf>
    <xf numFmtId="0" fontId="0" fillId="4" borderId="55" xfId="0" applyFill="1" applyBorder="1" applyAlignment="1">
      <alignment readingOrder="2"/>
    </xf>
    <xf numFmtId="0" fontId="0" fillId="8" borderId="53" xfId="0" applyFill="1" applyBorder="1" applyAlignment="1">
      <alignment readingOrder="2"/>
    </xf>
    <xf numFmtId="0" fontId="0" fillId="8" borderId="54" xfId="0" applyFill="1" applyBorder="1" applyAlignment="1">
      <alignment readingOrder="2"/>
    </xf>
    <xf numFmtId="0" fontId="0" fillId="8" borderId="55" xfId="0" applyFill="1" applyBorder="1" applyAlignment="1">
      <alignment readingOrder="2"/>
    </xf>
    <xf numFmtId="0" fontId="0" fillId="5" borderId="53" xfId="0" applyFill="1" applyBorder="1" applyAlignment="1">
      <alignment readingOrder="2"/>
    </xf>
    <xf numFmtId="0" fontId="0" fillId="5" borderId="54" xfId="0" applyFill="1" applyBorder="1" applyAlignment="1">
      <alignment readingOrder="2"/>
    </xf>
    <xf numFmtId="0" fontId="0" fillId="5" borderId="55" xfId="0" applyFill="1" applyBorder="1" applyAlignment="1">
      <alignment readingOrder="2"/>
    </xf>
    <xf numFmtId="0" fontId="0" fillId="9" borderId="53" xfId="0" applyFill="1" applyBorder="1" applyAlignment="1">
      <alignment readingOrder="2"/>
    </xf>
    <xf numFmtId="0" fontId="0" fillId="9" borderId="54" xfId="0" applyFill="1" applyBorder="1" applyAlignment="1">
      <alignment readingOrder="2"/>
    </xf>
    <xf numFmtId="0" fontId="0" fillId="9" borderId="55" xfId="0" applyFill="1" applyBorder="1" applyAlignment="1">
      <alignment readingOrder="2"/>
    </xf>
    <xf numFmtId="0" fontId="0" fillId="4" borderId="0" xfId="0" applyFill="1" applyBorder="1" applyAlignment="1">
      <alignment readingOrder="2"/>
    </xf>
    <xf numFmtId="0" fontId="2" fillId="0" borderId="56" xfId="0" applyFont="1" applyBorder="1" applyAlignment="1">
      <alignment horizontal="center" vertical="center"/>
    </xf>
    <xf numFmtId="0" fontId="2" fillId="0" borderId="57" xfId="0" applyFont="1" applyBorder="1" applyAlignment="1">
      <alignment horizontal="center" vertical="center"/>
    </xf>
    <xf numFmtId="0" fontId="0" fillId="13" borderId="0" xfId="0" applyFill="1" applyBorder="1" applyAlignment="1">
      <alignment horizontal="right" readingOrder="2"/>
    </xf>
    <xf numFmtId="0" fontId="0" fillId="12" borderId="0" xfId="0" applyFill="1" applyBorder="1" applyAlignment="1">
      <alignment readingOrder="2"/>
    </xf>
    <xf numFmtId="0" fontId="1" fillId="0" borderId="51" xfId="0" applyFont="1" applyBorder="1" applyAlignment="1">
      <alignment horizontal="center"/>
    </xf>
    <xf numFmtId="0" fontId="0" fillId="8" borderId="0" xfId="0" applyFill="1" applyBorder="1" applyAlignment="1"/>
    <xf numFmtId="0" fontId="0" fillId="11" borderId="0" xfId="0" applyFill="1" applyBorder="1" applyAlignment="1">
      <alignment readingOrder="2"/>
    </xf>
    <xf numFmtId="0" fontId="4" fillId="0" borderId="4" xfId="0" applyFont="1" applyBorder="1" applyAlignment="1">
      <alignment horizontal="center" wrapText="1" readingOrder="2"/>
    </xf>
    <xf numFmtId="0" fontId="0" fillId="10" borderId="0" xfId="0" applyFill="1" applyBorder="1" applyAlignment="1">
      <alignment horizontal="right" readingOrder="2"/>
    </xf>
    <xf numFmtId="0" fontId="0" fillId="0" borderId="9" xfId="0" applyBorder="1"/>
    <xf numFmtId="0" fontId="0" fillId="8" borderId="0" xfId="0" applyFill="1" applyBorder="1" applyAlignment="1">
      <alignment readingOrder="2"/>
    </xf>
    <xf numFmtId="0" fontId="0" fillId="5" borderId="0" xfId="0" applyFill="1" applyBorder="1" applyAlignment="1">
      <alignment readingOrder="2"/>
    </xf>
    <xf numFmtId="0" fontId="4" fillId="0" borderId="11" xfId="0" applyFont="1" applyBorder="1" applyAlignment="1">
      <alignment horizontal="center" wrapText="1" readingOrder="2"/>
    </xf>
    <xf numFmtId="165" fontId="0" fillId="0" borderId="58" xfId="0" applyNumberFormat="1" applyBorder="1" applyAlignment="1">
      <alignment horizontal="center" readingOrder="2"/>
    </xf>
    <xf numFmtId="165" fontId="0" fillId="0" borderId="59" xfId="0" applyNumberFormat="1" applyBorder="1" applyAlignment="1">
      <alignment horizontal="center" readingOrder="2"/>
    </xf>
    <xf numFmtId="0" fontId="6" fillId="0" borderId="60" xfId="0" applyFont="1" applyBorder="1" applyAlignment="1">
      <alignment horizontal="center" vertical="center" textRotation="90" readingOrder="2"/>
    </xf>
    <xf numFmtId="0" fontId="6" fillId="0" borderId="61" xfId="0" applyFont="1" applyBorder="1" applyAlignment="1">
      <alignment horizontal="center" vertical="center" textRotation="90" readingOrder="2"/>
    </xf>
    <xf numFmtId="0" fontId="6" fillId="0" borderId="62" xfId="0" applyFont="1" applyBorder="1" applyAlignment="1">
      <alignment horizontal="center" vertical="center" textRotation="90" readingOrder="2"/>
    </xf>
  </cellXfs>
  <cellStyles count="1">
    <cellStyle name="Normal" xfId="0" builtinId="0"/>
  </cellStyles>
  <dxfs count="0"/>
  <tableStyles count="0" defaultTableStyle="TableStyleMedium9" defaultPivotStyle="PivotStyleLight16"/>
  <colors>
    <mruColors>
      <color rgb="FFFFC1C1"/>
      <color rgb="FFFF000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codeName="Sheet1"/>
  <dimension ref="A1:CG106"/>
  <sheetViews>
    <sheetView rightToLeft="1" tabSelected="1" topLeftCell="I1" zoomScale="20" zoomScaleNormal="20" workbookViewId="0">
      <selection activeCell="I14" sqref="I14"/>
    </sheetView>
  </sheetViews>
  <sheetFormatPr defaultRowHeight="15"/>
  <cols>
    <col min="1" max="1" width="13.5703125" style="11" customWidth="1"/>
    <col min="2" max="2" width="20.5703125" style="11" customWidth="1"/>
    <col min="3" max="3" width="35.42578125" style="11" customWidth="1"/>
    <col min="4" max="4" width="10.28515625" style="11" bestFit="1" customWidth="1"/>
    <col min="5" max="7" width="9.140625" style="11"/>
    <col min="8" max="8" width="6.7109375" style="11" customWidth="1"/>
    <col min="9" max="9" width="17.7109375" style="11" customWidth="1"/>
    <col min="10" max="10" width="9.140625" style="11"/>
    <col min="11" max="11" width="35.85546875" style="11" customWidth="1"/>
    <col min="12" max="12" width="9.140625" style="11"/>
    <col min="13" max="13" width="8.85546875" style="11" customWidth="1"/>
    <col min="14" max="14" width="67.5703125" style="11" customWidth="1"/>
    <col min="15" max="18" width="9.140625" style="11"/>
    <col min="19" max="19" width="13.28515625" style="11" customWidth="1"/>
    <col min="20" max="21" width="9.140625" style="11"/>
    <col min="22" max="22" width="55.85546875" style="11" customWidth="1"/>
    <col min="23" max="26" width="9.140625" style="11"/>
    <col min="27" max="27" width="13.28515625" style="11" customWidth="1"/>
    <col min="28" max="29" width="9.140625" style="11"/>
    <col min="30" max="30" width="53" style="24" customWidth="1"/>
    <col min="31" max="34" width="9.140625" style="11"/>
    <col min="35" max="35" width="13.28515625" style="11" customWidth="1"/>
    <col min="36" max="36" width="9.140625" style="11"/>
    <col min="37" max="37" width="9.140625" style="11" customWidth="1"/>
    <col min="38" max="38" width="49.85546875" style="11" customWidth="1"/>
    <col min="39" max="42" width="9.140625" style="11"/>
    <col min="43" max="43" width="13.28515625" style="11" customWidth="1"/>
    <col min="44" max="45" width="9.140625" style="11"/>
    <col min="46" max="46" width="40" style="11" customWidth="1"/>
    <col min="47" max="50" width="9.140625" style="11"/>
    <col min="51" max="51" width="11.7109375" style="11" customWidth="1"/>
    <col min="52" max="53" width="9.140625" style="11"/>
    <col min="54" max="54" width="44.5703125" style="11" customWidth="1"/>
    <col min="55" max="58" width="9.140625" style="11"/>
    <col min="59" max="59" width="11.7109375" style="11" customWidth="1"/>
    <col min="60" max="61" width="9.140625" style="11"/>
    <col min="62" max="62" width="48.7109375" style="11" customWidth="1"/>
    <col min="63" max="66" width="9.140625" style="11"/>
    <col min="67" max="67" width="11.7109375" style="11" customWidth="1"/>
    <col min="68" max="69" width="9.140625" style="11"/>
    <col min="70" max="70" width="54" style="11" customWidth="1"/>
    <col min="71" max="74" width="9.140625" style="11"/>
    <col min="75" max="75" width="11.7109375" style="11" customWidth="1"/>
    <col min="76" max="77" width="9.140625" style="11"/>
    <col min="78" max="78" width="35.42578125" style="11" customWidth="1"/>
    <col min="79" max="82" width="9.140625" style="11"/>
    <col min="83" max="83" width="11.7109375" style="11" customWidth="1"/>
    <col min="84" max="16384" width="9.140625" style="11"/>
  </cols>
  <sheetData>
    <row r="1" spans="1:85" ht="15.75" customHeight="1" thickTop="1">
      <c r="L1" s="126"/>
      <c r="T1" s="126"/>
      <c r="U1" s="198"/>
      <c r="V1" s="84"/>
      <c r="W1" s="84"/>
      <c r="X1" s="84"/>
      <c r="Y1" s="84"/>
      <c r="Z1" s="84"/>
      <c r="AA1" s="84"/>
      <c r="AB1" s="148"/>
      <c r="AC1" s="198"/>
      <c r="AD1" s="205"/>
      <c r="AE1" s="205"/>
      <c r="AF1" s="205"/>
      <c r="AG1" s="205"/>
      <c r="AH1" s="205"/>
      <c r="AI1" s="205"/>
      <c r="AJ1" s="206"/>
      <c r="AK1" s="198"/>
      <c r="AL1" s="84"/>
      <c r="AM1" s="84"/>
      <c r="AN1" s="84"/>
      <c r="AO1" s="84"/>
      <c r="AP1" s="84"/>
      <c r="AQ1" s="84"/>
      <c r="AR1" s="148"/>
      <c r="BA1" s="216"/>
      <c r="BB1" s="217"/>
      <c r="BC1" s="217"/>
      <c r="BD1" s="217"/>
      <c r="BE1" s="217"/>
      <c r="BF1" s="217"/>
      <c r="BG1" s="217"/>
      <c r="BH1" s="218"/>
      <c r="BI1" s="198"/>
      <c r="BJ1" s="84"/>
      <c r="BK1" s="84"/>
      <c r="BL1" s="84"/>
      <c r="BM1" s="84"/>
      <c r="BN1" s="84"/>
      <c r="BO1" s="84"/>
      <c r="BP1" s="148"/>
      <c r="BQ1" s="198"/>
      <c r="BR1" s="84"/>
      <c r="BS1" s="84"/>
      <c r="BT1" s="84"/>
      <c r="BU1" s="84"/>
      <c r="BV1" s="84"/>
      <c r="BW1" s="84"/>
      <c r="BX1" s="148"/>
      <c r="BY1" s="198"/>
      <c r="BZ1" s="84"/>
      <c r="CA1" s="84"/>
      <c r="CB1" s="84"/>
      <c r="CC1" s="84"/>
      <c r="CD1" s="84"/>
      <c r="CE1" s="84"/>
      <c r="CF1" s="148"/>
      <c r="CG1" s="125"/>
    </row>
    <row r="2" spans="1:85" ht="15.75" customHeight="1" thickBot="1">
      <c r="L2" s="126"/>
      <c r="M2" s="199"/>
      <c r="N2" s="240"/>
      <c r="O2" s="200"/>
      <c r="P2" s="200"/>
      <c r="Q2" s="200"/>
      <c r="R2" s="200"/>
      <c r="S2" s="200"/>
      <c r="T2" s="201"/>
      <c r="U2" s="202"/>
      <c r="V2" s="238"/>
      <c r="W2" s="203"/>
      <c r="X2" s="203"/>
      <c r="Y2" s="203"/>
      <c r="Z2" s="203"/>
      <c r="AA2" s="203"/>
      <c r="AB2" s="204"/>
      <c r="AC2" s="207"/>
      <c r="AD2" s="237"/>
      <c r="AE2" s="208"/>
      <c r="AF2" s="208"/>
      <c r="AG2" s="208"/>
      <c r="AH2" s="208"/>
      <c r="AI2" s="208"/>
      <c r="AJ2" s="209"/>
      <c r="AK2" s="210"/>
      <c r="AL2" s="235"/>
      <c r="AM2" s="211"/>
      <c r="AN2" s="211"/>
      <c r="AO2" s="211"/>
      <c r="AP2" s="211"/>
      <c r="AQ2" s="211"/>
      <c r="AR2" s="212"/>
      <c r="AS2" s="213"/>
      <c r="AT2" s="234"/>
      <c r="AU2" s="214"/>
      <c r="AV2" s="214"/>
      <c r="AW2" s="214"/>
      <c r="AX2" s="214"/>
      <c r="AY2" s="214"/>
      <c r="AZ2" s="215"/>
      <c r="BA2" s="219"/>
      <c r="BB2" s="231"/>
      <c r="BC2" s="220"/>
      <c r="BD2" s="220"/>
      <c r="BE2" s="220"/>
      <c r="BF2" s="220"/>
      <c r="BG2" s="220"/>
      <c r="BH2" s="221"/>
      <c r="BI2" s="222"/>
      <c r="BJ2" s="242"/>
      <c r="BK2" s="223"/>
      <c r="BL2" s="223"/>
      <c r="BM2" s="223"/>
      <c r="BN2" s="223"/>
      <c r="BO2" s="223"/>
      <c r="BP2" s="224"/>
      <c r="BQ2" s="225"/>
      <c r="BR2" s="243"/>
      <c r="BS2" s="226"/>
      <c r="BT2" s="226"/>
      <c r="BU2" s="226"/>
      <c r="BV2" s="226"/>
      <c r="BW2" s="226"/>
      <c r="BX2" s="227"/>
      <c r="BY2" s="228"/>
      <c r="BZ2" s="229"/>
      <c r="CA2" s="229"/>
      <c r="CB2" s="229"/>
      <c r="CC2" s="229"/>
      <c r="CD2" s="229"/>
      <c r="CE2" s="229"/>
      <c r="CF2" s="230"/>
      <c r="CG2" s="125"/>
    </row>
    <row r="3" spans="1:85" ht="15" customHeight="1">
      <c r="L3" s="126"/>
      <c r="M3" s="147" t="s">
        <v>134</v>
      </c>
      <c r="N3" s="232" t="s">
        <v>25</v>
      </c>
      <c r="O3" s="69" t="s">
        <v>136</v>
      </c>
      <c r="P3" s="75"/>
      <c r="Q3" s="74" t="s">
        <v>137</v>
      </c>
      <c r="R3" s="75"/>
      <c r="S3" s="72" t="s">
        <v>140</v>
      </c>
      <c r="T3" s="127" t="str">
        <f>"اجمالى مصروفات الخدمات العامة" &amp; E8</f>
        <v>اجمالى مصروفات الخدمات العامة258593419.740778</v>
      </c>
      <c r="U3" s="154" t="s">
        <v>134</v>
      </c>
      <c r="V3" s="232" t="s">
        <v>54</v>
      </c>
      <c r="W3" s="69" t="s">
        <v>136</v>
      </c>
      <c r="X3" s="75"/>
      <c r="Y3" s="74" t="s">
        <v>137</v>
      </c>
      <c r="Z3" s="69"/>
      <c r="AA3" s="72" t="s">
        <v>140</v>
      </c>
      <c r="AB3" s="127" t="str">
        <f>"اجمالى مصروفات الدفاع والامن القومى" &amp;E10</f>
        <v>اجمالى مصروفات الدفاع والامن القومى51718683.9481555</v>
      </c>
      <c r="AC3" s="147" t="s">
        <v>134</v>
      </c>
      <c r="AD3" s="232" t="s">
        <v>58</v>
      </c>
      <c r="AE3" s="69" t="s">
        <v>136</v>
      </c>
      <c r="AF3" s="75"/>
      <c r="AG3" s="74" t="s">
        <v>137</v>
      </c>
      <c r="AH3" s="69"/>
      <c r="AI3" s="74" t="s">
        <v>140</v>
      </c>
      <c r="AJ3" s="142" t="str">
        <f>"اجمالى مصروفات الدفاع والامن القومى" &amp;M10</f>
        <v>اجمالى مصروفات الدفاع والامن القومى</v>
      </c>
      <c r="AK3" s="154" t="s">
        <v>134</v>
      </c>
      <c r="AL3" s="232" t="s">
        <v>108</v>
      </c>
      <c r="AM3" s="69" t="s">
        <v>136</v>
      </c>
      <c r="AN3" s="69"/>
      <c r="AO3" s="69" t="s">
        <v>137</v>
      </c>
      <c r="AP3" s="69"/>
      <c r="AQ3" s="178" t="s">
        <v>140</v>
      </c>
      <c r="AR3" s="142" t="str">
        <f>"اجمالى مصروفات الدفاع والامن القومى" &amp;U10</f>
        <v>اجمالى مصروفات الدفاع والامن القومى</v>
      </c>
      <c r="AS3" s="154" t="s">
        <v>134</v>
      </c>
      <c r="AT3" s="232" t="s">
        <v>115</v>
      </c>
      <c r="AU3" s="69" t="s">
        <v>136</v>
      </c>
      <c r="AV3" s="75"/>
      <c r="AW3" s="74" t="s">
        <v>137</v>
      </c>
      <c r="AX3" s="69"/>
      <c r="AY3" s="74" t="s">
        <v>140</v>
      </c>
      <c r="AZ3" s="127" t="str">
        <f>"اجمالى مصروفات الدفاع والامن القومى" &amp;AC10</f>
        <v>اجمالى مصروفات الدفاع والامن القومى</v>
      </c>
      <c r="BA3" s="147" t="s">
        <v>134</v>
      </c>
      <c r="BB3" s="232" t="s">
        <v>118</v>
      </c>
      <c r="BC3" s="69" t="s">
        <v>136</v>
      </c>
      <c r="BD3" s="75"/>
      <c r="BE3" s="74" t="s">
        <v>137</v>
      </c>
      <c r="BF3" s="69"/>
      <c r="BG3" s="74" t="s">
        <v>140</v>
      </c>
      <c r="BH3" s="127" t="str">
        <f>"اجمالى مصروفات الدفاع والامن القومى" &amp;AK10</f>
        <v>اجمالى مصروفات الدفاع والامن القومى</v>
      </c>
      <c r="BI3" s="154" t="s">
        <v>134</v>
      </c>
      <c r="BJ3" s="232" t="s">
        <v>128</v>
      </c>
      <c r="BK3" s="69" t="s">
        <v>136</v>
      </c>
      <c r="BL3" s="75"/>
      <c r="BM3" s="74" t="s">
        <v>137</v>
      </c>
      <c r="BN3" s="69"/>
      <c r="BO3" s="74" t="s">
        <v>140</v>
      </c>
      <c r="BP3" s="127" t="str">
        <f>"اجمالى مصروفات الدفاع والامن القومى" &amp;AS10</f>
        <v>اجمالى مصروفات الدفاع والامن القومى</v>
      </c>
      <c r="BQ3" s="147" t="s">
        <v>134</v>
      </c>
      <c r="BR3" s="232" t="s">
        <v>130</v>
      </c>
      <c r="BS3" s="69" t="s">
        <v>136</v>
      </c>
      <c r="BT3" s="75"/>
      <c r="BU3" s="74" t="s">
        <v>137</v>
      </c>
      <c r="BV3" s="69"/>
      <c r="BW3" s="74" t="s">
        <v>140</v>
      </c>
      <c r="BX3" s="127" t="str">
        <f>"اجمالى مصروفات الدفاع والامن القومى" &amp;BA10</f>
        <v>اجمالى مصروفات الدفاع والامن القومى</v>
      </c>
      <c r="BY3" s="135" t="s">
        <v>134</v>
      </c>
      <c r="BZ3" s="152" t="s">
        <v>132</v>
      </c>
      <c r="CA3" s="74" t="s">
        <v>136</v>
      </c>
      <c r="CB3" s="75"/>
      <c r="CC3" s="74" t="s">
        <v>137</v>
      </c>
      <c r="CD3" s="69"/>
      <c r="CE3" s="74" t="s">
        <v>140</v>
      </c>
      <c r="CF3" s="247" t="str">
        <f>"اجمالى مصروفات الدفاع والامن القومى" &amp;BD10</f>
        <v>اجمالى مصروفات الدفاع والامن القومى</v>
      </c>
      <c r="CG3" s="3"/>
    </row>
    <row r="4" spans="1:85" ht="15" customHeight="1" thickBot="1">
      <c r="M4" s="147"/>
      <c r="N4" s="233"/>
      <c r="O4" s="69"/>
      <c r="P4" s="75"/>
      <c r="Q4" s="64"/>
      <c r="R4" s="65"/>
      <c r="S4" s="73"/>
      <c r="T4" s="127"/>
      <c r="U4" s="154"/>
      <c r="V4" s="233"/>
      <c r="W4" s="174"/>
      <c r="X4" s="173"/>
      <c r="Y4" s="172"/>
      <c r="Z4" s="174"/>
      <c r="AA4" s="175"/>
      <c r="AB4" s="127"/>
      <c r="AC4" s="147"/>
      <c r="AD4" s="233"/>
      <c r="AE4" s="70"/>
      <c r="AF4" s="65"/>
      <c r="AG4" s="74"/>
      <c r="AH4" s="69"/>
      <c r="AI4" s="64"/>
      <c r="AJ4" s="142"/>
      <c r="AK4" s="154"/>
      <c r="AL4" s="233"/>
      <c r="AM4" s="174"/>
      <c r="AN4" s="174"/>
      <c r="AO4" s="174"/>
      <c r="AP4" s="174"/>
      <c r="AQ4" s="188"/>
      <c r="AR4" s="142"/>
      <c r="AS4" s="154"/>
      <c r="AT4" s="233"/>
      <c r="AU4" s="70"/>
      <c r="AV4" s="65"/>
      <c r="AW4" s="74"/>
      <c r="AX4" s="69"/>
      <c r="AY4" s="64"/>
      <c r="AZ4" s="127"/>
      <c r="BA4" s="147"/>
      <c r="BB4" s="233"/>
      <c r="BC4" s="70"/>
      <c r="BD4" s="65"/>
      <c r="BE4" s="74"/>
      <c r="BF4" s="69"/>
      <c r="BG4" s="64"/>
      <c r="BH4" s="127"/>
      <c r="BI4" s="154"/>
      <c r="BJ4" s="233"/>
      <c r="BK4" s="70"/>
      <c r="BL4" s="65"/>
      <c r="BM4" s="74"/>
      <c r="BN4" s="69"/>
      <c r="BO4" s="64"/>
      <c r="BP4" s="127"/>
      <c r="BQ4" s="147"/>
      <c r="BR4" s="233"/>
      <c r="BS4" s="70"/>
      <c r="BT4" s="65"/>
      <c r="BU4" s="74"/>
      <c r="BV4" s="69"/>
      <c r="BW4" s="64"/>
      <c r="BX4" s="127"/>
      <c r="BY4" s="135"/>
      <c r="BZ4" s="32"/>
      <c r="CA4" s="64"/>
      <c r="CB4" s="65"/>
      <c r="CC4" s="74"/>
      <c r="CD4" s="69"/>
      <c r="CE4" s="64"/>
      <c r="CF4" s="248"/>
      <c r="CG4" s="3"/>
    </row>
    <row r="5" spans="1:85" ht="15" customHeight="1">
      <c r="M5" s="135"/>
      <c r="N5" s="241" t="s">
        <v>26</v>
      </c>
      <c r="O5" s="110">
        <v>14656</v>
      </c>
      <c r="P5" s="111"/>
      <c r="Q5" s="112">
        <f>O5*S5</f>
        <v>32243200</v>
      </c>
      <c r="R5" s="109"/>
      <c r="S5" s="116">
        <f>2200</f>
        <v>2200</v>
      </c>
      <c r="T5" s="142"/>
      <c r="U5" s="119"/>
      <c r="V5" s="239" t="s">
        <v>56</v>
      </c>
      <c r="W5" s="112">
        <v>14657</v>
      </c>
      <c r="X5" s="109"/>
      <c r="Y5" s="112">
        <f>W5*AA5</f>
        <v>32245400</v>
      </c>
      <c r="Z5" s="109"/>
      <c r="AA5" s="105">
        <f>2200</f>
        <v>2200</v>
      </c>
      <c r="AB5" s="142"/>
      <c r="AC5" s="135"/>
      <c r="AD5" s="77" t="s">
        <v>59</v>
      </c>
      <c r="AE5" s="112">
        <v>14657</v>
      </c>
      <c r="AF5" s="109"/>
      <c r="AG5" s="112">
        <f>AE5*AI5</f>
        <v>73285000</v>
      </c>
      <c r="AH5" s="109"/>
      <c r="AI5" s="106">
        <f>5000</f>
        <v>5000</v>
      </c>
      <c r="AJ5" s="142"/>
      <c r="AK5" s="154"/>
      <c r="AL5" s="236" t="s">
        <v>109</v>
      </c>
      <c r="AM5" s="191">
        <v>14657</v>
      </c>
      <c r="AN5" s="182"/>
      <c r="AO5" s="181">
        <f>AQ5*AM5</f>
        <v>87942000</v>
      </c>
      <c r="AP5" s="182"/>
      <c r="AQ5" s="189">
        <f>6000</f>
        <v>6000</v>
      </c>
      <c r="AR5" s="142"/>
      <c r="AS5" s="119"/>
      <c r="AT5" s="60" t="s">
        <v>116</v>
      </c>
      <c r="AU5" s="112">
        <v>14657</v>
      </c>
      <c r="AV5" s="109"/>
      <c r="AW5" s="112">
        <f>($E$14*AU5)/$AU$20</f>
        <v>1723956.1316051844</v>
      </c>
      <c r="AX5" s="109"/>
      <c r="AY5" s="117">
        <f>AW5/AU5</f>
        <v>117.61998578189154</v>
      </c>
      <c r="AZ5" s="127"/>
      <c r="BA5" s="135"/>
      <c r="BB5" s="58" t="s">
        <v>119</v>
      </c>
      <c r="BC5" s="112">
        <v>14657</v>
      </c>
      <c r="BD5" s="109"/>
      <c r="BE5" s="112">
        <f>($E$15*BC5)/$BC$90</f>
        <v>507045.92106034834</v>
      </c>
      <c r="BF5" s="109"/>
      <c r="BG5" s="117">
        <f>BE5/BC5</f>
        <v>34.594113465262218</v>
      </c>
      <c r="BH5" s="127"/>
      <c r="BI5" s="119"/>
      <c r="BJ5" s="33" t="s">
        <v>129</v>
      </c>
      <c r="BK5" s="112">
        <v>14657</v>
      </c>
      <c r="BL5" s="109"/>
      <c r="BM5" s="112">
        <f>($E$15*BK5)/$BC$90</f>
        <v>507045.92106034834</v>
      </c>
      <c r="BN5" s="109"/>
      <c r="BO5" s="117">
        <f>BM5/BK5</f>
        <v>34.594113465262218</v>
      </c>
      <c r="BP5" s="127"/>
      <c r="BQ5" s="135"/>
      <c r="BR5" s="244" t="s">
        <v>131</v>
      </c>
      <c r="BS5" s="112">
        <v>14657</v>
      </c>
      <c r="BT5" s="109"/>
      <c r="BU5" s="245">
        <f>($E$15*BS5)/$BC$90</f>
        <v>507045.92106034834</v>
      </c>
      <c r="BV5" s="246"/>
      <c r="BW5" s="117">
        <f>BU5/BS5</f>
        <v>34.594113465262218</v>
      </c>
      <c r="BX5" s="127"/>
      <c r="BY5" s="135"/>
      <c r="BZ5" s="29" t="s">
        <v>133</v>
      </c>
      <c r="CA5" s="112">
        <v>14657</v>
      </c>
      <c r="CB5" s="109"/>
      <c r="CC5" s="245">
        <f>($E$15*CA5)/$BC$90</f>
        <v>507045.92106034834</v>
      </c>
      <c r="CD5" s="246"/>
      <c r="CE5" s="115">
        <f>CC5/CA5</f>
        <v>34.594113465262218</v>
      </c>
      <c r="CF5" s="248"/>
      <c r="CG5" s="3"/>
    </row>
    <row r="6" spans="1:85" ht="15" customHeight="1">
      <c r="B6" s="49" t="s">
        <v>10</v>
      </c>
      <c r="C6" s="50"/>
      <c r="D6" s="51"/>
      <c r="E6" s="1"/>
      <c r="F6" s="2"/>
      <c r="G6" s="82" t="s">
        <v>145</v>
      </c>
      <c r="I6" s="13" t="s">
        <v>19</v>
      </c>
      <c r="K6" s="13" t="s">
        <v>20</v>
      </c>
      <c r="M6" s="135"/>
      <c r="N6" s="59" t="s">
        <v>27</v>
      </c>
      <c r="O6" s="112">
        <v>14657</v>
      </c>
      <c r="P6" s="109"/>
      <c r="Q6" s="112">
        <f>O6*S6</f>
        <v>32245400</v>
      </c>
      <c r="R6" s="109"/>
      <c r="S6" s="117">
        <f>$S$5</f>
        <v>2200</v>
      </c>
      <c r="T6" s="142"/>
      <c r="U6" s="119"/>
      <c r="V6" s="98"/>
      <c r="W6" s="112">
        <v>14657</v>
      </c>
      <c r="X6" s="109"/>
      <c r="Y6" s="112">
        <f>W6*AA6</f>
        <v>32245400</v>
      </c>
      <c r="Z6" s="109"/>
      <c r="AA6" s="117">
        <f>$AA$5</f>
        <v>2200</v>
      </c>
      <c r="AB6" s="142"/>
      <c r="AC6" s="135"/>
      <c r="AD6" s="156" t="s">
        <v>60</v>
      </c>
      <c r="AE6" s="112">
        <v>14657</v>
      </c>
      <c r="AF6" s="109"/>
      <c r="AG6" s="112">
        <f>AE6*AI6</f>
        <v>73285000</v>
      </c>
      <c r="AH6" s="109"/>
      <c r="AI6" s="117">
        <f>$AI$5</f>
        <v>5000</v>
      </c>
      <c r="AJ6" s="142"/>
      <c r="AK6" s="154"/>
      <c r="AL6" s="192" t="s">
        <v>110</v>
      </c>
      <c r="AM6" s="108">
        <v>14657</v>
      </c>
      <c r="AN6" s="184"/>
      <c r="AO6" s="183">
        <f>AQ6*AM6</f>
        <v>87942000</v>
      </c>
      <c r="AP6" s="184"/>
      <c r="AQ6" s="117">
        <f>$AQ$5</f>
        <v>6000</v>
      </c>
      <c r="AR6" s="142"/>
      <c r="AS6" s="119"/>
      <c r="AT6" s="81" t="s">
        <v>117</v>
      </c>
      <c r="AU6" s="112">
        <v>14657</v>
      </c>
      <c r="AV6" s="109"/>
      <c r="AW6" s="112">
        <f>($E$14*AU6)/$AU$20</f>
        <v>1723956.1316051844</v>
      </c>
      <c r="AX6" s="109"/>
      <c r="AY6" s="117">
        <f t="shared" ref="AY6:AY19" si="0">AW6/AU6</f>
        <v>117.61998578189154</v>
      </c>
      <c r="AZ6" s="127"/>
      <c r="BA6" s="135"/>
      <c r="BB6" s="35" t="s">
        <v>120</v>
      </c>
      <c r="BC6" s="112">
        <v>14657</v>
      </c>
      <c r="BD6" s="109"/>
      <c r="BE6" s="112">
        <f>($E$15*BC6)/$BC$90</f>
        <v>507045.92106034834</v>
      </c>
      <c r="BF6" s="109"/>
      <c r="BG6" s="117">
        <f t="shared" ref="BG6:BG69" si="1">BE6/BC6</f>
        <v>34.594113465262218</v>
      </c>
      <c r="BH6" s="127"/>
      <c r="BI6" s="119"/>
      <c r="BJ6" s="33"/>
      <c r="BK6" s="112">
        <v>14657</v>
      </c>
      <c r="BL6" s="109"/>
      <c r="BM6" s="112">
        <f>($E$15*BK6)/$BC$90</f>
        <v>507045.92106034834</v>
      </c>
      <c r="BN6" s="109"/>
      <c r="BO6" s="117">
        <f t="shared" ref="BO6:BO69" si="2">BM6/BK6</f>
        <v>34.594113465262218</v>
      </c>
      <c r="BP6" s="127"/>
      <c r="BQ6" s="135"/>
      <c r="BR6" s="30"/>
      <c r="BS6" s="112">
        <v>14657</v>
      </c>
      <c r="BT6" s="109"/>
      <c r="BU6" s="112">
        <f>($E$15*BS6)/$BC$90</f>
        <v>507045.92106034834</v>
      </c>
      <c r="BV6" s="109"/>
      <c r="BW6" s="117">
        <f t="shared" ref="BW6:BW69" si="3">BU6/BS6</f>
        <v>34.594113465262218</v>
      </c>
      <c r="BX6" s="127"/>
      <c r="BY6" s="135"/>
      <c r="BZ6" s="33"/>
      <c r="CA6" s="112">
        <v>14657</v>
      </c>
      <c r="CB6" s="109"/>
      <c r="CC6" s="112">
        <f>($E$15*CA6)/$BC$90</f>
        <v>507045.92106034834</v>
      </c>
      <c r="CD6" s="109"/>
      <c r="CE6" s="115">
        <f t="shared" ref="CE6:CE17" si="4">CC6/CA6</f>
        <v>34.594113465262218</v>
      </c>
      <c r="CF6" s="248"/>
      <c r="CG6" s="3"/>
    </row>
    <row r="7" spans="1:85">
      <c r="A7" s="12"/>
      <c r="B7" s="52"/>
      <c r="C7" s="53"/>
      <c r="D7" s="54"/>
      <c r="E7" s="3"/>
      <c r="F7" s="4"/>
      <c r="G7" s="37"/>
      <c r="I7" s="14" t="s">
        <v>11</v>
      </c>
      <c r="K7" s="14" t="s">
        <v>21</v>
      </c>
      <c r="M7" s="136"/>
      <c r="N7" s="85" t="s">
        <v>28</v>
      </c>
      <c r="O7" s="112">
        <v>14657</v>
      </c>
      <c r="P7" s="109"/>
      <c r="Q7" s="112">
        <f t="shared" ref="Q7:Q70" si="5">O7*S7</f>
        <v>32245400</v>
      </c>
      <c r="R7" s="109"/>
      <c r="S7" s="117">
        <f t="shared" ref="S7:S70" si="6">$S$5</f>
        <v>2200</v>
      </c>
      <c r="T7" s="142"/>
      <c r="U7" s="120"/>
      <c r="V7" s="98"/>
      <c r="W7" s="112">
        <v>14657</v>
      </c>
      <c r="X7" s="109"/>
      <c r="Y7" s="112">
        <f t="shared" ref="Y7:Y33" si="7">W7*AA7</f>
        <v>32245400</v>
      </c>
      <c r="Z7" s="109"/>
      <c r="AA7" s="117">
        <f t="shared" ref="AA7:AA33" si="8">$AA$5</f>
        <v>2200</v>
      </c>
      <c r="AB7" s="142"/>
      <c r="AC7" s="136"/>
      <c r="AD7" s="36" t="s">
        <v>61</v>
      </c>
      <c r="AE7" s="112">
        <v>14657</v>
      </c>
      <c r="AF7" s="109"/>
      <c r="AG7" s="112">
        <f t="shared" ref="AG7:AG70" si="9">AE7*AI7</f>
        <v>73285000</v>
      </c>
      <c r="AH7" s="109"/>
      <c r="AI7" s="117">
        <f t="shared" ref="AI7:AI70" si="10">$AI$5</f>
        <v>5000</v>
      </c>
      <c r="AJ7" s="142"/>
      <c r="AK7" s="154"/>
      <c r="AL7" s="193"/>
      <c r="AM7" s="108">
        <v>14657</v>
      </c>
      <c r="AN7" s="184"/>
      <c r="AO7" s="183">
        <f t="shared" ref="AO7:AO14" si="11">AQ7*AM7</f>
        <v>87942000</v>
      </c>
      <c r="AP7" s="184"/>
      <c r="AQ7" s="117">
        <f t="shared" ref="AQ7:AQ14" si="12">$AQ$5</f>
        <v>6000</v>
      </c>
      <c r="AR7" s="142"/>
      <c r="AS7" s="120"/>
      <c r="AT7" s="63"/>
      <c r="AU7" s="112">
        <v>14657</v>
      </c>
      <c r="AV7" s="109"/>
      <c r="AW7" s="112">
        <f>($E$14*AU7)/$AU$20</f>
        <v>1723956.1316051844</v>
      </c>
      <c r="AX7" s="109"/>
      <c r="AY7" s="117">
        <f t="shared" si="0"/>
        <v>117.61998578189154</v>
      </c>
      <c r="AZ7" s="127"/>
      <c r="BA7" s="136"/>
      <c r="BB7" s="30"/>
      <c r="BC7" s="112">
        <v>14657</v>
      </c>
      <c r="BD7" s="109"/>
      <c r="BE7" s="112">
        <f>($E$15*BC7)/$BC$90</f>
        <v>507045.92106034834</v>
      </c>
      <c r="BF7" s="109"/>
      <c r="BG7" s="117">
        <f t="shared" si="1"/>
        <v>34.594113465262218</v>
      </c>
      <c r="BH7" s="127"/>
      <c r="BI7" s="120"/>
      <c r="BJ7" s="33"/>
      <c r="BK7" s="112">
        <v>14657</v>
      </c>
      <c r="BL7" s="109"/>
      <c r="BM7" s="112">
        <f>($E$15*BK7)/$BC$90</f>
        <v>507045.92106034834</v>
      </c>
      <c r="BN7" s="109"/>
      <c r="BO7" s="117">
        <f t="shared" si="2"/>
        <v>34.594113465262218</v>
      </c>
      <c r="BP7" s="127"/>
      <c r="BQ7" s="136"/>
      <c r="BR7" s="30"/>
      <c r="BS7" s="112">
        <v>14657</v>
      </c>
      <c r="BT7" s="109"/>
      <c r="BU7" s="112">
        <f>($E$15*BS7)/$BC$90</f>
        <v>507045.92106034834</v>
      </c>
      <c r="BV7" s="109"/>
      <c r="BW7" s="117">
        <f t="shared" si="3"/>
        <v>34.594113465262218</v>
      </c>
      <c r="BX7" s="127"/>
      <c r="BY7" s="136"/>
      <c r="BZ7" s="33"/>
      <c r="CA7" s="112">
        <v>14657</v>
      </c>
      <c r="CB7" s="109"/>
      <c r="CC7" s="112">
        <f>($E$15*CA7)/$BC$90</f>
        <v>507045.92106034834</v>
      </c>
      <c r="CD7" s="109"/>
      <c r="CE7" s="115">
        <f t="shared" si="4"/>
        <v>34.594113465262218</v>
      </c>
      <c r="CF7" s="248"/>
      <c r="CG7" s="3"/>
    </row>
    <row r="8" spans="1:85" ht="15" customHeight="1">
      <c r="B8" s="42" t="s">
        <v>0</v>
      </c>
      <c r="C8" s="43"/>
      <c r="D8" s="5">
        <v>0.3</v>
      </c>
      <c r="E8" s="56">
        <f t="shared" ref="E8:E17" si="13">(D8*$E$20)/$D$18</f>
        <v>258593419.74077764</v>
      </c>
      <c r="F8" s="43"/>
      <c r="G8" s="57">
        <v>76</v>
      </c>
      <c r="I8" s="15" t="s">
        <v>12</v>
      </c>
      <c r="K8" s="15" t="s">
        <v>22</v>
      </c>
      <c r="M8" s="137" t="s">
        <v>135</v>
      </c>
      <c r="N8" s="86" t="s">
        <v>29</v>
      </c>
      <c r="O8" s="112">
        <v>14657</v>
      </c>
      <c r="P8" s="109"/>
      <c r="Q8" s="112">
        <f t="shared" si="5"/>
        <v>32245400</v>
      </c>
      <c r="R8" s="109"/>
      <c r="S8" s="117">
        <f t="shared" si="6"/>
        <v>2200</v>
      </c>
      <c r="T8" s="142"/>
      <c r="U8" s="121" t="s">
        <v>135</v>
      </c>
      <c r="V8" s="98"/>
      <c r="W8" s="112">
        <v>14657</v>
      </c>
      <c r="X8" s="109"/>
      <c r="Y8" s="112">
        <f t="shared" si="7"/>
        <v>32245400</v>
      </c>
      <c r="Z8" s="109"/>
      <c r="AA8" s="117">
        <f t="shared" si="8"/>
        <v>2200</v>
      </c>
      <c r="AB8" s="142"/>
      <c r="AC8" s="137" t="s">
        <v>135</v>
      </c>
      <c r="AD8" s="38"/>
      <c r="AE8" s="112">
        <v>14657</v>
      </c>
      <c r="AF8" s="109"/>
      <c r="AG8" s="112">
        <f t="shared" si="9"/>
        <v>73285000</v>
      </c>
      <c r="AH8" s="109"/>
      <c r="AI8" s="117">
        <f t="shared" si="10"/>
        <v>5000</v>
      </c>
      <c r="AJ8" s="142"/>
      <c r="AK8" s="155" t="s">
        <v>135</v>
      </c>
      <c r="AL8" s="194"/>
      <c r="AM8" s="108">
        <v>14657</v>
      </c>
      <c r="AN8" s="184"/>
      <c r="AO8" s="183">
        <f t="shared" si="11"/>
        <v>87942000</v>
      </c>
      <c r="AP8" s="184"/>
      <c r="AQ8" s="117">
        <f t="shared" si="12"/>
        <v>6000</v>
      </c>
      <c r="AR8" s="142"/>
      <c r="AS8" s="121" t="s">
        <v>135</v>
      </c>
      <c r="AT8" s="63"/>
      <c r="AU8" s="112">
        <v>14657</v>
      </c>
      <c r="AV8" s="109"/>
      <c r="AW8" s="112">
        <f>($E$14*AU8)/$AU$20</f>
        <v>1723956.1316051844</v>
      </c>
      <c r="AX8" s="109"/>
      <c r="AY8" s="117">
        <f t="shared" si="0"/>
        <v>117.61998578189154</v>
      </c>
      <c r="AZ8" s="127"/>
      <c r="BA8" s="137" t="s">
        <v>135</v>
      </c>
      <c r="BB8" s="31"/>
      <c r="BC8" s="112">
        <v>14657</v>
      </c>
      <c r="BD8" s="109"/>
      <c r="BE8" s="112">
        <f>($E$15*BC8)/$BC$90</f>
        <v>507045.92106034834</v>
      </c>
      <c r="BF8" s="109"/>
      <c r="BG8" s="117">
        <f t="shared" si="1"/>
        <v>34.594113465262218</v>
      </c>
      <c r="BH8" s="127"/>
      <c r="BI8" s="121" t="s">
        <v>135</v>
      </c>
      <c r="BJ8" s="33"/>
      <c r="BK8" s="112">
        <v>14657</v>
      </c>
      <c r="BL8" s="109"/>
      <c r="BM8" s="112">
        <f>($E$15*BK8)/$BC$90</f>
        <v>507045.92106034834</v>
      </c>
      <c r="BN8" s="109"/>
      <c r="BO8" s="117">
        <f t="shared" si="2"/>
        <v>34.594113465262218</v>
      </c>
      <c r="BP8" s="127"/>
      <c r="BQ8" s="137" t="s">
        <v>135</v>
      </c>
      <c r="BR8" s="30"/>
      <c r="BS8" s="112">
        <v>14657</v>
      </c>
      <c r="BT8" s="109"/>
      <c r="BU8" s="112">
        <f>($E$15*BS8)/$BC$90</f>
        <v>507045.92106034834</v>
      </c>
      <c r="BV8" s="109"/>
      <c r="BW8" s="117">
        <f t="shared" si="3"/>
        <v>34.594113465262218</v>
      </c>
      <c r="BX8" s="127"/>
      <c r="BY8" s="137" t="s">
        <v>135</v>
      </c>
      <c r="BZ8" s="33"/>
      <c r="CA8" s="112">
        <v>14657</v>
      </c>
      <c r="CB8" s="109"/>
      <c r="CC8" s="112">
        <f>($E$15*CA8)/$BC$90</f>
        <v>507045.92106034834</v>
      </c>
      <c r="CD8" s="109"/>
      <c r="CE8" s="115">
        <f t="shared" si="4"/>
        <v>34.594113465262218</v>
      </c>
      <c r="CF8" s="248"/>
      <c r="CG8" s="3"/>
    </row>
    <row r="9" spans="1:85">
      <c r="B9" s="44" t="s">
        <v>1</v>
      </c>
      <c r="C9" s="45"/>
      <c r="D9" s="5">
        <v>0.28999999999999998</v>
      </c>
      <c r="E9" s="46">
        <f t="shared" si="13"/>
        <v>249973639.08275169</v>
      </c>
      <c r="F9" s="45"/>
      <c r="G9" s="22">
        <v>13</v>
      </c>
      <c r="I9" s="15" t="s">
        <v>13</v>
      </c>
      <c r="K9" s="15" t="s">
        <v>23</v>
      </c>
      <c r="M9" s="138"/>
      <c r="N9" s="86" t="s">
        <v>30</v>
      </c>
      <c r="O9" s="112">
        <v>14657</v>
      </c>
      <c r="P9" s="109"/>
      <c r="Q9" s="112">
        <f t="shared" si="5"/>
        <v>32245400</v>
      </c>
      <c r="R9" s="109"/>
      <c r="S9" s="117">
        <f t="shared" si="6"/>
        <v>2200</v>
      </c>
      <c r="T9" s="142"/>
      <c r="U9" s="122"/>
      <c r="V9" s="98"/>
      <c r="W9" s="112">
        <v>14657</v>
      </c>
      <c r="X9" s="109"/>
      <c r="Y9" s="112">
        <f t="shared" si="7"/>
        <v>32245400</v>
      </c>
      <c r="Z9" s="109"/>
      <c r="AA9" s="117">
        <f t="shared" si="8"/>
        <v>2200</v>
      </c>
      <c r="AB9" s="142"/>
      <c r="AC9" s="138"/>
      <c r="AD9" s="38"/>
      <c r="AE9" s="112">
        <v>14657</v>
      </c>
      <c r="AF9" s="109"/>
      <c r="AG9" s="112">
        <f t="shared" si="9"/>
        <v>73285000</v>
      </c>
      <c r="AH9" s="109"/>
      <c r="AI9" s="117">
        <f t="shared" si="10"/>
        <v>5000</v>
      </c>
      <c r="AJ9" s="142"/>
      <c r="AK9" s="155"/>
      <c r="AL9" s="195" t="s">
        <v>111</v>
      </c>
      <c r="AM9" s="108">
        <v>14657</v>
      </c>
      <c r="AN9" s="184"/>
      <c r="AO9" s="183">
        <f t="shared" si="11"/>
        <v>87942000</v>
      </c>
      <c r="AP9" s="184"/>
      <c r="AQ9" s="117">
        <f t="shared" si="12"/>
        <v>6000</v>
      </c>
      <c r="AR9" s="142"/>
      <c r="AS9" s="122"/>
      <c r="AT9" s="63"/>
      <c r="AU9" s="112">
        <v>14657</v>
      </c>
      <c r="AV9" s="109"/>
      <c r="AW9" s="112">
        <f>($E$14*AU9)/$AU$20</f>
        <v>1723956.1316051844</v>
      </c>
      <c r="AX9" s="109"/>
      <c r="AY9" s="117">
        <f t="shared" si="0"/>
        <v>117.61998578189154</v>
      </c>
      <c r="AZ9" s="127"/>
      <c r="BA9" s="138"/>
      <c r="BB9" s="21" t="s">
        <v>121</v>
      </c>
      <c r="BC9" s="112">
        <v>14657</v>
      </c>
      <c r="BD9" s="109"/>
      <c r="BE9" s="112">
        <f>($E$15*BC9)/$BC$90</f>
        <v>507045.92106034834</v>
      </c>
      <c r="BF9" s="109"/>
      <c r="BG9" s="117">
        <f t="shared" si="1"/>
        <v>34.594113465262218</v>
      </c>
      <c r="BH9" s="127"/>
      <c r="BI9" s="122"/>
      <c r="BJ9" s="33"/>
      <c r="BK9" s="112">
        <v>14657</v>
      </c>
      <c r="BL9" s="109"/>
      <c r="BM9" s="112">
        <f>($E$15*BK9)/$BC$90</f>
        <v>507045.92106034834</v>
      </c>
      <c r="BN9" s="109"/>
      <c r="BO9" s="117">
        <f t="shared" si="2"/>
        <v>34.594113465262218</v>
      </c>
      <c r="BP9" s="127"/>
      <c r="BQ9" s="138"/>
      <c r="BR9" s="30"/>
      <c r="BS9" s="112">
        <v>14657</v>
      </c>
      <c r="BT9" s="109"/>
      <c r="BU9" s="112">
        <f>($E$15*BS9)/$BC$90</f>
        <v>507045.92106034834</v>
      </c>
      <c r="BV9" s="109"/>
      <c r="BW9" s="117">
        <f t="shared" si="3"/>
        <v>34.594113465262218</v>
      </c>
      <c r="BX9" s="127"/>
      <c r="BY9" s="138"/>
      <c r="BZ9" s="33"/>
      <c r="CA9" s="112">
        <v>14657</v>
      </c>
      <c r="CB9" s="109"/>
      <c r="CC9" s="112">
        <f>($E$15*CA9)/$BC$90</f>
        <v>507045.92106034834</v>
      </c>
      <c r="CD9" s="109"/>
      <c r="CE9" s="115">
        <f t="shared" si="4"/>
        <v>34.594113465262218</v>
      </c>
      <c r="CF9" s="248"/>
      <c r="CG9" s="3"/>
    </row>
    <row r="10" spans="1:85" ht="15" customHeight="1">
      <c r="B10" s="44" t="s">
        <v>2</v>
      </c>
      <c r="C10" s="45"/>
      <c r="D10" s="5">
        <v>0.06</v>
      </c>
      <c r="E10" s="46">
        <f t="shared" si="13"/>
        <v>51718683.94815553</v>
      </c>
      <c r="F10" s="45"/>
      <c r="G10" s="38">
        <v>29</v>
      </c>
      <c r="I10" s="107" t="s">
        <v>14</v>
      </c>
      <c r="K10" s="16" t="s">
        <v>24</v>
      </c>
      <c r="M10" s="138"/>
      <c r="N10" s="86" t="s">
        <v>31</v>
      </c>
      <c r="O10" s="112">
        <v>14657</v>
      </c>
      <c r="P10" s="109"/>
      <c r="Q10" s="112">
        <f t="shared" si="5"/>
        <v>32245400</v>
      </c>
      <c r="R10" s="109"/>
      <c r="S10" s="117">
        <f t="shared" si="6"/>
        <v>2200</v>
      </c>
      <c r="T10" s="142"/>
      <c r="U10" s="122"/>
      <c r="V10" s="98"/>
      <c r="W10" s="112">
        <v>14657</v>
      </c>
      <c r="X10" s="109"/>
      <c r="Y10" s="112">
        <f t="shared" si="7"/>
        <v>32245400</v>
      </c>
      <c r="Z10" s="109"/>
      <c r="AA10" s="117">
        <f t="shared" si="8"/>
        <v>2200</v>
      </c>
      <c r="AB10" s="142"/>
      <c r="AC10" s="138"/>
      <c r="AD10" s="38"/>
      <c r="AE10" s="112">
        <v>14657</v>
      </c>
      <c r="AF10" s="109"/>
      <c r="AG10" s="112">
        <f t="shared" si="9"/>
        <v>73285000</v>
      </c>
      <c r="AH10" s="109"/>
      <c r="AI10" s="117">
        <f t="shared" si="10"/>
        <v>5000</v>
      </c>
      <c r="AJ10" s="142"/>
      <c r="AK10" s="155"/>
      <c r="AL10" s="196" t="s">
        <v>112</v>
      </c>
      <c r="AM10" s="108">
        <v>14657</v>
      </c>
      <c r="AN10" s="184"/>
      <c r="AO10" s="183">
        <f t="shared" si="11"/>
        <v>87942000</v>
      </c>
      <c r="AP10" s="184"/>
      <c r="AQ10" s="117">
        <f t="shared" si="12"/>
        <v>6000</v>
      </c>
      <c r="AR10" s="142"/>
      <c r="AS10" s="122"/>
      <c r="AT10" s="63"/>
      <c r="AU10" s="112">
        <v>14657</v>
      </c>
      <c r="AV10" s="109"/>
      <c r="AW10" s="112">
        <f>($E$14*AU10)/$AU$20</f>
        <v>1723956.1316051844</v>
      </c>
      <c r="AX10" s="109"/>
      <c r="AY10" s="117">
        <f t="shared" si="0"/>
        <v>117.61998578189154</v>
      </c>
      <c r="AZ10" s="127"/>
      <c r="BA10" s="138"/>
      <c r="BB10" s="35" t="s">
        <v>122</v>
      </c>
      <c r="BC10" s="112">
        <v>14657</v>
      </c>
      <c r="BD10" s="109"/>
      <c r="BE10" s="112">
        <f>($E$15*BC10)/$BC$90</f>
        <v>507045.92106034834</v>
      </c>
      <c r="BF10" s="109"/>
      <c r="BG10" s="117">
        <f t="shared" si="1"/>
        <v>34.594113465262218</v>
      </c>
      <c r="BH10" s="127"/>
      <c r="BI10" s="122"/>
      <c r="BJ10" s="33"/>
      <c r="BK10" s="112">
        <v>14657</v>
      </c>
      <c r="BL10" s="109"/>
      <c r="BM10" s="112">
        <f>($E$15*BK10)/$BC$90</f>
        <v>507045.92106034834</v>
      </c>
      <c r="BN10" s="109"/>
      <c r="BO10" s="117">
        <f t="shared" si="2"/>
        <v>34.594113465262218</v>
      </c>
      <c r="BP10" s="127"/>
      <c r="BQ10" s="138"/>
      <c r="BR10" s="30"/>
      <c r="BS10" s="112">
        <v>14657</v>
      </c>
      <c r="BT10" s="109"/>
      <c r="BU10" s="112">
        <f>($E$15*BS10)/$BC$90</f>
        <v>507045.92106034834</v>
      </c>
      <c r="BV10" s="109"/>
      <c r="BW10" s="117">
        <f t="shared" si="3"/>
        <v>34.594113465262218</v>
      </c>
      <c r="BX10" s="127"/>
      <c r="BY10" s="138"/>
      <c r="BZ10" s="33"/>
      <c r="CA10" s="112">
        <v>14657</v>
      </c>
      <c r="CB10" s="109"/>
      <c r="CC10" s="112">
        <f>($E$15*CA10)/$BC$90</f>
        <v>507045.92106034834</v>
      </c>
      <c r="CD10" s="109"/>
      <c r="CE10" s="115">
        <f t="shared" si="4"/>
        <v>34.594113465262218</v>
      </c>
      <c r="CF10" s="248"/>
      <c r="CG10" s="3"/>
    </row>
    <row r="11" spans="1:85">
      <c r="B11" s="44" t="s">
        <v>3</v>
      </c>
      <c r="C11" s="45"/>
      <c r="D11" s="5">
        <v>0.05</v>
      </c>
      <c r="E11" s="46">
        <f t="shared" si="13"/>
        <v>43098903.290129609</v>
      </c>
      <c r="F11" s="45"/>
      <c r="G11" s="38"/>
      <c r="I11" s="15" t="s">
        <v>15</v>
      </c>
      <c r="M11" s="138"/>
      <c r="N11" s="86" t="s">
        <v>32</v>
      </c>
      <c r="O11" s="112">
        <v>14657</v>
      </c>
      <c r="P11" s="109"/>
      <c r="Q11" s="112">
        <f t="shared" si="5"/>
        <v>32245400</v>
      </c>
      <c r="R11" s="109"/>
      <c r="S11" s="117">
        <f t="shared" si="6"/>
        <v>2200</v>
      </c>
      <c r="T11" s="142"/>
      <c r="U11" s="122"/>
      <c r="V11" s="98"/>
      <c r="W11" s="112">
        <v>14657</v>
      </c>
      <c r="X11" s="109"/>
      <c r="Y11" s="112">
        <f t="shared" si="7"/>
        <v>32245400</v>
      </c>
      <c r="Z11" s="109"/>
      <c r="AA11" s="117">
        <f t="shared" si="8"/>
        <v>2200</v>
      </c>
      <c r="AB11" s="142"/>
      <c r="AC11" s="138"/>
      <c r="AD11" s="38"/>
      <c r="AE11" s="112">
        <v>14657</v>
      </c>
      <c r="AF11" s="109"/>
      <c r="AG11" s="112">
        <f t="shared" si="9"/>
        <v>73285000</v>
      </c>
      <c r="AH11" s="109"/>
      <c r="AI11" s="117">
        <f t="shared" si="10"/>
        <v>5000</v>
      </c>
      <c r="AJ11" s="142"/>
      <c r="AK11" s="155"/>
      <c r="AL11" s="197" t="s">
        <v>113</v>
      </c>
      <c r="AM11" s="108">
        <v>14657</v>
      </c>
      <c r="AN11" s="184"/>
      <c r="AO11" s="183">
        <f t="shared" si="11"/>
        <v>87942000</v>
      </c>
      <c r="AP11" s="184"/>
      <c r="AQ11" s="117">
        <f t="shared" si="12"/>
        <v>6000</v>
      </c>
      <c r="AR11" s="142"/>
      <c r="AS11" s="122"/>
      <c r="AT11" s="63"/>
      <c r="AU11" s="112">
        <v>14657</v>
      </c>
      <c r="AV11" s="109"/>
      <c r="AW11" s="112">
        <f>($E$14*AU11)/$AU$20</f>
        <v>1723956.1316051844</v>
      </c>
      <c r="AX11" s="109"/>
      <c r="AY11" s="117">
        <f t="shared" si="0"/>
        <v>117.61998578189154</v>
      </c>
      <c r="AZ11" s="127"/>
      <c r="BA11" s="138"/>
      <c r="BB11" s="33"/>
      <c r="BC11" s="112">
        <v>14657</v>
      </c>
      <c r="BD11" s="109"/>
      <c r="BE11" s="112">
        <f>($E$15*BC11)/$BC$90</f>
        <v>507045.92106034834</v>
      </c>
      <c r="BF11" s="109"/>
      <c r="BG11" s="117">
        <f t="shared" si="1"/>
        <v>34.594113465262218</v>
      </c>
      <c r="BH11" s="127"/>
      <c r="BI11" s="122"/>
      <c r="BJ11" s="33"/>
      <c r="BK11" s="112">
        <v>14657</v>
      </c>
      <c r="BL11" s="109"/>
      <c r="BM11" s="112">
        <f>($E$15*BK11)/$BC$90</f>
        <v>507045.92106034834</v>
      </c>
      <c r="BN11" s="109"/>
      <c r="BO11" s="117">
        <f t="shared" si="2"/>
        <v>34.594113465262218</v>
      </c>
      <c r="BP11" s="127"/>
      <c r="BQ11" s="138"/>
      <c r="BR11" s="30"/>
      <c r="BS11" s="112">
        <v>14657</v>
      </c>
      <c r="BT11" s="109"/>
      <c r="BU11" s="112">
        <f>($E$15*BS11)/$BC$90</f>
        <v>507045.92106034834</v>
      </c>
      <c r="BV11" s="109"/>
      <c r="BW11" s="117">
        <f t="shared" si="3"/>
        <v>34.594113465262218</v>
      </c>
      <c r="BX11" s="127"/>
      <c r="BY11" s="138"/>
      <c r="BZ11" s="33"/>
      <c r="CA11" s="112">
        <v>14657</v>
      </c>
      <c r="CB11" s="109"/>
      <c r="CC11" s="112">
        <f>($E$15*CA11)/$BC$90</f>
        <v>507045.92106034834</v>
      </c>
      <c r="CD11" s="109"/>
      <c r="CE11" s="115">
        <f t="shared" si="4"/>
        <v>34.594113465262218</v>
      </c>
      <c r="CF11" s="248"/>
      <c r="CG11" s="3"/>
    </row>
    <row r="12" spans="1:85">
      <c r="B12" s="44" t="s">
        <v>4</v>
      </c>
      <c r="C12" s="45"/>
      <c r="D12" s="5">
        <v>0.06</v>
      </c>
      <c r="E12" s="46">
        <f t="shared" si="13"/>
        <v>51718683.94815553</v>
      </c>
      <c r="F12" s="45"/>
      <c r="G12" s="22">
        <v>97</v>
      </c>
      <c r="I12" s="15" t="s">
        <v>16</v>
      </c>
      <c r="M12" s="139"/>
      <c r="N12" s="86" t="s">
        <v>33</v>
      </c>
      <c r="O12" s="112">
        <v>14657</v>
      </c>
      <c r="P12" s="109"/>
      <c r="Q12" s="112">
        <f t="shared" si="5"/>
        <v>32245400</v>
      </c>
      <c r="R12" s="109"/>
      <c r="S12" s="117">
        <f t="shared" si="6"/>
        <v>2200</v>
      </c>
      <c r="T12" s="142"/>
      <c r="U12" s="123"/>
      <c r="V12" s="98"/>
      <c r="W12" s="112">
        <v>14657</v>
      </c>
      <c r="X12" s="109"/>
      <c r="Y12" s="112">
        <f t="shared" si="7"/>
        <v>32245400</v>
      </c>
      <c r="Z12" s="109"/>
      <c r="AA12" s="117">
        <f t="shared" si="8"/>
        <v>2200</v>
      </c>
      <c r="AB12" s="142"/>
      <c r="AC12" s="139"/>
      <c r="AD12" s="38"/>
      <c r="AE12" s="112">
        <v>14657</v>
      </c>
      <c r="AF12" s="109"/>
      <c r="AG12" s="112">
        <f t="shared" si="9"/>
        <v>73285000</v>
      </c>
      <c r="AH12" s="109"/>
      <c r="AI12" s="117">
        <f t="shared" si="10"/>
        <v>5000</v>
      </c>
      <c r="AJ12" s="142"/>
      <c r="AK12" s="155"/>
      <c r="AL12" s="192" t="s">
        <v>114</v>
      </c>
      <c r="AM12" s="108">
        <v>14657</v>
      </c>
      <c r="AN12" s="184"/>
      <c r="AO12" s="183">
        <f t="shared" si="11"/>
        <v>87942000</v>
      </c>
      <c r="AP12" s="184"/>
      <c r="AQ12" s="117">
        <f t="shared" si="12"/>
        <v>6000</v>
      </c>
      <c r="AR12" s="142"/>
      <c r="AS12" s="123"/>
      <c r="AT12" s="63"/>
      <c r="AU12" s="112">
        <v>14657</v>
      </c>
      <c r="AV12" s="109"/>
      <c r="AW12" s="112">
        <f>($E$14*AU12)/$AU$20</f>
        <v>1723956.1316051844</v>
      </c>
      <c r="AX12" s="109"/>
      <c r="AY12" s="117">
        <f t="shared" si="0"/>
        <v>117.61998578189154</v>
      </c>
      <c r="AZ12" s="127"/>
      <c r="BA12" s="139"/>
      <c r="BB12" s="33"/>
      <c r="BC12" s="112">
        <v>14657</v>
      </c>
      <c r="BD12" s="109"/>
      <c r="BE12" s="112">
        <f>($E$15*BC12)/$BC$90</f>
        <v>507045.92106034834</v>
      </c>
      <c r="BF12" s="109"/>
      <c r="BG12" s="117">
        <f t="shared" si="1"/>
        <v>34.594113465262218</v>
      </c>
      <c r="BH12" s="127"/>
      <c r="BI12" s="123"/>
      <c r="BJ12" s="33"/>
      <c r="BK12" s="112">
        <v>14657</v>
      </c>
      <c r="BL12" s="109"/>
      <c r="BM12" s="112">
        <f>($E$15*BK12)/$BC$90</f>
        <v>507045.92106034834</v>
      </c>
      <c r="BN12" s="109"/>
      <c r="BO12" s="117">
        <f t="shared" si="2"/>
        <v>34.594113465262218</v>
      </c>
      <c r="BP12" s="127"/>
      <c r="BQ12" s="139"/>
      <c r="BR12" s="30"/>
      <c r="BS12" s="112">
        <v>14657</v>
      </c>
      <c r="BT12" s="109"/>
      <c r="BU12" s="112">
        <f>($E$15*BS12)/$BC$90</f>
        <v>507045.92106034834</v>
      </c>
      <c r="BV12" s="109"/>
      <c r="BW12" s="117">
        <f t="shared" si="3"/>
        <v>34.594113465262218</v>
      </c>
      <c r="BX12" s="127"/>
      <c r="BY12" s="139"/>
      <c r="BZ12" s="33"/>
      <c r="CA12" s="112">
        <v>14657</v>
      </c>
      <c r="CB12" s="109"/>
      <c r="CC12" s="112">
        <f>($E$15*CA12)/$BC$90</f>
        <v>507045.92106034834</v>
      </c>
      <c r="CD12" s="109"/>
      <c r="CE12" s="115">
        <f t="shared" si="4"/>
        <v>34.594113465262218</v>
      </c>
      <c r="CF12" s="248"/>
      <c r="CG12" s="3"/>
    </row>
    <row r="13" spans="1:85" ht="15" customHeight="1">
      <c r="B13" s="44" t="s">
        <v>5</v>
      </c>
      <c r="C13" s="45"/>
      <c r="D13" s="5">
        <v>3.0000000000000001E-3</v>
      </c>
      <c r="E13" s="46">
        <f t="shared" si="13"/>
        <v>2585934.1974077765</v>
      </c>
      <c r="F13" s="45"/>
      <c r="G13" s="22">
        <v>10</v>
      </c>
      <c r="I13" s="15" t="s">
        <v>17</v>
      </c>
      <c r="M13" s="166" t="s">
        <v>138</v>
      </c>
      <c r="N13" s="58" t="s">
        <v>34</v>
      </c>
      <c r="O13" s="112">
        <v>14657</v>
      </c>
      <c r="P13" s="109"/>
      <c r="Q13" s="112">
        <f t="shared" si="5"/>
        <v>32245400</v>
      </c>
      <c r="R13" s="109"/>
      <c r="S13" s="117">
        <f t="shared" si="6"/>
        <v>2200</v>
      </c>
      <c r="T13" s="142"/>
      <c r="U13" s="3"/>
      <c r="V13" s="99"/>
      <c r="W13" s="112">
        <v>14657</v>
      </c>
      <c r="X13" s="109"/>
      <c r="Y13" s="112">
        <f t="shared" si="7"/>
        <v>32245400</v>
      </c>
      <c r="Z13" s="109"/>
      <c r="AA13" s="117">
        <f t="shared" si="8"/>
        <v>2200</v>
      </c>
      <c r="AB13" s="142"/>
      <c r="AC13" s="125"/>
      <c r="AD13" s="38"/>
      <c r="AE13" s="112">
        <v>14657</v>
      </c>
      <c r="AF13" s="109"/>
      <c r="AG13" s="112">
        <f t="shared" si="9"/>
        <v>73285000</v>
      </c>
      <c r="AH13" s="109"/>
      <c r="AI13" s="117">
        <f t="shared" si="10"/>
        <v>5000</v>
      </c>
      <c r="AJ13" s="142"/>
      <c r="AK13" s="3"/>
      <c r="AL13" s="193"/>
      <c r="AM13" s="108">
        <v>14657</v>
      </c>
      <c r="AN13" s="184"/>
      <c r="AO13" s="183">
        <f t="shared" si="11"/>
        <v>87942000</v>
      </c>
      <c r="AP13" s="184"/>
      <c r="AQ13" s="117">
        <f t="shared" si="12"/>
        <v>6000</v>
      </c>
      <c r="AR13" s="142"/>
      <c r="AS13" s="3"/>
      <c r="AT13" s="63"/>
      <c r="AU13" s="112">
        <v>14657</v>
      </c>
      <c r="AV13" s="109"/>
      <c r="AW13" s="112">
        <f>($E$14*AU13)/$AU$20</f>
        <v>1723956.1316051844</v>
      </c>
      <c r="AX13" s="109"/>
      <c r="AY13" s="117">
        <f t="shared" si="0"/>
        <v>117.61998578189154</v>
      </c>
      <c r="AZ13" s="127"/>
      <c r="BA13" s="125"/>
      <c r="BB13" s="33"/>
      <c r="BC13" s="112">
        <v>14657</v>
      </c>
      <c r="BD13" s="109"/>
      <c r="BE13" s="112">
        <f>($E$15*BC13)/$BC$90</f>
        <v>507045.92106034834</v>
      </c>
      <c r="BF13" s="109"/>
      <c r="BG13" s="117">
        <f t="shared" si="1"/>
        <v>34.594113465262218</v>
      </c>
      <c r="BH13" s="127"/>
      <c r="BI13" s="3"/>
      <c r="BJ13" s="33"/>
      <c r="BK13" s="112">
        <v>14657</v>
      </c>
      <c r="BL13" s="109"/>
      <c r="BM13" s="112">
        <f>($E$15*BK13)/$BC$90</f>
        <v>507045.92106034834</v>
      </c>
      <c r="BN13" s="109"/>
      <c r="BO13" s="117">
        <f t="shared" si="2"/>
        <v>34.594113465262218</v>
      </c>
      <c r="BP13" s="127"/>
      <c r="BQ13" s="125"/>
      <c r="BR13" s="30"/>
      <c r="BS13" s="112">
        <v>14657</v>
      </c>
      <c r="BT13" s="109"/>
      <c r="BU13" s="112">
        <f>($E$15*BS13)/$BC$90</f>
        <v>507045.92106034834</v>
      </c>
      <c r="BV13" s="109"/>
      <c r="BW13" s="117">
        <f t="shared" si="3"/>
        <v>34.594113465262218</v>
      </c>
      <c r="BX13" s="127"/>
      <c r="BY13" s="140"/>
      <c r="BZ13" s="33"/>
      <c r="CA13" s="112">
        <v>14657</v>
      </c>
      <c r="CB13" s="109"/>
      <c r="CC13" s="112">
        <f>($E$15*CA13)/$BC$90</f>
        <v>507045.92106034834</v>
      </c>
      <c r="CD13" s="109"/>
      <c r="CE13" s="115">
        <f t="shared" si="4"/>
        <v>34.594113465262218</v>
      </c>
      <c r="CF13" s="248"/>
      <c r="CG13" s="3"/>
    </row>
    <row r="14" spans="1:85">
      <c r="B14" s="44" t="s">
        <v>6</v>
      </c>
      <c r="C14" s="45"/>
      <c r="D14" s="5">
        <v>0.03</v>
      </c>
      <c r="E14" s="46">
        <f t="shared" si="13"/>
        <v>25859341.974077765</v>
      </c>
      <c r="F14" s="45"/>
      <c r="G14" s="22">
        <v>15</v>
      </c>
      <c r="I14" s="16" t="s">
        <v>18</v>
      </c>
      <c r="M14" s="167"/>
      <c r="N14" s="58" t="s">
        <v>35</v>
      </c>
      <c r="O14" s="112">
        <v>14657</v>
      </c>
      <c r="P14" s="109"/>
      <c r="Q14" s="112">
        <f t="shared" si="5"/>
        <v>32245400</v>
      </c>
      <c r="R14" s="109"/>
      <c r="S14" s="117">
        <f t="shared" si="6"/>
        <v>2200</v>
      </c>
      <c r="T14" s="142"/>
      <c r="U14" s="3"/>
      <c r="V14" s="62" t="s">
        <v>55</v>
      </c>
      <c r="W14" s="112">
        <v>14657</v>
      </c>
      <c r="X14" s="109"/>
      <c r="Y14" s="112">
        <f t="shared" si="7"/>
        <v>32245400</v>
      </c>
      <c r="Z14" s="109"/>
      <c r="AA14" s="117">
        <f t="shared" si="8"/>
        <v>2200</v>
      </c>
      <c r="AB14" s="142"/>
      <c r="AC14" s="125"/>
      <c r="AD14" s="38"/>
      <c r="AE14" s="112">
        <v>14657</v>
      </c>
      <c r="AF14" s="109"/>
      <c r="AG14" s="112">
        <f t="shared" si="9"/>
        <v>73285000</v>
      </c>
      <c r="AH14" s="109"/>
      <c r="AI14" s="117">
        <f t="shared" si="10"/>
        <v>5000</v>
      </c>
      <c r="AJ14" s="142"/>
      <c r="AK14" s="3"/>
      <c r="AL14" s="194"/>
      <c r="AM14" s="190">
        <v>14657</v>
      </c>
      <c r="AN14" s="186"/>
      <c r="AO14" s="185">
        <f t="shared" si="11"/>
        <v>87942000</v>
      </c>
      <c r="AP14" s="186"/>
      <c r="AQ14" s="117">
        <f t="shared" si="12"/>
        <v>6000</v>
      </c>
      <c r="AR14" s="142"/>
      <c r="AS14" s="3"/>
      <c r="AT14" s="63"/>
      <c r="AU14" s="112">
        <v>14657</v>
      </c>
      <c r="AV14" s="109"/>
      <c r="AW14" s="112">
        <f>($E$14*AU14)/$AU$20</f>
        <v>1723956.1316051844</v>
      </c>
      <c r="AX14" s="109"/>
      <c r="AY14" s="117">
        <f t="shared" si="0"/>
        <v>117.61998578189154</v>
      </c>
      <c r="AZ14" s="127"/>
      <c r="BA14" s="125"/>
      <c r="BB14" s="33"/>
      <c r="BC14" s="112">
        <v>14657</v>
      </c>
      <c r="BD14" s="109"/>
      <c r="BE14" s="112">
        <f>($E$15*BC14)/$BC$90</f>
        <v>507045.92106034834</v>
      </c>
      <c r="BF14" s="109"/>
      <c r="BG14" s="117">
        <f t="shared" si="1"/>
        <v>34.594113465262218</v>
      </c>
      <c r="BH14" s="127"/>
      <c r="BI14" s="3"/>
      <c r="BJ14" s="33"/>
      <c r="BK14" s="112">
        <v>14657</v>
      </c>
      <c r="BL14" s="109"/>
      <c r="BM14" s="112">
        <f>($E$15*BK14)/$BC$90</f>
        <v>507045.92106034834</v>
      </c>
      <c r="BN14" s="109"/>
      <c r="BO14" s="117">
        <f t="shared" si="2"/>
        <v>34.594113465262218</v>
      </c>
      <c r="BP14" s="127"/>
      <c r="BQ14" s="125"/>
      <c r="BR14" s="30"/>
      <c r="BS14" s="112">
        <v>14657</v>
      </c>
      <c r="BT14" s="109"/>
      <c r="BU14" s="112">
        <f>($E$15*BS14)/$BC$90</f>
        <v>507045.92106034834</v>
      </c>
      <c r="BV14" s="109"/>
      <c r="BW14" s="117">
        <f t="shared" si="3"/>
        <v>34.594113465262218</v>
      </c>
      <c r="BX14" s="127"/>
      <c r="BY14" s="125"/>
      <c r="BZ14" s="33"/>
      <c r="CA14" s="112">
        <v>14657</v>
      </c>
      <c r="CB14" s="109"/>
      <c r="CC14" s="112">
        <f>($E$15*CA14)/$BC$90</f>
        <v>507045.92106034834</v>
      </c>
      <c r="CD14" s="109"/>
      <c r="CE14" s="115">
        <f t="shared" si="4"/>
        <v>34.594113465262218</v>
      </c>
      <c r="CF14" s="248"/>
      <c r="CG14" s="3"/>
    </row>
    <row r="15" spans="1:85" ht="15" customHeight="1">
      <c r="B15" s="44" t="s">
        <v>7</v>
      </c>
      <c r="C15" s="45"/>
      <c r="D15" s="5">
        <v>0.05</v>
      </c>
      <c r="E15" s="46">
        <f t="shared" si="13"/>
        <v>43098903.290129609</v>
      </c>
      <c r="F15" s="45"/>
      <c r="G15" s="22">
        <v>85</v>
      </c>
      <c r="M15" s="167"/>
      <c r="N15" s="87" t="s">
        <v>36</v>
      </c>
      <c r="O15" s="112">
        <v>14657</v>
      </c>
      <c r="P15" s="109"/>
      <c r="Q15" s="112">
        <f t="shared" si="5"/>
        <v>32245400</v>
      </c>
      <c r="R15" s="109"/>
      <c r="S15" s="117">
        <f t="shared" si="6"/>
        <v>2200</v>
      </c>
      <c r="T15" s="142"/>
      <c r="U15" s="3"/>
      <c r="V15" s="104" t="s">
        <v>57</v>
      </c>
      <c r="W15" s="112">
        <v>14657</v>
      </c>
      <c r="X15" s="109"/>
      <c r="Y15" s="112">
        <f t="shared" si="7"/>
        <v>32245400</v>
      </c>
      <c r="Z15" s="109"/>
      <c r="AA15" s="117">
        <f t="shared" si="8"/>
        <v>2200</v>
      </c>
      <c r="AB15" s="142"/>
      <c r="AC15" s="125"/>
      <c r="AD15" s="38"/>
      <c r="AE15" s="112">
        <v>14657</v>
      </c>
      <c r="AF15" s="109"/>
      <c r="AG15" s="112">
        <f t="shared" si="9"/>
        <v>73285000</v>
      </c>
      <c r="AH15" s="109"/>
      <c r="AI15" s="117">
        <f t="shared" si="10"/>
        <v>5000</v>
      </c>
      <c r="AJ15" s="142"/>
      <c r="AK15" s="3"/>
      <c r="AL15" s="180" t="s">
        <v>142</v>
      </c>
      <c r="AM15" s="68">
        <f>SUM(AM5:AN14)</f>
        <v>146570</v>
      </c>
      <c r="AN15" s="68"/>
      <c r="AO15" s="68">
        <f>SUM(AO5:AP14)</f>
        <v>879420000</v>
      </c>
      <c r="AP15" s="68"/>
      <c r="AQ15" s="124"/>
      <c r="AR15" s="142"/>
      <c r="AS15" s="3"/>
      <c r="AT15" s="63"/>
      <c r="AU15" s="112">
        <v>14657</v>
      </c>
      <c r="AV15" s="109"/>
      <c r="AW15" s="112">
        <f>($E$14*AU15)/$AU$20</f>
        <v>1723956.1316051844</v>
      </c>
      <c r="AX15" s="109"/>
      <c r="AY15" s="117">
        <f t="shared" si="0"/>
        <v>117.61998578189154</v>
      </c>
      <c r="AZ15" s="127"/>
      <c r="BA15" s="125"/>
      <c r="BB15" s="33"/>
      <c r="BC15" s="112">
        <v>14657</v>
      </c>
      <c r="BD15" s="109"/>
      <c r="BE15" s="112">
        <f>($E$15*BC15)/$BC$90</f>
        <v>507045.92106034834</v>
      </c>
      <c r="BF15" s="109"/>
      <c r="BG15" s="117">
        <f t="shared" si="1"/>
        <v>34.594113465262218</v>
      </c>
      <c r="BH15" s="127"/>
      <c r="BI15" s="3"/>
      <c r="BJ15" s="33"/>
      <c r="BK15" s="112">
        <v>14657</v>
      </c>
      <c r="BL15" s="109"/>
      <c r="BM15" s="112">
        <f>($E$15*BK15)/$BC$90</f>
        <v>507045.92106034834</v>
      </c>
      <c r="BN15" s="109"/>
      <c r="BO15" s="117">
        <f t="shared" si="2"/>
        <v>34.594113465262218</v>
      </c>
      <c r="BP15" s="127"/>
      <c r="BQ15" s="125"/>
      <c r="BR15" s="30"/>
      <c r="BS15" s="112">
        <v>14657</v>
      </c>
      <c r="BT15" s="109"/>
      <c r="BU15" s="112">
        <f>($E$15*BS15)/$BC$90</f>
        <v>507045.92106034834</v>
      </c>
      <c r="BV15" s="109"/>
      <c r="BW15" s="117">
        <f t="shared" si="3"/>
        <v>34.594113465262218</v>
      </c>
      <c r="BX15" s="127"/>
      <c r="BY15" s="125"/>
      <c r="BZ15" s="33"/>
      <c r="CA15" s="112">
        <v>14657</v>
      </c>
      <c r="CB15" s="109"/>
      <c r="CC15" s="112">
        <f>($E$15*CA15)/$BC$90</f>
        <v>507045.92106034834</v>
      </c>
      <c r="CD15" s="109"/>
      <c r="CE15" s="115">
        <f t="shared" si="4"/>
        <v>34.594113465262218</v>
      </c>
      <c r="CF15" s="248"/>
      <c r="CG15" s="3"/>
    </row>
    <row r="16" spans="1:85">
      <c r="B16" s="44" t="s">
        <v>8</v>
      </c>
      <c r="C16" s="45"/>
      <c r="D16" s="5">
        <v>0.04</v>
      </c>
      <c r="E16" s="46">
        <f t="shared" si="13"/>
        <v>34479122.632103682</v>
      </c>
      <c r="F16" s="45"/>
      <c r="G16" s="22">
        <v>49</v>
      </c>
      <c r="M16" s="167"/>
      <c r="N16" s="59" t="s">
        <v>37</v>
      </c>
      <c r="O16" s="112">
        <v>14657</v>
      </c>
      <c r="P16" s="109"/>
      <c r="Q16" s="112">
        <f t="shared" si="5"/>
        <v>32245400</v>
      </c>
      <c r="R16" s="109"/>
      <c r="S16" s="117">
        <f t="shared" si="6"/>
        <v>2200</v>
      </c>
      <c r="T16" s="142"/>
      <c r="U16" s="3"/>
      <c r="V16" s="98"/>
      <c r="W16" s="112">
        <v>14657</v>
      </c>
      <c r="X16" s="109"/>
      <c r="Y16" s="112">
        <f t="shared" si="7"/>
        <v>32245400</v>
      </c>
      <c r="Z16" s="109"/>
      <c r="AA16" s="117">
        <f t="shared" si="8"/>
        <v>2200</v>
      </c>
      <c r="AB16" s="142"/>
      <c r="AC16" s="125"/>
      <c r="AD16" s="38"/>
      <c r="AE16" s="112">
        <v>14657</v>
      </c>
      <c r="AF16" s="109"/>
      <c r="AG16" s="112">
        <f t="shared" si="9"/>
        <v>73285000</v>
      </c>
      <c r="AH16" s="109"/>
      <c r="AI16" s="117">
        <f t="shared" si="10"/>
        <v>5000</v>
      </c>
      <c r="AJ16" s="142"/>
      <c r="AK16" s="3"/>
      <c r="AL16" s="179"/>
      <c r="AM16" s="68"/>
      <c r="AN16" s="68"/>
      <c r="AO16" s="68"/>
      <c r="AP16" s="68"/>
      <c r="AQ16" s="124"/>
      <c r="AR16" s="142"/>
      <c r="AS16" s="3"/>
      <c r="AT16" s="63"/>
      <c r="AU16" s="112">
        <v>14657</v>
      </c>
      <c r="AV16" s="109"/>
      <c r="AW16" s="112">
        <f>($E$14*AU16)/$AU$20</f>
        <v>1723956.1316051844</v>
      </c>
      <c r="AX16" s="109"/>
      <c r="AY16" s="117">
        <f t="shared" si="0"/>
        <v>117.61998578189154</v>
      </c>
      <c r="AZ16" s="127"/>
      <c r="BA16" s="125"/>
      <c r="BB16" s="33"/>
      <c r="BC16" s="112">
        <v>14657</v>
      </c>
      <c r="BD16" s="109"/>
      <c r="BE16" s="112">
        <f>($E$15*BC16)/$BC$90</f>
        <v>507045.92106034834</v>
      </c>
      <c r="BF16" s="109"/>
      <c r="BG16" s="117">
        <f t="shared" si="1"/>
        <v>34.594113465262218</v>
      </c>
      <c r="BH16" s="127"/>
      <c r="BI16" s="3"/>
      <c r="BJ16" s="33"/>
      <c r="BK16" s="112">
        <v>14657</v>
      </c>
      <c r="BL16" s="109"/>
      <c r="BM16" s="112">
        <f>($E$15*BK16)/$BC$90</f>
        <v>507045.92106034834</v>
      </c>
      <c r="BN16" s="109"/>
      <c r="BO16" s="117">
        <f t="shared" si="2"/>
        <v>34.594113465262218</v>
      </c>
      <c r="BP16" s="127"/>
      <c r="BQ16" s="125"/>
      <c r="BR16" s="30"/>
      <c r="BS16" s="112">
        <v>14657</v>
      </c>
      <c r="BT16" s="109"/>
      <c r="BU16" s="112">
        <f>($E$15*BS16)/$BC$90</f>
        <v>507045.92106034834</v>
      </c>
      <c r="BV16" s="109"/>
      <c r="BW16" s="117">
        <f t="shared" si="3"/>
        <v>34.594113465262218</v>
      </c>
      <c r="BX16" s="127"/>
      <c r="BY16" s="125"/>
      <c r="BZ16" s="33"/>
      <c r="CA16" s="112">
        <v>14657</v>
      </c>
      <c r="CB16" s="109"/>
      <c r="CC16" s="112">
        <f>($E$15*CA16)/$BC$90</f>
        <v>507045.92106034834</v>
      </c>
      <c r="CD16" s="109"/>
      <c r="CE16" s="115">
        <f t="shared" si="4"/>
        <v>34.594113465262218</v>
      </c>
      <c r="CF16" s="248"/>
      <c r="CG16" s="3"/>
    </row>
    <row r="17" spans="2:85" ht="15" customHeight="1">
      <c r="B17" s="40" t="s">
        <v>9</v>
      </c>
      <c r="C17" s="41"/>
      <c r="D17" s="6">
        <v>0.12</v>
      </c>
      <c r="E17" s="47">
        <f t="shared" si="13"/>
        <v>103437367.89631106</v>
      </c>
      <c r="F17" s="41"/>
      <c r="G17" s="23">
        <v>49</v>
      </c>
      <c r="M17" s="167"/>
      <c r="N17" s="88" t="s">
        <v>38</v>
      </c>
      <c r="O17" s="112">
        <v>14657</v>
      </c>
      <c r="P17" s="109"/>
      <c r="Q17" s="112">
        <f t="shared" si="5"/>
        <v>32245400</v>
      </c>
      <c r="R17" s="109"/>
      <c r="S17" s="117">
        <f t="shared" si="6"/>
        <v>2200</v>
      </c>
      <c r="T17" s="142"/>
      <c r="U17" s="3"/>
      <c r="V17" s="98"/>
      <c r="W17" s="112">
        <v>14657</v>
      </c>
      <c r="X17" s="109"/>
      <c r="Y17" s="112">
        <f t="shared" si="7"/>
        <v>32245400</v>
      </c>
      <c r="Z17" s="109"/>
      <c r="AA17" s="117">
        <f t="shared" si="8"/>
        <v>2200</v>
      </c>
      <c r="AB17" s="142"/>
      <c r="AC17" s="125"/>
      <c r="AD17" s="38"/>
      <c r="AE17" s="112">
        <v>14657</v>
      </c>
      <c r="AF17" s="109"/>
      <c r="AG17" s="112">
        <f t="shared" si="9"/>
        <v>73285000</v>
      </c>
      <c r="AH17" s="109"/>
      <c r="AI17" s="117">
        <f t="shared" si="10"/>
        <v>5000</v>
      </c>
      <c r="AJ17" s="142"/>
      <c r="AK17" s="3"/>
      <c r="AL17" s="3"/>
      <c r="AM17" s="68"/>
      <c r="AN17" s="68"/>
      <c r="AO17" s="68"/>
      <c r="AP17" s="68"/>
      <c r="AQ17" s="124"/>
      <c r="AR17" s="142"/>
      <c r="AS17" s="3"/>
      <c r="AT17" s="63"/>
      <c r="AU17" s="112">
        <v>14657</v>
      </c>
      <c r="AV17" s="109"/>
      <c r="AW17" s="112">
        <f>($E$14*AU17)/$AU$20</f>
        <v>1723956.1316051844</v>
      </c>
      <c r="AX17" s="109"/>
      <c r="AY17" s="117">
        <f t="shared" si="0"/>
        <v>117.61998578189154</v>
      </c>
      <c r="AZ17" s="127"/>
      <c r="BA17" s="125"/>
      <c r="BB17" s="33"/>
      <c r="BC17" s="112">
        <v>14657</v>
      </c>
      <c r="BD17" s="109"/>
      <c r="BE17" s="112">
        <f>($E$15*BC17)/$BC$90</f>
        <v>507045.92106034834</v>
      </c>
      <c r="BF17" s="109"/>
      <c r="BG17" s="117">
        <f t="shared" si="1"/>
        <v>34.594113465262218</v>
      </c>
      <c r="BH17" s="127"/>
      <c r="BI17" s="3"/>
      <c r="BJ17" s="33"/>
      <c r="BK17" s="112">
        <v>14657</v>
      </c>
      <c r="BL17" s="109"/>
      <c r="BM17" s="112">
        <f>($E$15*BK17)/$BC$90</f>
        <v>507045.92106034834</v>
      </c>
      <c r="BN17" s="109"/>
      <c r="BO17" s="117">
        <f t="shared" si="2"/>
        <v>34.594113465262218</v>
      </c>
      <c r="BP17" s="127"/>
      <c r="BQ17" s="125"/>
      <c r="BR17" s="30"/>
      <c r="BS17" s="112">
        <v>14657</v>
      </c>
      <c r="BT17" s="109"/>
      <c r="BU17" s="112">
        <f>($E$15*BS17)/$BC$90</f>
        <v>507045.92106034834</v>
      </c>
      <c r="BV17" s="109"/>
      <c r="BW17" s="117">
        <f t="shared" si="3"/>
        <v>34.594113465262218</v>
      </c>
      <c r="BX17" s="127"/>
      <c r="BY17" s="125"/>
      <c r="BZ17" s="34"/>
      <c r="CA17" s="112">
        <v>14657</v>
      </c>
      <c r="CB17" s="109"/>
      <c r="CC17" s="112">
        <f>($E$15*CA17)/$BC$90</f>
        <v>507045.92106034834</v>
      </c>
      <c r="CD17" s="109"/>
      <c r="CE17" s="115">
        <f t="shared" si="4"/>
        <v>34.594113465262218</v>
      </c>
      <c r="CF17" s="248"/>
      <c r="CG17" s="3"/>
    </row>
    <row r="18" spans="2:85">
      <c r="B18" s="7"/>
      <c r="C18" s="3"/>
      <c r="D18" s="8">
        <f>SUM(D8:D17)</f>
        <v>1.0030000000000001</v>
      </c>
      <c r="E18" s="48">
        <f>SUM(E8:F17)</f>
        <v>864564000</v>
      </c>
      <c r="F18" s="45"/>
      <c r="G18" s="24">
        <f>SUM(G8:G17)</f>
        <v>423</v>
      </c>
      <c r="M18" s="167"/>
      <c r="N18" s="89"/>
      <c r="O18" s="112">
        <v>14657</v>
      </c>
      <c r="P18" s="109"/>
      <c r="Q18" s="112">
        <f t="shared" si="5"/>
        <v>32245400</v>
      </c>
      <c r="R18" s="109"/>
      <c r="S18" s="117">
        <f t="shared" si="6"/>
        <v>2200</v>
      </c>
      <c r="T18" s="142"/>
      <c r="U18" s="3"/>
      <c r="V18" s="98"/>
      <c r="W18" s="112">
        <v>14657</v>
      </c>
      <c r="X18" s="109"/>
      <c r="Y18" s="112">
        <f t="shared" si="7"/>
        <v>32245400</v>
      </c>
      <c r="Z18" s="109"/>
      <c r="AA18" s="117">
        <f t="shared" si="8"/>
        <v>2200</v>
      </c>
      <c r="AB18" s="142"/>
      <c r="AC18" s="125"/>
      <c r="AD18" s="38"/>
      <c r="AE18" s="112">
        <v>14657</v>
      </c>
      <c r="AF18" s="109"/>
      <c r="AG18" s="112">
        <f t="shared" si="9"/>
        <v>73285000</v>
      </c>
      <c r="AH18" s="109"/>
      <c r="AI18" s="117">
        <f t="shared" si="10"/>
        <v>5000</v>
      </c>
      <c r="AJ18" s="142"/>
      <c r="AK18" s="3"/>
      <c r="AL18" s="3"/>
      <c r="AM18" s="68"/>
      <c r="AN18" s="68"/>
      <c r="AO18" s="68"/>
      <c r="AP18" s="68"/>
      <c r="AQ18" s="124"/>
      <c r="AR18" s="142"/>
      <c r="AS18" s="3"/>
      <c r="AT18" s="63"/>
      <c r="AU18" s="112">
        <v>14657</v>
      </c>
      <c r="AV18" s="109"/>
      <c r="AW18" s="112">
        <f>($E$14*AU18)/$AU$20</f>
        <v>1723956.1316051844</v>
      </c>
      <c r="AX18" s="109"/>
      <c r="AY18" s="117">
        <f t="shared" si="0"/>
        <v>117.61998578189154</v>
      </c>
      <c r="AZ18" s="127"/>
      <c r="BA18" s="125"/>
      <c r="BB18" s="33"/>
      <c r="BC18" s="112">
        <v>14657</v>
      </c>
      <c r="BD18" s="109"/>
      <c r="BE18" s="112">
        <f>($E$15*BC18)/$BC$90</f>
        <v>507045.92106034834</v>
      </c>
      <c r="BF18" s="109"/>
      <c r="BG18" s="117">
        <f t="shared" si="1"/>
        <v>34.594113465262218</v>
      </c>
      <c r="BH18" s="127"/>
      <c r="BI18" s="3"/>
      <c r="BJ18" s="33"/>
      <c r="BK18" s="112">
        <v>14657</v>
      </c>
      <c r="BL18" s="109"/>
      <c r="BM18" s="112">
        <f>($E$15*BK18)/$BC$90</f>
        <v>507045.92106034834</v>
      </c>
      <c r="BN18" s="109"/>
      <c r="BO18" s="117">
        <f t="shared" si="2"/>
        <v>34.594113465262218</v>
      </c>
      <c r="BP18" s="127"/>
      <c r="BQ18" s="125"/>
      <c r="BR18" s="30"/>
      <c r="BS18" s="112">
        <v>14657</v>
      </c>
      <c r="BT18" s="109"/>
      <c r="BU18" s="112">
        <f>($E$15*BS18)/$BC$90</f>
        <v>507045.92106034834</v>
      </c>
      <c r="BV18" s="109"/>
      <c r="BW18" s="117">
        <f t="shared" si="3"/>
        <v>34.594113465262218</v>
      </c>
      <c r="BX18" s="127"/>
      <c r="BY18" s="125"/>
      <c r="BZ18" s="141"/>
      <c r="CA18" s="78">
        <f>SUM(CA5:CB17)</f>
        <v>190541</v>
      </c>
      <c r="CB18" s="78"/>
      <c r="CC18" s="78"/>
      <c r="CD18" s="78"/>
      <c r="CE18" s="118"/>
      <c r="CF18" s="248"/>
      <c r="CG18" s="3"/>
    </row>
    <row r="19" spans="2:85">
      <c r="B19" s="7"/>
      <c r="C19" s="3"/>
      <c r="D19" s="3"/>
      <c r="E19" s="3"/>
      <c r="F19" s="4"/>
      <c r="M19" s="167"/>
      <c r="N19" s="89"/>
      <c r="O19" s="112">
        <v>14657</v>
      </c>
      <c r="P19" s="109"/>
      <c r="Q19" s="112">
        <f t="shared" si="5"/>
        <v>32245400</v>
      </c>
      <c r="R19" s="109"/>
      <c r="S19" s="117">
        <f t="shared" si="6"/>
        <v>2200</v>
      </c>
      <c r="T19" s="142"/>
      <c r="U19" s="3"/>
      <c r="V19" s="98"/>
      <c r="W19" s="112">
        <v>14657</v>
      </c>
      <c r="X19" s="109"/>
      <c r="Y19" s="112">
        <f t="shared" si="7"/>
        <v>32245400</v>
      </c>
      <c r="Z19" s="109"/>
      <c r="AA19" s="117">
        <f t="shared" si="8"/>
        <v>2200</v>
      </c>
      <c r="AB19" s="142"/>
      <c r="AC19" s="125"/>
      <c r="AD19" s="38"/>
      <c r="AE19" s="112">
        <v>14657</v>
      </c>
      <c r="AF19" s="109"/>
      <c r="AG19" s="112">
        <f t="shared" si="9"/>
        <v>73285000</v>
      </c>
      <c r="AH19" s="109"/>
      <c r="AI19" s="117">
        <f t="shared" si="10"/>
        <v>5000</v>
      </c>
      <c r="AJ19" s="142"/>
      <c r="AK19" s="3"/>
      <c r="AL19" s="3"/>
      <c r="AM19" s="68"/>
      <c r="AN19" s="68"/>
      <c r="AO19" s="68"/>
      <c r="AP19" s="68"/>
      <c r="AQ19" s="124"/>
      <c r="AR19" s="142"/>
      <c r="AS19" s="3"/>
      <c r="AT19" s="66"/>
      <c r="AU19" s="112">
        <v>14657</v>
      </c>
      <c r="AV19" s="109"/>
      <c r="AW19" s="112">
        <f>($E$14*AU19)/$AU$20</f>
        <v>1723956.1316051844</v>
      </c>
      <c r="AX19" s="109"/>
      <c r="AY19" s="117">
        <f t="shared" si="0"/>
        <v>117.61998578189154</v>
      </c>
      <c r="AZ19" s="127"/>
      <c r="BA19" s="125"/>
      <c r="BB19" s="33"/>
      <c r="BC19" s="112">
        <v>14657</v>
      </c>
      <c r="BD19" s="109"/>
      <c r="BE19" s="112">
        <f>($E$15*BC19)/$BC$90</f>
        <v>507045.92106034834</v>
      </c>
      <c r="BF19" s="109"/>
      <c r="BG19" s="117">
        <f t="shared" si="1"/>
        <v>34.594113465262218</v>
      </c>
      <c r="BH19" s="142"/>
      <c r="BI19" s="3"/>
      <c r="BJ19" s="33"/>
      <c r="BK19" s="112">
        <v>14657</v>
      </c>
      <c r="BL19" s="109"/>
      <c r="BM19" s="112">
        <f>($E$15*BK19)/$BC$90</f>
        <v>507045.92106034834</v>
      </c>
      <c r="BN19" s="109"/>
      <c r="BO19" s="117">
        <f t="shared" si="2"/>
        <v>34.594113465262218</v>
      </c>
      <c r="BP19" s="142"/>
      <c r="BQ19" s="125"/>
      <c r="BR19" s="30"/>
      <c r="BS19" s="112">
        <v>14657</v>
      </c>
      <c r="BT19" s="109"/>
      <c r="BU19" s="112">
        <f>($E$15*BS19)/$BC$90</f>
        <v>507045.92106034834</v>
      </c>
      <c r="BV19" s="109"/>
      <c r="BW19" s="117">
        <f t="shared" si="3"/>
        <v>34.594113465262218</v>
      </c>
      <c r="BX19" s="142"/>
      <c r="BY19" s="125"/>
      <c r="BZ19" s="141"/>
      <c r="CA19" s="68"/>
      <c r="CB19" s="68"/>
      <c r="CC19" s="68"/>
      <c r="CD19" s="68"/>
      <c r="CE19" s="61"/>
      <c r="CF19" s="248"/>
    </row>
    <row r="20" spans="2:85">
      <c r="B20" s="9"/>
      <c r="C20" s="10"/>
      <c r="D20" s="10"/>
      <c r="E20" s="55">
        <v>864564000</v>
      </c>
      <c r="F20" s="41"/>
      <c r="M20" s="167"/>
      <c r="N20" s="89"/>
      <c r="O20" s="112">
        <v>14657</v>
      </c>
      <c r="P20" s="109"/>
      <c r="Q20" s="112">
        <f t="shared" si="5"/>
        <v>32245400</v>
      </c>
      <c r="R20" s="109"/>
      <c r="S20" s="117">
        <f t="shared" si="6"/>
        <v>2200</v>
      </c>
      <c r="T20" s="142"/>
      <c r="U20" s="3"/>
      <c r="V20" s="98"/>
      <c r="W20" s="112">
        <v>14657</v>
      </c>
      <c r="X20" s="109"/>
      <c r="Y20" s="112">
        <f t="shared" si="7"/>
        <v>32245400</v>
      </c>
      <c r="Z20" s="109"/>
      <c r="AA20" s="117">
        <f t="shared" si="8"/>
        <v>2200</v>
      </c>
      <c r="AB20" s="142"/>
      <c r="AC20" s="125"/>
      <c r="AD20" s="38"/>
      <c r="AE20" s="112">
        <v>14657</v>
      </c>
      <c r="AF20" s="109"/>
      <c r="AG20" s="112">
        <f t="shared" si="9"/>
        <v>73285000</v>
      </c>
      <c r="AH20" s="109"/>
      <c r="AI20" s="117">
        <f t="shared" si="10"/>
        <v>5000</v>
      </c>
      <c r="AJ20" s="142"/>
      <c r="AK20" s="3"/>
      <c r="AL20" s="3"/>
      <c r="AM20" s="68"/>
      <c r="AN20" s="68"/>
      <c r="AO20" s="68"/>
      <c r="AP20" s="68"/>
      <c r="AQ20" s="124"/>
      <c r="AR20" s="142"/>
      <c r="AS20" s="3"/>
      <c r="AT20" s="71" t="s">
        <v>143</v>
      </c>
      <c r="AU20" s="76">
        <f>SUM(AU5:AV19)</f>
        <v>219855</v>
      </c>
      <c r="AV20" s="76"/>
      <c r="AW20" s="66"/>
      <c r="AX20" s="67"/>
      <c r="AY20" s="80"/>
      <c r="AZ20" s="127"/>
      <c r="BA20" s="125"/>
      <c r="BB20" s="33"/>
      <c r="BC20" s="112">
        <v>14657</v>
      </c>
      <c r="BD20" s="109"/>
      <c r="BE20" s="112">
        <f>($E$15*BC20)/$BC$90</f>
        <v>507045.92106034834</v>
      </c>
      <c r="BF20" s="109"/>
      <c r="BG20" s="117">
        <f t="shared" si="1"/>
        <v>34.594113465262218</v>
      </c>
      <c r="BH20" s="142"/>
      <c r="BI20" s="3"/>
      <c r="BJ20" s="33"/>
      <c r="BK20" s="112">
        <v>14657</v>
      </c>
      <c r="BL20" s="109"/>
      <c r="BM20" s="112">
        <f>($E$15*BK20)/$BC$90</f>
        <v>507045.92106034834</v>
      </c>
      <c r="BN20" s="109"/>
      <c r="BO20" s="117">
        <f t="shared" si="2"/>
        <v>34.594113465262218</v>
      </c>
      <c r="BP20" s="142"/>
      <c r="BQ20" s="125"/>
      <c r="BR20" s="30"/>
      <c r="BS20" s="112">
        <v>14657</v>
      </c>
      <c r="BT20" s="109"/>
      <c r="BU20" s="112">
        <f>($E$15*BS20)/$BC$90</f>
        <v>507045.92106034834</v>
      </c>
      <c r="BV20" s="109"/>
      <c r="BW20" s="117">
        <f t="shared" si="3"/>
        <v>34.594113465262218</v>
      </c>
      <c r="BX20" s="142"/>
      <c r="BY20" s="125"/>
      <c r="BZ20" s="84"/>
      <c r="CA20" s="68"/>
      <c r="CB20" s="68"/>
      <c r="CC20" s="68"/>
      <c r="CD20" s="68"/>
      <c r="CE20" s="61"/>
      <c r="CF20" s="248"/>
    </row>
    <row r="21" spans="2:85">
      <c r="M21" s="167"/>
      <c r="N21" s="89"/>
      <c r="O21" s="112">
        <v>14657</v>
      </c>
      <c r="P21" s="109"/>
      <c r="Q21" s="112">
        <f t="shared" si="5"/>
        <v>32245400</v>
      </c>
      <c r="R21" s="109"/>
      <c r="S21" s="117">
        <f t="shared" si="6"/>
        <v>2200</v>
      </c>
      <c r="T21" s="142"/>
      <c r="U21" s="3"/>
      <c r="V21" s="98"/>
      <c r="W21" s="112">
        <v>14657</v>
      </c>
      <c r="X21" s="109"/>
      <c r="Y21" s="112">
        <f t="shared" si="7"/>
        <v>32245400</v>
      </c>
      <c r="Z21" s="109"/>
      <c r="AA21" s="117">
        <f t="shared" si="8"/>
        <v>2200</v>
      </c>
      <c r="AB21" s="142"/>
      <c r="AC21" s="125"/>
      <c r="AD21" s="37"/>
      <c r="AE21" s="112">
        <v>14657</v>
      </c>
      <c r="AF21" s="109"/>
      <c r="AG21" s="112">
        <f t="shared" si="9"/>
        <v>73285000</v>
      </c>
      <c r="AH21" s="109"/>
      <c r="AI21" s="117">
        <f t="shared" si="10"/>
        <v>5000</v>
      </c>
      <c r="AJ21" s="142"/>
      <c r="AK21" s="3"/>
      <c r="AL21" s="3"/>
      <c r="AM21" s="68"/>
      <c r="AN21" s="68"/>
      <c r="AO21" s="68"/>
      <c r="AP21" s="68"/>
      <c r="AQ21" s="124"/>
      <c r="AR21" s="142"/>
      <c r="AS21" s="3"/>
      <c r="AT21" s="73"/>
      <c r="AU21" s="68"/>
      <c r="AV21" s="68"/>
      <c r="AW21" s="68"/>
      <c r="AX21" s="68"/>
      <c r="AY21" s="61"/>
      <c r="AZ21" s="127"/>
      <c r="BA21" s="125"/>
      <c r="BB21" s="33"/>
      <c r="BC21" s="112">
        <v>14657</v>
      </c>
      <c r="BD21" s="109"/>
      <c r="BE21" s="112">
        <f>($E$15*BC21)/$BC$90</f>
        <v>507045.92106034834</v>
      </c>
      <c r="BF21" s="109"/>
      <c r="BG21" s="117">
        <f t="shared" si="1"/>
        <v>34.594113465262218</v>
      </c>
      <c r="BH21" s="142"/>
      <c r="BI21" s="3"/>
      <c r="BJ21" s="33"/>
      <c r="BK21" s="112">
        <v>14657</v>
      </c>
      <c r="BL21" s="109"/>
      <c r="BM21" s="112">
        <f>($E$15*BK21)/$BC$90</f>
        <v>507045.92106034834</v>
      </c>
      <c r="BN21" s="109"/>
      <c r="BO21" s="117">
        <f t="shared" si="2"/>
        <v>34.594113465262218</v>
      </c>
      <c r="BP21" s="142"/>
      <c r="BQ21" s="125"/>
      <c r="BR21" s="30"/>
      <c r="BS21" s="112">
        <v>14657</v>
      </c>
      <c r="BT21" s="109"/>
      <c r="BU21" s="112">
        <f>($E$15*BS21)/$BC$90</f>
        <v>507045.92106034834</v>
      </c>
      <c r="BV21" s="109"/>
      <c r="BW21" s="117">
        <f t="shared" si="3"/>
        <v>34.594113465262218</v>
      </c>
      <c r="BX21" s="142"/>
      <c r="BY21" s="125"/>
      <c r="BZ21" s="84"/>
      <c r="CA21" s="68"/>
      <c r="CB21" s="68"/>
      <c r="CC21" s="68"/>
      <c r="CD21" s="68"/>
      <c r="CE21" s="61"/>
      <c r="CF21" s="248"/>
    </row>
    <row r="22" spans="2:85">
      <c r="B22" s="11" t="s">
        <v>144</v>
      </c>
      <c r="C22" s="83">
        <v>6200000</v>
      </c>
      <c r="D22" s="84"/>
      <c r="G22" s="11">
        <f>C22/G18</f>
        <v>14657.210401891252</v>
      </c>
      <c r="M22" s="167"/>
      <c r="N22" s="89"/>
      <c r="O22" s="112">
        <v>14657</v>
      </c>
      <c r="P22" s="109"/>
      <c r="Q22" s="112">
        <f t="shared" si="5"/>
        <v>32245400</v>
      </c>
      <c r="R22" s="109"/>
      <c r="S22" s="117">
        <f t="shared" si="6"/>
        <v>2200</v>
      </c>
      <c r="T22" s="142"/>
      <c r="U22" s="3"/>
      <c r="V22" s="98"/>
      <c r="W22" s="112">
        <v>14657</v>
      </c>
      <c r="X22" s="109"/>
      <c r="Y22" s="112">
        <f t="shared" si="7"/>
        <v>32245400</v>
      </c>
      <c r="Z22" s="109"/>
      <c r="AA22" s="117">
        <f t="shared" si="8"/>
        <v>2200</v>
      </c>
      <c r="AB22" s="142"/>
      <c r="AC22" s="125"/>
      <c r="AD22" s="156" t="s">
        <v>62</v>
      </c>
      <c r="AE22" s="112">
        <v>14657</v>
      </c>
      <c r="AF22" s="109"/>
      <c r="AG22" s="112">
        <f t="shared" si="9"/>
        <v>73285000</v>
      </c>
      <c r="AH22" s="109"/>
      <c r="AI22" s="117">
        <f t="shared" si="10"/>
        <v>5000</v>
      </c>
      <c r="AJ22" s="142"/>
      <c r="AK22" s="3"/>
      <c r="AL22" s="3"/>
      <c r="AM22" s="68"/>
      <c r="AN22" s="68"/>
      <c r="AO22" s="68"/>
      <c r="AP22" s="68"/>
      <c r="AQ22" s="124"/>
      <c r="AR22" s="142"/>
      <c r="AS22" s="3"/>
      <c r="AT22" s="3"/>
      <c r="AU22" s="68"/>
      <c r="AV22" s="68"/>
      <c r="AW22" s="68"/>
      <c r="AX22" s="68"/>
      <c r="AY22" s="61"/>
      <c r="AZ22" s="127"/>
      <c r="BA22" s="125"/>
      <c r="BB22" s="33"/>
      <c r="BC22" s="112">
        <v>14657</v>
      </c>
      <c r="BD22" s="109"/>
      <c r="BE22" s="112">
        <f>($E$15*BC22)/$BC$90</f>
        <v>507045.92106034834</v>
      </c>
      <c r="BF22" s="109"/>
      <c r="BG22" s="117">
        <f t="shared" si="1"/>
        <v>34.594113465262218</v>
      </c>
      <c r="BH22" s="142"/>
      <c r="BI22" s="3"/>
      <c r="BJ22" s="33"/>
      <c r="BK22" s="112">
        <v>14657</v>
      </c>
      <c r="BL22" s="109"/>
      <c r="BM22" s="112">
        <f>($E$15*BK22)/$BC$90</f>
        <v>507045.92106034834</v>
      </c>
      <c r="BN22" s="109"/>
      <c r="BO22" s="117">
        <f t="shared" si="2"/>
        <v>34.594113465262218</v>
      </c>
      <c r="BP22" s="142"/>
      <c r="BQ22" s="125"/>
      <c r="BR22" s="30"/>
      <c r="BS22" s="112">
        <v>14657</v>
      </c>
      <c r="BT22" s="109"/>
      <c r="BU22" s="112">
        <f>($E$15*BS22)/$BC$90</f>
        <v>507045.92106034834</v>
      </c>
      <c r="BV22" s="109"/>
      <c r="BW22" s="117">
        <f t="shared" si="3"/>
        <v>34.594113465262218</v>
      </c>
      <c r="BX22" s="142"/>
      <c r="BY22" s="125"/>
      <c r="BZ22" s="84"/>
      <c r="CA22" s="68"/>
      <c r="CB22" s="68"/>
      <c r="CC22" s="68"/>
      <c r="CD22" s="68"/>
      <c r="CE22" s="61"/>
      <c r="CF22" s="248"/>
    </row>
    <row r="23" spans="2:85">
      <c r="C23" s="83">
        <f>O81+W34+AE102+AM15+AU20+BK54</f>
        <v>3341795</v>
      </c>
      <c r="M23" s="167"/>
      <c r="N23" s="89"/>
      <c r="O23" s="112">
        <v>14657</v>
      </c>
      <c r="P23" s="109"/>
      <c r="Q23" s="112">
        <f t="shared" si="5"/>
        <v>32245400</v>
      </c>
      <c r="R23" s="109"/>
      <c r="S23" s="117">
        <f t="shared" si="6"/>
        <v>2200</v>
      </c>
      <c r="T23" s="142"/>
      <c r="U23" s="3"/>
      <c r="V23" s="98"/>
      <c r="W23" s="112">
        <v>14657</v>
      </c>
      <c r="X23" s="109"/>
      <c r="Y23" s="112">
        <f t="shared" si="7"/>
        <v>32245400</v>
      </c>
      <c r="Z23" s="109"/>
      <c r="AA23" s="117">
        <f t="shared" si="8"/>
        <v>2200</v>
      </c>
      <c r="AB23" s="142"/>
      <c r="AC23" s="125"/>
      <c r="AD23" s="36" t="s">
        <v>63</v>
      </c>
      <c r="AE23" s="112">
        <v>14657</v>
      </c>
      <c r="AF23" s="109"/>
      <c r="AG23" s="112">
        <f t="shared" si="9"/>
        <v>73285000</v>
      </c>
      <c r="AH23" s="109"/>
      <c r="AI23" s="117">
        <f t="shared" si="10"/>
        <v>5000</v>
      </c>
      <c r="AJ23" s="142"/>
      <c r="AK23" s="3"/>
      <c r="AL23" s="3"/>
      <c r="AM23" s="68"/>
      <c r="AN23" s="68"/>
      <c r="AO23" s="68"/>
      <c r="AP23" s="68"/>
      <c r="AQ23" s="124"/>
      <c r="AR23" s="142"/>
      <c r="AS23" s="3"/>
      <c r="AT23" s="3"/>
      <c r="AU23" s="68"/>
      <c r="AV23" s="68"/>
      <c r="AW23" s="68"/>
      <c r="AX23" s="68"/>
      <c r="AY23" s="61"/>
      <c r="AZ23" s="127"/>
      <c r="BA23" s="125"/>
      <c r="BB23" s="33"/>
      <c r="BC23" s="112">
        <v>14657</v>
      </c>
      <c r="BD23" s="109"/>
      <c r="BE23" s="112">
        <f>($E$15*BC23)/$BC$90</f>
        <v>507045.92106034834</v>
      </c>
      <c r="BF23" s="109"/>
      <c r="BG23" s="117">
        <f t="shared" si="1"/>
        <v>34.594113465262218</v>
      </c>
      <c r="BH23" s="142"/>
      <c r="BI23" s="3"/>
      <c r="BJ23" s="33"/>
      <c r="BK23" s="112">
        <v>14657</v>
      </c>
      <c r="BL23" s="109"/>
      <c r="BM23" s="112">
        <f>($E$15*BK23)/$BC$90</f>
        <v>507045.92106034834</v>
      </c>
      <c r="BN23" s="109"/>
      <c r="BO23" s="117">
        <f t="shared" si="2"/>
        <v>34.594113465262218</v>
      </c>
      <c r="BP23" s="142"/>
      <c r="BQ23" s="125"/>
      <c r="BR23" s="30"/>
      <c r="BS23" s="112">
        <v>14657</v>
      </c>
      <c r="BT23" s="109"/>
      <c r="BU23" s="112">
        <f>($E$15*BS23)/$BC$90</f>
        <v>507045.92106034834</v>
      </c>
      <c r="BV23" s="109"/>
      <c r="BW23" s="117">
        <f t="shared" si="3"/>
        <v>34.594113465262218</v>
      </c>
      <c r="BX23" s="142"/>
      <c r="BY23" s="125"/>
      <c r="BZ23" s="84"/>
      <c r="CA23" s="68"/>
      <c r="CB23" s="68"/>
      <c r="CC23" s="68"/>
      <c r="CD23" s="68"/>
      <c r="CE23" s="61"/>
      <c r="CF23" s="248"/>
    </row>
    <row r="24" spans="2:85">
      <c r="C24" s="83"/>
      <c r="M24" s="167"/>
      <c r="N24" s="89"/>
      <c r="O24" s="112">
        <v>14657</v>
      </c>
      <c r="P24" s="109"/>
      <c r="Q24" s="112">
        <f t="shared" si="5"/>
        <v>32245400</v>
      </c>
      <c r="R24" s="109"/>
      <c r="S24" s="117">
        <f t="shared" si="6"/>
        <v>2200</v>
      </c>
      <c r="T24" s="142"/>
      <c r="U24" s="3"/>
      <c r="V24" s="98"/>
      <c r="W24" s="112">
        <v>14657</v>
      </c>
      <c r="X24" s="109"/>
      <c r="Y24" s="112">
        <f t="shared" si="7"/>
        <v>32245400</v>
      </c>
      <c r="Z24" s="109"/>
      <c r="AA24" s="117">
        <f t="shared" si="8"/>
        <v>2200</v>
      </c>
      <c r="AB24" s="142"/>
      <c r="AC24" s="125"/>
      <c r="AD24" s="38"/>
      <c r="AE24" s="112">
        <v>14657</v>
      </c>
      <c r="AF24" s="109"/>
      <c r="AG24" s="112">
        <f t="shared" si="9"/>
        <v>73285000</v>
      </c>
      <c r="AH24" s="109"/>
      <c r="AI24" s="117">
        <f t="shared" si="10"/>
        <v>5000</v>
      </c>
      <c r="AJ24" s="142"/>
      <c r="AK24" s="3"/>
      <c r="AL24" s="3"/>
      <c r="AM24" s="68"/>
      <c r="AN24" s="68"/>
      <c r="AO24" s="68"/>
      <c r="AP24" s="68"/>
      <c r="AQ24" s="124"/>
      <c r="AR24" s="142"/>
      <c r="AS24" s="3"/>
      <c r="AT24" s="3"/>
      <c r="AU24" s="68"/>
      <c r="AV24" s="68"/>
      <c r="AW24" s="68"/>
      <c r="AX24" s="68"/>
      <c r="AY24" s="61"/>
      <c r="AZ24" s="127"/>
      <c r="BA24" s="125"/>
      <c r="BB24" s="33"/>
      <c r="BC24" s="112">
        <v>14657</v>
      </c>
      <c r="BD24" s="109"/>
      <c r="BE24" s="112">
        <f>($E$15*BC24)/$BC$90</f>
        <v>507045.92106034834</v>
      </c>
      <c r="BF24" s="109"/>
      <c r="BG24" s="117">
        <f t="shared" si="1"/>
        <v>34.594113465262218</v>
      </c>
      <c r="BH24" s="142"/>
      <c r="BI24" s="3"/>
      <c r="BJ24" s="33"/>
      <c r="BK24" s="112">
        <v>14657</v>
      </c>
      <c r="BL24" s="109"/>
      <c r="BM24" s="112">
        <f>($E$15*BK24)/$BC$90</f>
        <v>507045.92106034834</v>
      </c>
      <c r="BN24" s="109"/>
      <c r="BO24" s="117">
        <f t="shared" si="2"/>
        <v>34.594113465262218</v>
      </c>
      <c r="BP24" s="142"/>
      <c r="BQ24" s="125"/>
      <c r="BR24" s="30"/>
      <c r="BS24" s="112">
        <v>14657</v>
      </c>
      <c r="BT24" s="109"/>
      <c r="BU24" s="112">
        <f>($E$15*BS24)/$BC$90</f>
        <v>507045.92106034834</v>
      </c>
      <c r="BV24" s="109"/>
      <c r="BW24" s="117">
        <f t="shared" si="3"/>
        <v>34.594113465262218</v>
      </c>
      <c r="BX24" s="142"/>
      <c r="BY24" s="125"/>
      <c r="BZ24" s="84"/>
      <c r="CA24" s="68"/>
      <c r="CB24" s="68"/>
      <c r="CC24" s="68"/>
      <c r="CD24" s="68"/>
      <c r="CE24" s="61"/>
      <c r="CF24" s="248"/>
    </row>
    <row r="25" spans="2:85">
      <c r="B25" s="11" t="s">
        <v>146</v>
      </c>
      <c r="C25" s="83">
        <v>126000000000</v>
      </c>
      <c r="M25" s="167"/>
      <c r="N25" s="90"/>
      <c r="O25" s="112">
        <v>14657</v>
      </c>
      <c r="P25" s="109"/>
      <c r="Q25" s="112">
        <f t="shared" si="5"/>
        <v>32245400</v>
      </c>
      <c r="R25" s="109"/>
      <c r="S25" s="117">
        <f t="shared" si="6"/>
        <v>2200</v>
      </c>
      <c r="T25" s="142"/>
      <c r="U25" s="3"/>
      <c r="V25" s="98"/>
      <c r="W25" s="112">
        <v>14657</v>
      </c>
      <c r="X25" s="109"/>
      <c r="Y25" s="112">
        <f t="shared" si="7"/>
        <v>32245400</v>
      </c>
      <c r="Z25" s="109"/>
      <c r="AA25" s="117">
        <f t="shared" si="8"/>
        <v>2200</v>
      </c>
      <c r="AB25" s="142"/>
      <c r="AC25" s="125"/>
      <c r="AD25" s="38"/>
      <c r="AE25" s="112">
        <v>14657</v>
      </c>
      <c r="AF25" s="109"/>
      <c r="AG25" s="112">
        <f t="shared" si="9"/>
        <v>73285000</v>
      </c>
      <c r="AH25" s="109"/>
      <c r="AI25" s="117">
        <f t="shared" si="10"/>
        <v>5000</v>
      </c>
      <c r="AJ25" s="142"/>
      <c r="AK25" s="3"/>
      <c r="AL25" s="3"/>
      <c r="AM25" s="68"/>
      <c r="AN25" s="68"/>
      <c r="AO25" s="68"/>
      <c r="AP25" s="68"/>
      <c r="AQ25" s="124"/>
      <c r="AR25" s="142"/>
      <c r="AS25" s="3"/>
      <c r="AT25" s="3"/>
      <c r="AU25" s="68"/>
      <c r="AV25" s="68"/>
      <c r="AW25" s="68"/>
      <c r="AX25" s="68"/>
      <c r="AY25" s="61"/>
      <c r="AZ25" s="127"/>
      <c r="BA25" s="125"/>
      <c r="BB25" s="33"/>
      <c r="BC25" s="112">
        <v>14657</v>
      </c>
      <c r="BD25" s="109"/>
      <c r="BE25" s="112">
        <f>($E$15*BC25)/$BC$90</f>
        <v>507045.92106034834</v>
      </c>
      <c r="BF25" s="109"/>
      <c r="BG25" s="117">
        <f t="shared" si="1"/>
        <v>34.594113465262218</v>
      </c>
      <c r="BH25" s="142"/>
      <c r="BI25" s="3"/>
      <c r="BJ25" s="33"/>
      <c r="BK25" s="112">
        <v>14657</v>
      </c>
      <c r="BL25" s="109"/>
      <c r="BM25" s="112">
        <f>($E$15*BK25)/$BC$90</f>
        <v>507045.92106034834</v>
      </c>
      <c r="BN25" s="109"/>
      <c r="BO25" s="117">
        <f t="shared" si="2"/>
        <v>34.594113465262218</v>
      </c>
      <c r="BP25" s="142"/>
      <c r="BQ25" s="125"/>
      <c r="BR25" s="30"/>
      <c r="BS25" s="112">
        <v>14657</v>
      </c>
      <c r="BT25" s="109"/>
      <c r="BU25" s="112">
        <f>($E$15*BS25)/$BC$90</f>
        <v>507045.92106034834</v>
      </c>
      <c r="BV25" s="109"/>
      <c r="BW25" s="117">
        <f t="shared" si="3"/>
        <v>34.594113465262218</v>
      </c>
      <c r="BX25" s="142"/>
      <c r="BY25" s="125"/>
      <c r="BZ25" s="84"/>
      <c r="CA25" s="68"/>
      <c r="CB25" s="68"/>
      <c r="CC25" s="68"/>
      <c r="CD25" s="68"/>
      <c r="CE25" s="61"/>
      <c r="CF25" s="248"/>
    </row>
    <row r="26" spans="2:85" ht="15.75" thickBot="1">
      <c r="M26" s="167"/>
      <c r="N26" s="91" t="s">
        <v>39</v>
      </c>
      <c r="O26" s="112">
        <v>14657</v>
      </c>
      <c r="P26" s="109"/>
      <c r="Q26" s="112">
        <f t="shared" si="5"/>
        <v>32245400</v>
      </c>
      <c r="R26" s="109"/>
      <c r="S26" s="117">
        <f t="shared" si="6"/>
        <v>2200</v>
      </c>
      <c r="T26" s="144"/>
      <c r="U26" s="3"/>
      <c r="V26" s="98"/>
      <c r="W26" s="112">
        <v>14657</v>
      </c>
      <c r="X26" s="109"/>
      <c r="Y26" s="112">
        <f t="shared" si="7"/>
        <v>32245400</v>
      </c>
      <c r="Z26" s="109"/>
      <c r="AA26" s="117">
        <f t="shared" si="8"/>
        <v>2200</v>
      </c>
      <c r="AB26" s="144"/>
      <c r="AC26" s="125"/>
      <c r="AD26" s="25" t="s">
        <v>64</v>
      </c>
      <c r="AE26" s="112">
        <v>14657</v>
      </c>
      <c r="AF26" s="109"/>
      <c r="AG26" s="112">
        <f t="shared" si="9"/>
        <v>73285000</v>
      </c>
      <c r="AH26" s="109"/>
      <c r="AI26" s="117">
        <f t="shared" si="10"/>
        <v>5000</v>
      </c>
      <c r="AJ26" s="142"/>
      <c r="AK26" s="131"/>
      <c r="AL26" s="131"/>
      <c r="AM26" s="132"/>
      <c r="AN26" s="132"/>
      <c r="AO26" s="132"/>
      <c r="AP26" s="132"/>
      <c r="AQ26" s="187"/>
      <c r="AR26" s="143"/>
      <c r="AS26" s="131"/>
      <c r="AT26" s="131"/>
      <c r="AU26" s="132"/>
      <c r="AV26" s="132"/>
      <c r="AW26" s="132"/>
      <c r="AX26" s="132"/>
      <c r="AY26" s="133"/>
      <c r="AZ26" s="153"/>
      <c r="BA26" s="125"/>
      <c r="BB26" s="33"/>
      <c r="BC26" s="112">
        <v>14657</v>
      </c>
      <c r="BD26" s="109"/>
      <c r="BE26" s="112">
        <f>($E$15*BC26)/$BC$90</f>
        <v>507045.92106034834</v>
      </c>
      <c r="BF26" s="109"/>
      <c r="BG26" s="117">
        <f t="shared" si="1"/>
        <v>34.594113465262218</v>
      </c>
      <c r="BH26" s="144"/>
      <c r="BI26" s="3"/>
      <c r="BJ26" s="33"/>
      <c r="BK26" s="112">
        <v>14657</v>
      </c>
      <c r="BL26" s="109"/>
      <c r="BM26" s="112">
        <f>($E$15*BK26)/$BC$90</f>
        <v>507045.92106034834</v>
      </c>
      <c r="BN26" s="109"/>
      <c r="BO26" s="117">
        <f t="shared" si="2"/>
        <v>34.594113465262218</v>
      </c>
      <c r="BP26" s="144"/>
      <c r="BQ26" s="125"/>
      <c r="BR26" s="30"/>
      <c r="BS26" s="112">
        <v>14657</v>
      </c>
      <c r="BT26" s="109"/>
      <c r="BU26" s="112">
        <f>($E$15*BS26)/$BC$90</f>
        <v>507045.92106034834</v>
      </c>
      <c r="BV26" s="109"/>
      <c r="BW26" s="117">
        <f t="shared" si="3"/>
        <v>34.594113465262218</v>
      </c>
      <c r="BX26" s="144"/>
      <c r="BY26" s="130"/>
      <c r="BZ26" s="131"/>
      <c r="CA26" s="132"/>
      <c r="CB26" s="132"/>
      <c r="CC26" s="132"/>
      <c r="CD26" s="132"/>
      <c r="CE26" s="133"/>
      <c r="CF26" s="249"/>
    </row>
    <row r="27" spans="2:85" ht="15" customHeight="1" thickTop="1">
      <c r="M27" s="167"/>
      <c r="N27" s="88" t="s">
        <v>42</v>
      </c>
      <c r="O27" s="112">
        <v>14657</v>
      </c>
      <c r="P27" s="109"/>
      <c r="Q27" s="112">
        <f t="shared" si="5"/>
        <v>32245400</v>
      </c>
      <c r="R27" s="109"/>
      <c r="S27" s="117">
        <f t="shared" si="6"/>
        <v>2200</v>
      </c>
      <c r="T27" s="129"/>
      <c r="U27" s="3"/>
      <c r="V27" s="98"/>
      <c r="W27" s="112">
        <v>14657</v>
      </c>
      <c r="X27" s="109"/>
      <c r="Y27" s="112">
        <f t="shared" si="7"/>
        <v>32245400</v>
      </c>
      <c r="Z27" s="109"/>
      <c r="AA27" s="117">
        <f t="shared" si="8"/>
        <v>2200</v>
      </c>
      <c r="AB27" s="129"/>
      <c r="AC27" s="125"/>
      <c r="AD27" s="59" t="s">
        <v>65</v>
      </c>
      <c r="AE27" s="112">
        <v>14657</v>
      </c>
      <c r="AF27" s="109"/>
      <c r="AG27" s="112">
        <f t="shared" si="9"/>
        <v>73285000</v>
      </c>
      <c r="AH27" s="109"/>
      <c r="AI27" s="117">
        <f t="shared" si="10"/>
        <v>5000</v>
      </c>
      <c r="AJ27" s="129"/>
      <c r="AK27" s="3"/>
      <c r="AL27" s="3"/>
      <c r="AM27" s="68"/>
      <c r="AN27" s="68"/>
      <c r="AO27" s="68"/>
      <c r="AP27" s="68"/>
      <c r="AQ27" s="61"/>
      <c r="AR27" s="61"/>
      <c r="BA27" s="125"/>
      <c r="BB27" s="33"/>
      <c r="BC27" s="112">
        <v>14657</v>
      </c>
      <c r="BD27" s="109"/>
      <c r="BE27" s="112">
        <f>($E$15*BC27)/$BC$90</f>
        <v>507045.92106034834</v>
      </c>
      <c r="BF27" s="109"/>
      <c r="BG27" s="117">
        <f t="shared" si="1"/>
        <v>34.594113465262218</v>
      </c>
      <c r="BH27" s="126"/>
      <c r="BI27" s="3"/>
      <c r="BJ27" s="33"/>
      <c r="BK27" s="112">
        <v>14657</v>
      </c>
      <c r="BL27" s="109"/>
      <c r="BM27" s="112">
        <f>($E$15*BK27)/$BC$90</f>
        <v>507045.92106034834</v>
      </c>
      <c r="BN27" s="109"/>
      <c r="BO27" s="117">
        <f t="shared" si="2"/>
        <v>34.594113465262218</v>
      </c>
      <c r="BP27" s="126"/>
      <c r="BQ27" s="125"/>
      <c r="BR27" s="30"/>
      <c r="BS27" s="112">
        <v>14657</v>
      </c>
      <c r="BT27" s="109"/>
      <c r="BU27" s="112">
        <f>($E$15*BS27)/$BC$90</f>
        <v>507045.92106034834</v>
      </c>
      <c r="BV27" s="109"/>
      <c r="BW27" s="117">
        <f t="shared" si="3"/>
        <v>34.594113465262218</v>
      </c>
      <c r="BX27" s="126"/>
      <c r="BY27" s="125"/>
      <c r="CA27" s="68"/>
      <c r="CB27" s="68"/>
      <c r="CC27" s="68"/>
      <c r="CD27" s="68"/>
      <c r="CE27" s="61"/>
    </row>
    <row r="28" spans="2:85">
      <c r="B28" s="11" t="s">
        <v>147</v>
      </c>
      <c r="C28" s="83">
        <v>92000000</v>
      </c>
      <c r="M28" s="167"/>
      <c r="N28" s="92"/>
      <c r="O28" s="112">
        <v>14657</v>
      </c>
      <c r="P28" s="109"/>
      <c r="Q28" s="112">
        <f t="shared" si="5"/>
        <v>32245400</v>
      </c>
      <c r="R28" s="109"/>
      <c r="S28" s="117">
        <f t="shared" si="6"/>
        <v>2200</v>
      </c>
      <c r="T28" s="129"/>
      <c r="U28" s="3"/>
      <c r="V28" s="98"/>
      <c r="W28" s="112">
        <v>14657</v>
      </c>
      <c r="X28" s="109"/>
      <c r="Y28" s="112">
        <f t="shared" si="7"/>
        <v>32245400</v>
      </c>
      <c r="Z28" s="109"/>
      <c r="AA28" s="117">
        <f t="shared" si="8"/>
        <v>2200</v>
      </c>
      <c r="AB28" s="129"/>
      <c r="AC28" s="125"/>
      <c r="AD28" s="36" t="s">
        <v>66</v>
      </c>
      <c r="AE28" s="112">
        <v>14657</v>
      </c>
      <c r="AF28" s="109"/>
      <c r="AG28" s="112">
        <f t="shared" si="9"/>
        <v>73285000</v>
      </c>
      <c r="AH28" s="109"/>
      <c r="AI28" s="117">
        <f t="shared" si="10"/>
        <v>5000</v>
      </c>
      <c r="AJ28" s="129"/>
      <c r="AK28" s="3"/>
      <c r="AL28" s="3"/>
      <c r="AM28" s="68"/>
      <c r="AN28" s="68"/>
      <c r="AO28" s="68"/>
      <c r="AP28" s="68"/>
      <c r="AQ28" s="61"/>
      <c r="AR28" s="61"/>
      <c r="BA28" s="125"/>
      <c r="BB28" s="33"/>
      <c r="BC28" s="112">
        <v>14657</v>
      </c>
      <c r="BD28" s="109"/>
      <c r="BE28" s="112">
        <f>($E$15*BC28)/$BC$90</f>
        <v>507045.92106034834</v>
      </c>
      <c r="BF28" s="109"/>
      <c r="BG28" s="117">
        <f t="shared" si="1"/>
        <v>34.594113465262218</v>
      </c>
      <c r="BH28" s="126"/>
      <c r="BI28" s="3"/>
      <c r="BJ28" s="33"/>
      <c r="BK28" s="112">
        <v>14657</v>
      </c>
      <c r="BL28" s="109"/>
      <c r="BM28" s="112">
        <f>($E$15*BK28)/$BC$90</f>
        <v>507045.92106034834</v>
      </c>
      <c r="BN28" s="109"/>
      <c r="BO28" s="117">
        <f t="shared" si="2"/>
        <v>34.594113465262218</v>
      </c>
      <c r="BP28" s="126"/>
      <c r="BQ28" s="125"/>
      <c r="BR28" s="30"/>
      <c r="BS28" s="112">
        <v>14657</v>
      </c>
      <c r="BT28" s="109"/>
      <c r="BU28" s="112">
        <f>($E$15*BS28)/$BC$90</f>
        <v>507045.92106034834</v>
      </c>
      <c r="BV28" s="109"/>
      <c r="BW28" s="117">
        <f t="shared" si="3"/>
        <v>34.594113465262218</v>
      </c>
      <c r="BX28" s="126"/>
      <c r="BY28" s="125"/>
      <c r="CA28" s="68"/>
      <c r="CB28" s="68"/>
      <c r="CC28" s="68"/>
      <c r="CD28" s="68"/>
      <c r="CE28" s="61"/>
    </row>
    <row r="29" spans="2:85">
      <c r="M29" s="167"/>
      <c r="N29" s="92"/>
      <c r="O29" s="112">
        <v>14657</v>
      </c>
      <c r="P29" s="109"/>
      <c r="Q29" s="112">
        <f t="shared" si="5"/>
        <v>32245400</v>
      </c>
      <c r="R29" s="109"/>
      <c r="S29" s="117">
        <f t="shared" si="6"/>
        <v>2200</v>
      </c>
      <c r="T29" s="129"/>
      <c r="U29" s="3"/>
      <c r="V29" s="98"/>
      <c r="W29" s="112">
        <v>14657</v>
      </c>
      <c r="X29" s="109"/>
      <c r="Y29" s="112">
        <f t="shared" si="7"/>
        <v>32245400</v>
      </c>
      <c r="Z29" s="109"/>
      <c r="AA29" s="117">
        <f t="shared" si="8"/>
        <v>2200</v>
      </c>
      <c r="AB29" s="129"/>
      <c r="AC29" s="125"/>
      <c r="AD29" s="38"/>
      <c r="AE29" s="112">
        <v>14657</v>
      </c>
      <c r="AF29" s="109"/>
      <c r="AG29" s="112">
        <f t="shared" si="9"/>
        <v>73285000</v>
      </c>
      <c r="AH29" s="109"/>
      <c r="AI29" s="117">
        <f t="shared" si="10"/>
        <v>5000</v>
      </c>
      <c r="AJ29" s="129"/>
      <c r="AK29" s="3"/>
      <c r="AL29" s="3"/>
      <c r="AM29" s="68"/>
      <c r="AN29" s="68"/>
      <c r="AO29" s="68"/>
      <c r="AP29" s="68"/>
      <c r="AQ29" s="61"/>
      <c r="AR29" s="61"/>
      <c r="BA29" s="125"/>
      <c r="BB29" s="33"/>
      <c r="BC29" s="112">
        <v>14657</v>
      </c>
      <c r="BD29" s="109"/>
      <c r="BE29" s="112">
        <f>($E$15*BC29)/$BC$90</f>
        <v>507045.92106034834</v>
      </c>
      <c r="BF29" s="109"/>
      <c r="BG29" s="117">
        <f t="shared" si="1"/>
        <v>34.594113465262218</v>
      </c>
      <c r="BH29" s="126"/>
      <c r="BI29" s="3"/>
      <c r="BJ29" s="33"/>
      <c r="BK29" s="112">
        <v>14657</v>
      </c>
      <c r="BL29" s="109"/>
      <c r="BM29" s="112">
        <f>($E$15*BK29)/$BC$90</f>
        <v>507045.92106034834</v>
      </c>
      <c r="BN29" s="109"/>
      <c r="BO29" s="117">
        <f t="shared" si="2"/>
        <v>34.594113465262218</v>
      </c>
      <c r="BP29" s="126"/>
      <c r="BQ29" s="125"/>
      <c r="BR29" s="30"/>
      <c r="BS29" s="112">
        <v>14657</v>
      </c>
      <c r="BT29" s="109"/>
      <c r="BU29" s="112">
        <f>($E$15*BS29)/$BC$90</f>
        <v>507045.92106034834</v>
      </c>
      <c r="BV29" s="109"/>
      <c r="BW29" s="117">
        <f t="shared" si="3"/>
        <v>34.594113465262218</v>
      </c>
      <c r="BX29" s="126"/>
      <c r="BY29" s="125"/>
      <c r="CA29" s="68"/>
      <c r="CB29" s="68"/>
      <c r="CC29" s="68"/>
      <c r="CD29" s="68"/>
      <c r="CE29" s="61"/>
    </row>
    <row r="30" spans="2:85">
      <c r="M30" s="168"/>
      <c r="N30" s="93"/>
      <c r="O30" s="112">
        <v>14657</v>
      </c>
      <c r="P30" s="109"/>
      <c r="Q30" s="112">
        <f t="shared" si="5"/>
        <v>32245400</v>
      </c>
      <c r="R30" s="109"/>
      <c r="S30" s="117">
        <f t="shared" si="6"/>
        <v>2200</v>
      </c>
      <c r="T30" s="129"/>
      <c r="U30" s="3"/>
      <c r="V30" s="98"/>
      <c r="W30" s="112">
        <v>14657</v>
      </c>
      <c r="X30" s="109"/>
      <c r="Y30" s="112">
        <f t="shared" si="7"/>
        <v>32245400</v>
      </c>
      <c r="Z30" s="109"/>
      <c r="AA30" s="117">
        <f t="shared" si="8"/>
        <v>2200</v>
      </c>
      <c r="AB30" s="129"/>
      <c r="AC30" s="125"/>
      <c r="AD30" s="38"/>
      <c r="AE30" s="112">
        <v>14657</v>
      </c>
      <c r="AF30" s="109"/>
      <c r="AG30" s="112">
        <f t="shared" si="9"/>
        <v>73285000</v>
      </c>
      <c r="AH30" s="109"/>
      <c r="AI30" s="117">
        <f t="shared" si="10"/>
        <v>5000</v>
      </c>
      <c r="AJ30" s="129"/>
      <c r="AK30" s="3"/>
      <c r="AL30" s="3"/>
      <c r="AM30" s="68"/>
      <c r="AN30" s="68"/>
      <c r="AO30" s="68"/>
      <c r="AP30" s="68"/>
      <c r="AQ30" s="61"/>
      <c r="AR30" s="61"/>
      <c r="BA30" s="125"/>
      <c r="BB30" s="33"/>
      <c r="BC30" s="112">
        <v>14657</v>
      </c>
      <c r="BD30" s="109"/>
      <c r="BE30" s="112">
        <f>($E$15*BC30)/$BC$90</f>
        <v>507045.92106034834</v>
      </c>
      <c r="BF30" s="109"/>
      <c r="BG30" s="117">
        <f t="shared" si="1"/>
        <v>34.594113465262218</v>
      </c>
      <c r="BH30" s="126"/>
      <c r="BI30" s="3"/>
      <c r="BJ30" s="33"/>
      <c r="BK30" s="112">
        <v>14657</v>
      </c>
      <c r="BL30" s="109"/>
      <c r="BM30" s="112">
        <f>($E$15*BK30)/$BC$90</f>
        <v>507045.92106034834</v>
      </c>
      <c r="BN30" s="109"/>
      <c r="BO30" s="117">
        <f t="shared" si="2"/>
        <v>34.594113465262218</v>
      </c>
      <c r="BP30" s="126"/>
      <c r="BQ30" s="125"/>
      <c r="BR30" s="30"/>
      <c r="BS30" s="112">
        <v>14657</v>
      </c>
      <c r="BT30" s="109"/>
      <c r="BU30" s="112">
        <f>($E$15*BS30)/$BC$90</f>
        <v>507045.92106034834</v>
      </c>
      <c r="BV30" s="109"/>
      <c r="BW30" s="117">
        <f t="shared" si="3"/>
        <v>34.594113465262218</v>
      </c>
      <c r="BX30" s="126"/>
      <c r="BY30" s="125"/>
      <c r="CA30" s="68"/>
      <c r="CB30" s="68"/>
      <c r="CC30" s="68"/>
      <c r="CD30" s="68"/>
      <c r="CE30" s="61"/>
    </row>
    <row r="31" spans="2:85">
      <c r="M31" s="128"/>
      <c r="N31" s="94" t="s">
        <v>40</v>
      </c>
      <c r="O31" s="112">
        <v>14657</v>
      </c>
      <c r="P31" s="109"/>
      <c r="Q31" s="112">
        <f t="shared" si="5"/>
        <v>32245400</v>
      </c>
      <c r="R31" s="109"/>
      <c r="S31" s="117">
        <f t="shared" si="6"/>
        <v>2200</v>
      </c>
      <c r="T31" s="129"/>
      <c r="U31" s="3"/>
      <c r="V31" s="98"/>
      <c r="W31" s="112">
        <v>14657</v>
      </c>
      <c r="X31" s="109"/>
      <c r="Y31" s="112">
        <f t="shared" si="7"/>
        <v>32245400</v>
      </c>
      <c r="Z31" s="109"/>
      <c r="AA31" s="117">
        <f t="shared" si="8"/>
        <v>2200</v>
      </c>
      <c r="AB31" s="129"/>
      <c r="AC31" s="125"/>
      <c r="AD31" s="38"/>
      <c r="AE31" s="112">
        <v>14657</v>
      </c>
      <c r="AF31" s="109"/>
      <c r="AG31" s="112">
        <f t="shared" si="9"/>
        <v>73285000</v>
      </c>
      <c r="AH31" s="109"/>
      <c r="AI31" s="117">
        <f t="shared" si="10"/>
        <v>5000</v>
      </c>
      <c r="AJ31" s="129"/>
      <c r="AK31" s="3"/>
      <c r="AL31" s="3"/>
      <c r="AM31" s="68"/>
      <c r="AN31" s="68"/>
      <c r="AO31" s="68"/>
      <c r="AP31" s="68"/>
      <c r="AQ31" s="61"/>
      <c r="AR31" s="61"/>
      <c r="BA31" s="125"/>
      <c r="BB31" s="33"/>
      <c r="BC31" s="112">
        <v>14657</v>
      </c>
      <c r="BD31" s="109"/>
      <c r="BE31" s="112">
        <f>($E$15*BC31)/$BC$90</f>
        <v>507045.92106034834</v>
      </c>
      <c r="BF31" s="109"/>
      <c r="BG31" s="117">
        <f t="shared" si="1"/>
        <v>34.594113465262218</v>
      </c>
      <c r="BH31" s="126"/>
      <c r="BI31" s="3"/>
      <c r="BJ31" s="33"/>
      <c r="BK31" s="112">
        <v>14657</v>
      </c>
      <c r="BL31" s="109"/>
      <c r="BM31" s="112">
        <f>($E$15*BK31)/$BC$90</f>
        <v>507045.92106034834</v>
      </c>
      <c r="BN31" s="109"/>
      <c r="BO31" s="117">
        <f t="shared" si="2"/>
        <v>34.594113465262218</v>
      </c>
      <c r="BP31" s="126"/>
      <c r="BQ31" s="125"/>
      <c r="BR31" s="30"/>
      <c r="BS31" s="112">
        <v>14657</v>
      </c>
      <c r="BT31" s="109"/>
      <c r="BU31" s="112">
        <f>($E$15*BS31)/$BC$90</f>
        <v>507045.92106034834</v>
      </c>
      <c r="BV31" s="109"/>
      <c r="BW31" s="117">
        <f t="shared" si="3"/>
        <v>34.594113465262218</v>
      </c>
      <c r="BX31" s="126"/>
      <c r="BY31" s="125"/>
      <c r="CA31" s="68"/>
      <c r="CB31" s="68"/>
      <c r="CC31" s="68"/>
      <c r="CD31" s="68"/>
      <c r="CE31" s="61"/>
    </row>
    <row r="32" spans="2:85" ht="15" customHeight="1">
      <c r="M32" s="128"/>
      <c r="N32" s="95" t="s">
        <v>41</v>
      </c>
      <c r="O32" s="112">
        <v>14657</v>
      </c>
      <c r="P32" s="109"/>
      <c r="Q32" s="112">
        <f t="shared" si="5"/>
        <v>32245400</v>
      </c>
      <c r="R32" s="109"/>
      <c r="S32" s="117">
        <f t="shared" si="6"/>
        <v>2200</v>
      </c>
      <c r="T32" s="129"/>
      <c r="U32" s="3"/>
      <c r="V32" s="98"/>
      <c r="W32" s="112">
        <v>14657</v>
      </c>
      <c r="X32" s="109"/>
      <c r="Y32" s="112">
        <f t="shared" si="7"/>
        <v>32245400</v>
      </c>
      <c r="Z32" s="109"/>
      <c r="AA32" s="117">
        <f t="shared" si="8"/>
        <v>2200</v>
      </c>
      <c r="AB32" s="129"/>
      <c r="AC32" s="125"/>
      <c r="AD32" s="38"/>
      <c r="AE32" s="112">
        <v>14657</v>
      </c>
      <c r="AF32" s="109"/>
      <c r="AG32" s="112">
        <f t="shared" si="9"/>
        <v>73285000</v>
      </c>
      <c r="AH32" s="109"/>
      <c r="AI32" s="117">
        <f t="shared" si="10"/>
        <v>5000</v>
      </c>
      <c r="AJ32" s="129"/>
      <c r="AK32" s="3"/>
      <c r="AL32" s="3"/>
      <c r="AM32" s="68"/>
      <c r="AN32" s="68"/>
      <c r="AO32" s="68"/>
      <c r="AP32" s="68"/>
      <c r="AQ32" s="61"/>
      <c r="AR32" s="61"/>
      <c r="BA32" s="125"/>
      <c r="BB32" s="33"/>
      <c r="BC32" s="112">
        <v>14657</v>
      </c>
      <c r="BD32" s="109"/>
      <c r="BE32" s="112">
        <f>($E$15*BC32)/$BC$90</f>
        <v>507045.92106034834</v>
      </c>
      <c r="BF32" s="109"/>
      <c r="BG32" s="117">
        <f t="shared" si="1"/>
        <v>34.594113465262218</v>
      </c>
      <c r="BH32" s="126"/>
      <c r="BI32" s="3"/>
      <c r="BJ32" s="33"/>
      <c r="BK32" s="112">
        <v>14657</v>
      </c>
      <c r="BL32" s="109"/>
      <c r="BM32" s="112">
        <f>($E$15*BK32)/$BC$90</f>
        <v>507045.92106034834</v>
      </c>
      <c r="BN32" s="109"/>
      <c r="BO32" s="117">
        <f t="shared" si="2"/>
        <v>34.594113465262218</v>
      </c>
      <c r="BP32" s="126"/>
      <c r="BQ32" s="125"/>
      <c r="BR32" s="30"/>
      <c r="BS32" s="112">
        <v>14657</v>
      </c>
      <c r="BT32" s="109"/>
      <c r="BU32" s="112">
        <f>($E$15*BS32)/$BC$90</f>
        <v>507045.92106034834</v>
      </c>
      <c r="BV32" s="109"/>
      <c r="BW32" s="117">
        <f t="shared" si="3"/>
        <v>34.594113465262218</v>
      </c>
      <c r="BX32" s="126"/>
      <c r="BY32" s="125"/>
      <c r="CA32" s="68"/>
      <c r="CB32" s="68"/>
      <c r="CC32" s="68"/>
      <c r="CD32" s="68"/>
      <c r="CE32" s="61"/>
    </row>
    <row r="33" spans="13:83">
      <c r="M33" s="128"/>
      <c r="N33" s="96"/>
      <c r="O33" s="112">
        <v>14657</v>
      </c>
      <c r="P33" s="109"/>
      <c r="Q33" s="112">
        <f t="shared" si="5"/>
        <v>32245400</v>
      </c>
      <c r="R33" s="109"/>
      <c r="S33" s="115">
        <f t="shared" si="6"/>
        <v>2200</v>
      </c>
      <c r="T33" s="169"/>
      <c r="U33" s="3"/>
      <c r="V33" s="99"/>
      <c r="W33" s="176">
        <v>14657</v>
      </c>
      <c r="X33" s="177"/>
      <c r="Y33" s="112">
        <f t="shared" si="7"/>
        <v>32245400</v>
      </c>
      <c r="Z33" s="109"/>
      <c r="AA33" s="117">
        <f t="shared" si="8"/>
        <v>2200</v>
      </c>
      <c r="AB33" s="129"/>
      <c r="AC33" s="125"/>
      <c r="AD33" s="38"/>
      <c r="AE33" s="112">
        <v>14657</v>
      </c>
      <c r="AF33" s="109"/>
      <c r="AG33" s="112">
        <f t="shared" si="9"/>
        <v>73285000</v>
      </c>
      <c r="AH33" s="109"/>
      <c r="AI33" s="117">
        <f t="shared" si="10"/>
        <v>5000</v>
      </c>
      <c r="AJ33" s="129"/>
      <c r="AK33" s="3"/>
      <c r="AL33" s="3"/>
      <c r="AM33" s="68"/>
      <c r="AN33" s="68"/>
      <c r="AO33" s="68"/>
      <c r="AP33" s="68"/>
      <c r="AQ33" s="61"/>
      <c r="AR33" s="61"/>
      <c r="BA33" s="125"/>
      <c r="BB33" s="33"/>
      <c r="BC33" s="112">
        <v>14657</v>
      </c>
      <c r="BD33" s="109"/>
      <c r="BE33" s="112">
        <f>($E$15*BC33)/$BC$90</f>
        <v>507045.92106034834</v>
      </c>
      <c r="BF33" s="109"/>
      <c r="BG33" s="117">
        <f t="shared" si="1"/>
        <v>34.594113465262218</v>
      </c>
      <c r="BH33" s="126"/>
      <c r="BI33" s="3"/>
      <c r="BJ33" s="33"/>
      <c r="BK33" s="112">
        <v>14657</v>
      </c>
      <c r="BL33" s="109"/>
      <c r="BM33" s="112">
        <f>($E$15*BK33)/$BC$90</f>
        <v>507045.92106034834</v>
      </c>
      <c r="BN33" s="109"/>
      <c r="BO33" s="117">
        <f t="shared" si="2"/>
        <v>34.594113465262218</v>
      </c>
      <c r="BP33" s="126"/>
      <c r="BQ33" s="125"/>
      <c r="BR33" s="30"/>
      <c r="BS33" s="112">
        <v>14657</v>
      </c>
      <c r="BT33" s="109"/>
      <c r="BU33" s="112">
        <f>($E$15*BS33)/$BC$90</f>
        <v>507045.92106034834</v>
      </c>
      <c r="BV33" s="109"/>
      <c r="BW33" s="117">
        <f t="shared" si="3"/>
        <v>34.594113465262218</v>
      </c>
      <c r="BX33" s="126"/>
      <c r="BY33" s="125"/>
      <c r="CA33" s="68"/>
      <c r="CB33" s="68"/>
      <c r="CC33" s="68"/>
      <c r="CD33" s="68"/>
      <c r="CE33" s="61"/>
    </row>
    <row r="34" spans="13:83" ht="15.75" thickBot="1">
      <c r="M34" s="128"/>
      <c r="N34" s="96"/>
      <c r="O34" s="112">
        <v>14657</v>
      </c>
      <c r="P34" s="109"/>
      <c r="Q34" s="112">
        <f t="shared" si="5"/>
        <v>32245400</v>
      </c>
      <c r="R34" s="109"/>
      <c r="S34" s="117">
        <f t="shared" si="6"/>
        <v>2200</v>
      </c>
      <c r="T34" s="129"/>
      <c r="U34" s="131"/>
      <c r="V34" s="162" t="s">
        <v>141</v>
      </c>
      <c r="W34" s="163">
        <f>SUM(W5:X33)</f>
        <v>425053</v>
      </c>
      <c r="X34" s="132"/>
      <c r="Y34" s="150">
        <f>SUM(Y5:Z33)</f>
        <v>935116600</v>
      </c>
      <c r="Z34" s="151"/>
      <c r="AA34" s="164"/>
      <c r="AB34" s="165"/>
      <c r="AC34" s="125"/>
      <c r="AD34" s="37"/>
      <c r="AE34" s="112">
        <v>14657</v>
      </c>
      <c r="AF34" s="109"/>
      <c r="AG34" s="112">
        <f t="shared" si="9"/>
        <v>73285000</v>
      </c>
      <c r="AH34" s="109"/>
      <c r="AI34" s="117">
        <f t="shared" si="10"/>
        <v>5000</v>
      </c>
      <c r="AJ34" s="129"/>
      <c r="AK34" s="3"/>
      <c r="AL34" s="3"/>
      <c r="AM34" s="68"/>
      <c r="AN34" s="68"/>
      <c r="AO34" s="68"/>
      <c r="AP34" s="68"/>
      <c r="AQ34" s="61"/>
      <c r="AR34" s="61"/>
      <c r="BA34" s="125"/>
      <c r="BB34" s="33"/>
      <c r="BC34" s="112">
        <v>14657</v>
      </c>
      <c r="BD34" s="109"/>
      <c r="BE34" s="112">
        <f>($E$15*BC34)/$BC$90</f>
        <v>507045.92106034834</v>
      </c>
      <c r="BF34" s="109"/>
      <c r="BG34" s="117">
        <f t="shared" si="1"/>
        <v>34.594113465262218</v>
      </c>
      <c r="BH34" s="126"/>
      <c r="BI34" s="3"/>
      <c r="BJ34" s="33"/>
      <c r="BK34" s="112">
        <v>14657</v>
      </c>
      <c r="BL34" s="109"/>
      <c r="BM34" s="112">
        <f>($E$15*BK34)/$BC$90</f>
        <v>507045.92106034834</v>
      </c>
      <c r="BN34" s="109"/>
      <c r="BO34" s="117">
        <f t="shared" si="2"/>
        <v>34.594113465262218</v>
      </c>
      <c r="BP34" s="126"/>
      <c r="BQ34" s="125"/>
      <c r="BR34" s="30"/>
      <c r="BS34" s="112">
        <v>14657</v>
      </c>
      <c r="BT34" s="109"/>
      <c r="BU34" s="112">
        <f>($E$15*BS34)/$BC$90</f>
        <v>507045.92106034834</v>
      </c>
      <c r="BV34" s="109"/>
      <c r="BW34" s="117">
        <f t="shared" si="3"/>
        <v>34.594113465262218</v>
      </c>
      <c r="BX34" s="126"/>
      <c r="BY34" s="125"/>
      <c r="CA34" s="68"/>
      <c r="CB34" s="68"/>
      <c r="CC34" s="68"/>
      <c r="CD34" s="68"/>
      <c r="CE34" s="61"/>
    </row>
    <row r="35" spans="13:83" ht="15.75" thickTop="1">
      <c r="M35" s="128"/>
      <c r="N35" s="96"/>
      <c r="O35" s="112">
        <v>14657</v>
      </c>
      <c r="P35" s="109"/>
      <c r="Q35" s="112">
        <f t="shared" si="5"/>
        <v>32245400</v>
      </c>
      <c r="R35" s="109"/>
      <c r="S35" s="117">
        <f t="shared" si="6"/>
        <v>2200</v>
      </c>
      <c r="T35" s="129"/>
      <c r="W35" s="68"/>
      <c r="X35" s="68"/>
      <c r="Y35" s="68"/>
      <c r="Z35" s="68"/>
      <c r="AA35" s="61"/>
      <c r="AB35" s="17"/>
      <c r="AC35" s="125"/>
      <c r="AD35" s="59" t="s">
        <v>67</v>
      </c>
      <c r="AE35" s="112">
        <v>14657</v>
      </c>
      <c r="AF35" s="109"/>
      <c r="AG35" s="112">
        <f t="shared" si="9"/>
        <v>73285000</v>
      </c>
      <c r="AH35" s="109"/>
      <c r="AI35" s="117">
        <f t="shared" si="10"/>
        <v>5000</v>
      </c>
      <c r="AJ35" s="129"/>
      <c r="AK35" s="3"/>
      <c r="AL35" s="3"/>
      <c r="AM35" s="68"/>
      <c r="AN35" s="68"/>
      <c r="AO35" s="68"/>
      <c r="AP35" s="68"/>
      <c r="AQ35" s="61"/>
      <c r="AR35" s="61"/>
      <c r="BA35" s="125"/>
      <c r="BB35" s="33"/>
      <c r="BC35" s="112">
        <v>14657</v>
      </c>
      <c r="BD35" s="109"/>
      <c r="BE35" s="112">
        <f>($E$15*BC35)/$BC$90</f>
        <v>507045.92106034834</v>
      </c>
      <c r="BF35" s="109"/>
      <c r="BG35" s="117">
        <f t="shared" si="1"/>
        <v>34.594113465262218</v>
      </c>
      <c r="BH35" s="126"/>
      <c r="BI35" s="3"/>
      <c r="BJ35" s="33"/>
      <c r="BK35" s="112">
        <v>14657</v>
      </c>
      <c r="BL35" s="109"/>
      <c r="BM35" s="112">
        <f>($E$15*BK35)/$BC$90</f>
        <v>507045.92106034834</v>
      </c>
      <c r="BN35" s="109"/>
      <c r="BO35" s="117">
        <f t="shared" si="2"/>
        <v>34.594113465262218</v>
      </c>
      <c r="BP35" s="126"/>
      <c r="BQ35" s="125"/>
      <c r="BR35" s="30"/>
      <c r="BS35" s="112">
        <v>14657</v>
      </c>
      <c r="BT35" s="109"/>
      <c r="BU35" s="112">
        <f>($E$15*BS35)/$BC$90</f>
        <v>507045.92106034834</v>
      </c>
      <c r="BV35" s="109"/>
      <c r="BW35" s="117">
        <f t="shared" si="3"/>
        <v>34.594113465262218</v>
      </c>
      <c r="BX35" s="126"/>
      <c r="BY35" s="125"/>
      <c r="CA35" s="68"/>
      <c r="CB35" s="68"/>
      <c r="CC35" s="68"/>
      <c r="CD35" s="68"/>
      <c r="CE35" s="61"/>
    </row>
    <row r="36" spans="13:83">
      <c r="M36" s="128"/>
      <c r="N36" s="97" t="s">
        <v>43</v>
      </c>
      <c r="O36" s="112">
        <v>14657</v>
      </c>
      <c r="P36" s="109"/>
      <c r="Q36" s="112">
        <f t="shared" si="5"/>
        <v>32245400</v>
      </c>
      <c r="R36" s="109"/>
      <c r="S36" s="117">
        <f t="shared" si="6"/>
        <v>2200</v>
      </c>
      <c r="T36" s="129"/>
      <c r="W36" s="68"/>
      <c r="X36" s="68"/>
      <c r="Y36" s="68"/>
      <c r="Z36" s="68"/>
      <c r="AA36" s="61"/>
      <c r="AB36" s="17"/>
      <c r="AC36" s="125"/>
      <c r="AD36" s="36" t="s">
        <v>68</v>
      </c>
      <c r="AE36" s="112">
        <v>14657</v>
      </c>
      <c r="AF36" s="109"/>
      <c r="AG36" s="112">
        <f t="shared" si="9"/>
        <v>73285000</v>
      </c>
      <c r="AH36" s="109"/>
      <c r="AI36" s="117">
        <f t="shared" si="10"/>
        <v>5000</v>
      </c>
      <c r="AJ36" s="129"/>
      <c r="AK36" s="3"/>
      <c r="AL36" s="3"/>
      <c r="AM36" s="68"/>
      <c r="AN36" s="68"/>
      <c r="AO36" s="68"/>
      <c r="AP36" s="68"/>
      <c r="AQ36" s="61"/>
      <c r="AR36" s="61"/>
      <c r="BA36" s="125"/>
      <c r="BB36" s="33"/>
      <c r="BC36" s="112">
        <v>14657</v>
      </c>
      <c r="BD36" s="109"/>
      <c r="BE36" s="112">
        <f>($E$15*BC36)/$BC$90</f>
        <v>507045.92106034834</v>
      </c>
      <c r="BF36" s="109"/>
      <c r="BG36" s="117">
        <f t="shared" si="1"/>
        <v>34.594113465262218</v>
      </c>
      <c r="BH36" s="126"/>
      <c r="BI36" s="3"/>
      <c r="BJ36" s="33"/>
      <c r="BK36" s="112">
        <v>14657</v>
      </c>
      <c r="BL36" s="109"/>
      <c r="BM36" s="112">
        <f>($E$15*BK36)/$BC$90</f>
        <v>507045.92106034834</v>
      </c>
      <c r="BN36" s="109"/>
      <c r="BO36" s="117">
        <f t="shared" si="2"/>
        <v>34.594113465262218</v>
      </c>
      <c r="BP36" s="126"/>
      <c r="BQ36" s="125"/>
      <c r="BR36" s="30"/>
      <c r="BS36" s="112">
        <v>14657</v>
      </c>
      <c r="BT36" s="109"/>
      <c r="BU36" s="112">
        <f>($E$15*BS36)/$BC$90</f>
        <v>507045.92106034834</v>
      </c>
      <c r="BV36" s="109"/>
      <c r="BW36" s="117">
        <f t="shared" si="3"/>
        <v>34.594113465262218</v>
      </c>
      <c r="BX36" s="126"/>
      <c r="BY36" s="125"/>
      <c r="CA36" s="68"/>
      <c r="CB36" s="68"/>
      <c r="CC36" s="68"/>
      <c r="CD36" s="68"/>
      <c r="CE36" s="61"/>
    </row>
    <row r="37" spans="13:83">
      <c r="M37" s="128"/>
      <c r="N37" s="59" t="s">
        <v>44</v>
      </c>
      <c r="O37" s="112">
        <v>14657</v>
      </c>
      <c r="P37" s="109"/>
      <c r="Q37" s="112">
        <f t="shared" si="5"/>
        <v>32245400</v>
      </c>
      <c r="R37" s="109"/>
      <c r="S37" s="117">
        <f t="shared" si="6"/>
        <v>2200</v>
      </c>
      <c r="T37" s="129"/>
      <c r="W37" s="68"/>
      <c r="X37" s="68"/>
      <c r="Y37" s="68"/>
      <c r="Z37" s="68"/>
      <c r="AA37" s="61"/>
      <c r="AB37" s="17"/>
      <c r="AC37" s="125"/>
      <c r="AD37" s="38"/>
      <c r="AE37" s="112">
        <v>14657</v>
      </c>
      <c r="AF37" s="109"/>
      <c r="AG37" s="112">
        <f t="shared" si="9"/>
        <v>73285000</v>
      </c>
      <c r="AH37" s="109"/>
      <c r="AI37" s="117">
        <f t="shared" si="10"/>
        <v>5000</v>
      </c>
      <c r="AJ37" s="129"/>
      <c r="AK37" s="3"/>
      <c r="AL37" s="3"/>
      <c r="AM37" s="68"/>
      <c r="AN37" s="68"/>
      <c r="AO37" s="68"/>
      <c r="AP37" s="68"/>
      <c r="AQ37" s="61"/>
      <c r="AR37" s="61"/>
      <c r="BA37" s="125"/>
      <c r="BB37" s="33"/>
      <c r="BC37" s="112">
        <v>14657</v>
      </c>
      <c r="BD37" s="109"/>
      <c r="BE37" s="112">
        <f>($E$15*BC37)/$BC$90</f>
        <v>507045.92106034834</v>
      </c>
      <c r="BF37" s="109"/>
      <c r="BG37" s="117">
        <f t="shared" si="1"/>
        <v>34.594113465262218</v>
      </c>
      <c r="BH37" s="126"/>
      <c r="BI37" s="3"/>
      <c r="BJ37" s="33"/>
      <c r="BK37" s="112">
        <v>14657</v>
      </c>
      <c r="BL37" s="109"/>
      <c r="BM37" s="112">
        <f>($E$15*BK37)/$BC$90</f>
        <v>507045.92106034834</v>
      </c>
      <c r="BN37" s="109"/>
      <c r="BO37" s="117">
        <f t="shared" si="2"/>
        <v>34.594113465262218</v>
      </c>
      <c r="BP37" s="126"/>
      <c r="BQ37" s="125"/>
      <c r="BR37" s="30"/>
      <c r="BS37" s="112">
        <v>14657</v>
      </c>
      <c r="BT37" s="109"/>
      <c r="BU37" s="112">
        <f>($E$15*BS37)/$BC$90</f>
        <v>507045.92106034834</v>
      </c>
      <c r="BV37" s="109"/>
      <c r="BW37" s="117">
        <f t="shared" si="3"/>
        <v>34.594113465262218</v>
      </c>
      <c r="BX37" s="126"/>
      <c r="BY37" s="125"/>
      <c r="CA37" s="68"/>
      <c r="CB37" s="68"/>
      <c r="CC37" s="68"/>
      <c r="CD37" s="68"/>
      <c r="CE37" s="61"/>
    </row>
    <row r="38" spans="13:83" ht="15" customHeight="1">
      <c r="M38" s="128"/>
      <c r="N38" s="81" t="s">
        <v>45</v>
      </c>
      <c r="O38" s="112">
        <v>14657</v>
      </c>
      <c r="P38" s="109"/>
      <c r="Q38" s="112">
        <f t="shared" si="5"/>
        <v>32245400</v>
      </c>
      <c r="R38" s="109"/>
      <c r="S38" s="117">
        <f t="shared" si="6"/>
        <v>2200</v>
      </c>
      <c r="T38" s="129"/>
      <c r="W38" s="68"/>
      <c r="X38" s="68"/>
      <c r="Y38" s="68"/>
      <c r="Z38" s="68"/>
      <c r="AA38" s="61"/>
      <c r="AB38" s="17"/>
      <c r="AC38" s="125"/>
      <c r="AD38" s="38"/>
      <c r="AE38" s="112">
        <v>14657</v>
      </c>
      <c r="AF38" s="109"/>
      <c r="AG38" s="112">
        <f t="shared" si="9"/>
        <v>73285000</v>
      </c>
      <c r="AH38" s="109"/>
      <c r="AI38" s="117">
        <f t="shared" si="10"/>
        <v>5000</v>
      </c>
      <c r="AJ38" s="129"/>
      <c r="AK38" s="3"/>
      <c r="AL38" s="3"/>
      <c r="AM38" s="68"/>
      <c r="AN38" s="68"/>
      <c r="AO38" s="68"/>
      <c r="AP38" s="68"/>
      <c r="AQ38" s="61"/>
      <c r="AR38" s="61"/>
      <c r="BA38" s="125"/>
      <c r="BB38" s="33"/>
      <c r="BC38" s="112">
        <v>14657</v>
      </c>
      <c r="BD38" s="109"/>
      <c r="BE38" s="112">
        <f>($E$15*BC38)/$BC$90</f>
        <v>507045.92106034834</v>
      </c>
      <c r="BF38" s="109"/>
      <c r="BG38" s="117">
        <f t="shared" si="1"/>
        <v>34.594113465262218</v>
      </c>
      <c r="BH38" s="126"/>
      <c r="BI38" s="3"/>
      <c r="BJ38" s="33"/>
      <c r="BK38" s="112">
        <v>14657</v>
      </c>
      <c r="BL38" s="109"/>
      <c r="BM38" s="112">
        <f>($E$15*BK38)/$BC$90</f>
        <v>507045.92106034834</v>
      </c>
      <c r="BN38" s="109"/>
      <c r="BO38" s="117">
        <f t="shared" si="2"/>
        <v>34.594113465262218</v>
      </c>
      <c r="BP38" s="126"/>
      <c r="BQ38" s="125"/>
      <c r="BR38" s="30"/>
      <c r="BS38" s="112">
        <v>14657</v>
      </c>
      <c r="BT38" s="109"/>
      <c r="BU38" s="112">
        <f>($E$15*BS38)/$BC$90</f>
        <v>507045.92106034834</v>
      </c>
      <c r="BV38" s="109"/>
      <c r="BW38" s="117">
        <f t="shared" si="3"/>
        <v>34.594113465262218</v>
      </c>
      <c r="BX38" s="126"/>
      <c r="BY38" s="125"/>
      <c r="CA38" s="68"/>
      <c r="CB38" s="68"/>
      <c r="CC38" s="68"/>
      <c r="CD38" s="68"/>
      <c r="CE38" s="61"/>
    </row>
    <row r="39" spans="13:83">
      <c r="M39" s="128"/>
      <c r="N39" s="98"/>
      <c r="O39" s="112">
        <v>14657</v>
      </c>
      <c r="P39" s="109"/>
      <c r="Q39" s="112">
        <f t="shared" si="5"/>
        <v>32245400</v>
      </c>
      <c r="R39" s="109"/>
      <c r="S39" s="117">
        <f t="shared" si="6"/>
        <v>2200</v>
      </c>
      <c r="T39" s="129"/>
      <c r="W39" s="68"/>
      <c r="X39" s="68"/>
      <c r="Y39" s="68"/>
      <c r="Z39" s="68"/>
      <c r="AA39" s="61"/>
      <c r="AB39" s="17"/>
      <c r="AC39" s="125"/>
      <c r="AD39" s="37"/>
      <c r="AE39" s="112">
        <v>14657</v>
      </c>
      <c r="AF39" s="109"/>
      <c r="AG39" s="112">
        <f t="shared" si="9"/>
        <v>73285000</v>
      </c>
      <c r="AH39" s="109"/>
      <c r="AI39" s="117">
        <f t="shared" si="10"/>
        <v>5000</v>
      </c>
      <c r="AJ39" s="129"/>
      <c r="AK39" s="3"/>
      <c r="AL39" s="3"/>
      <c r="AM39" s="68"/>
      <c r="AN39" s="68"/>
      <c r="AO39" s="68"/>
      <c r="AP39" s="68"/>
      <c r="AQ39" s="61"/>
      <c r="AR39" s="61"/>
      <c r="BA39" s="125"/>
      <c r="BB39" s="33"/>
      <c r="BC39" s="112">
        <v>14657</v>
      </c>
      <c r="BD39" s="109"/>
      <c r="BE39" s="112">
        <f>($E$15*BC39)/$BC$90</f>
        <v>507045.92106034834</v>
      </c>
      <c r="BF39" s="109"/>
      <c r="BG39" s="117">
        <f t="shared" si="1"/>
        <v>34.594113465262218</v>
      </c>
      <c r="BH39" s="126"/>
      <c r="BI39" s="3"/>
      <c r="BJ39" s="33"/>
      <c r="BK39" s="112">
        <v>14657</v>
      </c>
      <c r="BL39" s="109"/>
      <c r="BM39" s="112">
        <f>($E$15*BK39)/$BC$90</f>
        <v>507045.92106034834</v>
      </c>
      <c r="BN39" s="109"/>
      <c r="BO39" s="117">
        <f t="shared" si="2"/>
        <v>34.594113465262218</v>
      </c>
      <c r="BP39" s="126"/>
      <c r="BQ39" s="125"/>
      <c r="BR39" s="30"/>
      <c r="BS39" s="112">
        <v>14657</v>
      </c>
      <c r="BT39" s="109"/>
      <c r="BU39" s="112">
        <f>($E$15*BS39)/$BC$90</f>
        <v>507045.92106034834</v>
      </c>
      <c r="BV39" s="109"/>
      <c r="BW39" s="117">
        <f t="shared" si="3"/>
        <v>34.594113465262218</v>
      </c>
      <c r="BX39" s="126"/>
      <c r="BY39" s="125"/>
      <c r="CA39" s="68"/>
      <c r="CB39" s="68"/>
      <c r="CC39" s="68"/>
      <c r="CD39" s="68"/>
      <c r="CE39" s="61"/>
    </row>
    <row r="40" spans="13:83">
      <c r="M40" s="128"/>
      <c r="N40" s="98"/>
      <c r="O40" s="112">
        <v>14657</v>
      </c>
      <c r="P40" s="109"/>
      <c r="Q40" s="112">
        <f t="shared" si="5"/>
        <v>32245400</v>
      </c>
      <c r="R40" s="109"/>
      <c r="S40" s="117">
        <f t="shared" si="6"/>
        <v>2200</v>
      </c>
      <c r="T40" s="129"/>
      <c r="W40" s="68"/>
      <c r="X40" s="68"/>
      <c r="Y40" s="68"/>
      <c r="Z40" s="68"/>
      <c r="AA40" s="61"/>
      <c r="AB40" s="17"/>
      <c r="AC40" s="125"/>
      <c r="AD40" s="59" t="s">
        <v>69</v>
      </c>
      <c r="AE40" s="112">
        <v>14657</v>
      </c>
      <c r="AF40" s="109"/>
      <c r="AG40" s="112">
        <f t="shared" si="9"/>
        <v>73285000</v>
      </c>
      <c r="AH40" s="109"/>
      <c r="AI40" s="117">
        <f t="shared" si="10"/>
        <v>5000</v>
      </c>
      <c r="AJ40" s="129"/>
      <c r="AK40" s="3"/>
      <c r="AL40" s="3"/>
      <c r="AM40" s="68"/>
      <c r="AN40" s="68"/>
      <c r="AO40" s="68"/>
      <c r="AP40" s="68"/>
      <c r="AQ40" s="61"/>
      <c r="AR40" s="61"/>
      <c r="BA40" s="125"/>
      <c r="BB40" s="33"/>
      <c r="BC40" s="112">
        <v>14657</v>
      </c>
      <c r="BD40" s="109"/>
      <c r="BE40" s="112">
        <f>($E$15*BC40)/$BC$90</f>
        <v>507045.92106034834</v>
      </c>
      <c r="BF40" s="109"/>
      <c r="BG40" s="117">
        <f t="shared" si="1"/>
        <v>34.594113465262218</v>
      </c>
      <c r="BH40" s="126"/>
      <c r="BI40" s="3"/>
      <c r="BJ40" s="33"/>
      <c r="BK40" s="112">
        <v>14657</v>
      </c>
      <c r="BL40" s="109"/>
      <c r="BM40" s="112">
        <f>($E$15*BK40)/$BC$90</f>
        <v>507045.92106034834</v>
      </c>
      <c r="BN40" s="109"/>
      <c r="BO40" s="117">
        <f t="shared" si="2"/>
        <v>34.594113465262218</v>
      </c>
      <c r="BP40" s="126"/>
      <c r="BQ40" s="125"/>
      <c r="BR40" s="30"/>
      <c r="BS40" s="112">
        <v>14657</v>
      </c>
      <c r="BT40" s="109"/>
      <c r="BU40" s="112">
        <f>($E$15*BS40)/$BC$90</f>
        <v>507045.92106034834</v>
      </c>
      <c r="BV40" s="109"/>
      <c r="BW40" s="117">
        <f t="shared" si="3"/>
        <v>34.594113465262218</v>
      </c>
      <c r="BX40" s="126"/>
      <c r="BY40" s="125"/>
      <c r="CA40" s="68"/>
      <c r="CB40" s="68"/>
      <c r="CC40" s="68"/>
      <c r="CD40" s="68"/>
      <c r="CE40" s="61"/>
    </row>
    <row r="41" spans="13:83">
      <c r="M41" s="128"/>
      <c r="N41" s="98"/>
      <c r="O41" s="112">
        <v>14657</v>
      </c>
      <c r="P41" s="109"/>
      <c r="Q41" s="112">
        <f t="shared" si="5"/>
        <v>32245400</v>
      </c>
      <c r="R41" s="109"/>
      <c r="S41" s="117">
        <f t="shared" si="6"/>
        <v>2200</v>
      </c>
      <c r="T41" s="129"/>
      <c r="W41" s="68"/>
      <c r="X41" s="68"/>
      <c r="Y41" s="68"/>
      <c r="Z41" s="68"/>
      <c r="AA41" s="61"/>
      <c r="AB41" s="17"/>
      <c r="AC41" s="125"/>
      <c r="AD41" s="36" t="s">
        <v>70</v>
      </c>
      <c r="AE41" s="112">
        <v>14657</v>
      </c>
      <c r="AF41" s="109"/>
      <c r="AG41" s="112">
        <f t="shared" si="9"/>
        <v>73285000</v>
      </c>
      <c r="AH41" s="109"/>
      <c r="AI41" s="117">
        <f t="shared" si="10"/>
        <v>5000</v>
      </c>
      <c r="AJ41" s="129"/>
      <c r="AK41" s="3"/>
      <c r="AL41" s="3"/>
      <c r="AM41" s="68"/>
      <c r="AN41" s="68"/>
      <c r="AO41" s="68"/>
      <c r="AP41" s="68"/>
      <c r="AQ41" s="61"/>
      <c r="AR41" s="61"/>
      <c r="BA41" s="125"/>
      <c r="BB41" s="33"/>
      <c r="BC41" s="112">
        <v>14657</v>
      </c>
      <c r="BD41" s="109"/>
      <c r="BE41" s="112">
        <f>($E$15*BC41)/$BC$90</f>
        <v>507045.92106034834</v>
      </c>
      <c r="BF41" s="109"/>
      <c r="BG41" s="117">
        <f t="shared" si="1"/>
        <v>34.594113465262218</v>
      </c>
      <c r="BH41" s="126"/>
      <c r="BI41" s="3"/>
      <c r="BJ41" s="33"/>
      <c r="BK41" s="112">
        <v>14657</v>
      </c>
      <c r="BL41" s="109"/>
      <c r="BM41" s="112">
        <f>($E$15*BK41)/$BC$90</f>
        <v>507045.92106034834</v>
      </c>
      <c r="BN41" s="109"/>
      <c r="BO41" s="117">
        <f t="shared" si="2"/>
        <v>34.594113465262218</v>
      </c>
      <c r="BP41" s="126"/>
      <c r="BQ41" s="125"/>
      <c r="BR41" s="30"/>
      <c r="BS41" s="112">
        <v>14657</v>
      </c>
      <c r="BT41" s="109"/>
      <c r="BU41" s="112">
        <f>($E$15*BS41)/$BC$90</f>
        <v>507045.92106034834</v>
      </c>
      <c r="BV41" s="109"/>
      <c r="BW41" s="117">
        <f t="shared" si="3"/>
        <v>34.594113465262218</v>
      </c>
      <c r="BX41" s="126"/>
      <c r="BY41" s="125"/>
      <c r="CA41" s="68"/>
      <c r="CB41" s="68"/>
      <c r="CC41" s="68"/>
      <c r="CD41" s="68"/>
      <c r="CE41" s="61"/>
    </row>
    <row r="42" spans="13:83">
      <c r="M42" s="128"/>
      <c r="N42" s="98"/>
      <c r="O42" s="112">
        <v>14657</v>
      </c>
      <c r="P42" s="109"/>
      <c r="Q42" s="112">
        <f t="shared" si="5"/>
        <v>32245400</v>
      </c>
      <c r="R42" s="109"/>
      <c r="S42" s="117">
        <f t="shared" si="6"/>
        <v>2200</v>
      </c>
      <c r="T42" s="129"/>
      <c r="W42" s="68"/>
      <c r="X42" s="68"/>
      <c r="Y42" s="68"/>
      <c r="Z42" s="68"/>
      <c r="AA42" s="61"/>
      <c r="AB42" s="17"/>
      <c r="AC42" s="125"/>
      <c r="AD42" s="38"/>
      <c r="AE42" s="112">
        <v>14657</v>
      </c>
      <c r="AF42" s="109"/>
      <c r="AG42" s="112">
        <f t="shared" si="9"/>
        <v>73285000</v>
      </c>
      <c r="AH42" s="109"/>
      <c r="AI42" s="117">
        <f t="shared" si="10"/>
        <v>5000</v>
      </c>
      <c r="AJ42" s="129"/>
      <c r="AK42" s="3"/>
      <c r="AL42" s="3"/>
      <c r="AM42" s="68"/>
      <c r="AN42" s="68"/>
      <c r="AO42" s="68"/>
      <c r="AP42" s="68"/>
      <c r="AQ42" s="61"/>
      <c r="AR42" s="61"/>
      <c r="BA42" s="125"/>
      <c r="BB42" s="33"/>
      <c r="BC42" s="112">
        <v>14657</v>
      </c>
      <c r="BD42" s="109"/>
      <c r="BE42" s="112">
        <f>($E$15*BC42)/$BC$90</f>
        <v>507045.92106034834</v>
      </c>
      <c r="BF42" s="109"/>
      <c r="BG42" s="117">
        <f t="shared" si="1"/>
        <v>34.594113465262218</v>
      </c>
      <c r="BH42" s="126"/>
      <c r="BI42" s="3"/>
      <c r="BJ42" s="33"/>
      <c r="BK42" s="112">
        <v>14657</v>
      </c>
      <c r="BL42" s="109"/>
      <c r="BM42" s="112">
        <f>($E$15*BK42)/$BC$90</f>
        <v>507045.92106034834</v>
      </c>
      <c r="BN42" s="109"/>
      <c r="BO42" s="117">
        <f t="shared" si="2"/>
        <v>34.594113465262218</v>
      </c>
      <c r="BP42" s="126"/>
      <c r="BQ42" s="125"/>
      <c r="BR42" s="30"/>
      <c r="BS42" s="112">
        <v>14657</v>
      </c>
      <c r="BT42" s="109"/>
      <c r="BU42" s="112">
        <f>($E$15*BS42)/$BC$90</f>
        <v>507045.92106034834</v>
      </c>
      <c r="BV42" s="109"/>
      <c r="BW42" s="117">
        <f t="shared" si="3"/>
        <v>34.594113465262218</v>
      </c>
      <c r="BX42" s="126"/>
      <c r="BY42" s="125"/>
      <c r="CA42" s="68"/>
      <c r="CB42" s="68"/>
      <c r="CC42" s="68"/>
      <c r="CD42" s="68"/>
      <c r="CE42" s="61"/>
    </row>
    <row r="43" spans="13:83">
      <c r="M43" s="128"/>
      <c r="N43" s="99"/>
      <c r="O43" s="112">
        <v>14657</v>
      </c>
      <c r="P43" s="109"/>
      <c r="Q43" s="112">
        <f t="shared" si="5"/>
        <v>32245400</v>
      </c>
      <c r="R43" s="109"/>
      <c r="S43" s="117">
        <f t="shared" si="6"/>
        <v>2200</v>
      </c>
      <c r="T43" s="129"/>
      <c r="W43" s="68"/>
      <c r="X43" s="68"/>
      <c r="Y43" s="68"/>
      <c r="Z43" s="68"/>
      <c r="AA43" s="61"/>
      <c r="AB43" s="17"/>
      <c r="AC43" s="125"/>
      <c r="AD43" s="38"/>
      <c r="AE43" s="112">
        <v>14657</v>
      </c>
      <c r="AF43" s="109"/>
      <c r="AG43" s="112">
        <f t="shared" si="9"/>
        <v>73285000</v>
      </c>
      <c r="AH43" s="109"/>
      <c r="AI43" s="117">
        <f t="shared" si="10"/>
        <v>5000</v>
      </c>
      <c r="AJ43" s="129"/>
      <c r="AK43" s="3"/>
      <c r="AL43" s="3"/>
      <c r="AM43" s="68"/>
      <c r="AN43" s="68"/>
      <c r="AO43" s="68"/>
      <c r="AP43" s="68"/>
      <c r="AQ43" s="61"/>
      <c r="AR43" s="61"/>
      <c r="BA43" s="125"/>
      <c r="BB43" s="33"/>
      <c r="BC43" s="112">
        <v>14657</v>
      </c>
      <c r="BD43" s="109"/>
      <c r="BE43" s="112">
        <f>($E$15*BC43)/$BC$90</f>
        <v>507045.92106034834</v>
      </c>
      <c r="BF43" s="109"/>
      <c r="BG43" s="117">
        <f t="shared" si="1"/>
        <v>34.594113465262218</v>
      </c>
      <c r="BH43" s="126"/>
      <c r="BI43" s="3"/>
      <c r="BJ43" s="33"/>
      <c r="BK43" s="112">
        <v>14657</v>
      </c>
      <c r="BL43" s="109"/>
      <c r="BM43" s="112">
        <f>($E$15*BK43)/$BC$90</f>
        <v>507045.92106034834</v>
      </c>
      <c r="BN43" s="109"/>
      <c r="BO43" s="117">
        <f t="shared" si="2"/>
        <v>34.594113465262218</v>
      </c>
      <c r="BP43" s="126"/>
      <c r="BQ43" s="125"/>
      <c r="BR43" s="30"/>
      <c r="BS43" s="112">
        <v>14657</v>
      </c>
      <c r="BT43" s="109"/>
      <c r="BU43" s="112">
        <f>($E$15*BS43)/$BC$90</f>
        <v>507045.92106034834</v>
      </c>
      <c r="BV43" s="109"/>
      <c r="BW43" s="117">
        <f t="shared" si="3"/>
        <v>34.594113465262218</v>
      </c>
      <c r="BX43" s="126"/>
      <c r="BY43" s="125"/>
      <c r="CA43" s="68"/>
      <c r="CB43" s="68"/>
      <c r="CC43" s="68"/>
      <c r="CD43" s="68"/>
      <c r="CE43" s="61"/>
    </row>
    <row r="44" spans="13:83">
      <c r="M44" s="128"/>
      <c r="N44" s="94" t="s">
        <v>46</v>
      </c>
      <c r="O44" s="112">
        <v>14657</v>
      </c>
      <c r="P44" s="109"/>
      <c r="Q44" s="112">
        <f t="shared" si="5"/>
        <v>32245400</v>
      </c>
      <c r="R44" s="109"/>
      <c r="S44" s="117">
        <f t="shared" si="6"/>
        <v>2200</v>
      </c>
      <c r="T44" s="129"/>
      <c r="W44" s="68"/>
      <c r="X44" s="68"/>
      <c r="Y44" s="68"/>
      <c r="Z44" s="68"/>
      <c r="AA44" s="61"/>
      <c r="AB44" s="17"/>
      <c r="AC44" s="125"/>
      <c r="AD44" s="37"/>
      <c r="AE44" s="112">
        <v>14657</v>
      </c>
      <c r="AF44" s="109"/>
      <c r="AG44" s="112">
        <f t="shared" si="9"/>
        <v>73285000</v>
      </c>
      <c r="AH44" s="109"/>
      <c r="AI44" s="117">
        <f t="shared" si="10"/>
        <v>5000</v>
      </c>
      <c r="AJ44" s="129"/>
      <c r="AK44" s="3"/>
      <c r="AL44" s="3"/>
      <c r="AM44" s="68"/>
      <c r="AN44" s="68"/>
      <c r="AO44" s="68"/>
      <c r="AP44" s="68"/>
      <c r="AQ44" s="61"/>
      <c r="AR44" s="61"/>
      <c r="BA44" s="125"/>
      <c r="BB44" s="33"/>
      <c r="BC44" s="112">
        <v>14657</v>
      </c>
      <c r="BD44" s="109"/>
      <c r="BE44" s="112">
        <f>($E$15*BC44)/$BC$90</f>
        <v>507045.92106034834</v>
      </c>
      <c r="BF44" s="109"/>
      <c r="BG44" s="117">
        <f t="shared" si="1"/>
        <v>34.594113465262218</v>
      </c>
      <c r="BH44" s="126"/>
      <c r="BI44" s="3"/>
      <c r="BJ44" s="33"/>
      <c r="BK44" s="112">
        <v>14657</v>
      </c>
      <c r="BL44" s="109"/>
      <c r="BM44" s="112">
        <f>($E$15*BK44)/$BC$90</f>
        <v>507045.92106034834</v>
      </c>
      <c r="BN44" s="109"/>
      <c r="BO44" s="117">
        <f t="shared" si="2"/>
        <v>34.594113465262218</v>
      </c>
      <c r="BP44" s="126"/>
      <c r="BQ44" s="125"/>
      <c r="BR44" s="30"/>
      <c r="BS44" s="112">
        <v>14657</v>
      </c>
      <c r="BT44" s="109"/>
      <c r="BU44" s="112">
        <f>($E$15*BS44)/$BC$90</f>
        <v>507045.92106034834</v>
      </c>
      <c r="BV44" s="109"/>
      <c r="BW44" s="117">
        <f t="shared" si="3"/>
        <v>34.594113465262218</v>
      </c>
      <c r="BX44" s="126"/>
      <c r="BY44" s="125"/>
      <c r="CA44" s="68"/>
      <c r="CB44" s="68"/>
      <c r="CC44" s="68"/>
      <c r="CD44" s="68"/>
      <c r="CE44" s="61"/>
    </row>
    <row r="45" spans="13:83">
      <c r="M45" s="128"/>
      <c r="N45" s="81" t="s">
        <v>47</v>
      </c>
      <c r="O45" s="112">
        <v>14657</v>
      </c>
      <c r="P45" s="109"/>
      <c r="Q45" s="112">
        <f t="shared" si="5"/>
        <v>32245400</v>
      </c>
      <c r="R45" s="109"/>
      <c r="S45" s="117">
        <f t="shared" si="6"/>
        <v>2200</v>
      </c>
      <c r="T45" s="129"/>
      <c r="W45" s="68"/>
      <c r="X45" s="68"/>
      <c r="Y45" s="68"/>
      <c r="Z45" s="68"/>
      <c r="AA45" s="61"/>
      <c r="AB45" s="17"/>
      <c r="AC45" s="125"/>
      <c r="AD45" s="26" t="s">
        <v>71</v>
      </c>
      <c r="AE45" s="112">
        <v>14657</v>
      </c>
      <c r="AF45" s="109"/>
      <c r="AG45" s="112">
        <f t="shared" si="9"/>
        <v>73285000</v>
      </c>
      <c r="AH45" s="109"/>
      <c r="AI45" s="117">
        <f t="shared" si="10"/>
        <v>5000</v>
      </c>
      <c r="AJ45" s="129"/>
      <c r="AK45" s="3"/>
      <c r="AL45" s="3"/>
      <c r="AM45" s="68"/>
      <c r="AN45" s="68"/>
      <c r="AO45" s="68"/>
      <c r="AP45" s="68"/>
      <c r="AQ45" s="61"/>
      <c r="AR45" s="61"/>
      <c r="BA45" s="125"/>
      <c r="BB45" s="33"/>
      <c r="BC45" s="112">
        <v>14657</v>
      </c>
      <c r="BD45" s="109"/>
      <c r="BE45" s="112">
        <f>($E$15*BC45)/$BC$90</f>
        <v>507045.92106034834</v>
      </c>
      <c r="BF45" s="109"/>
      <c r="BG45" s="117">
        <f t="shared" si="1"/>
        <v>34.594113465262218</v>
      </c>
      <c r="BH45" s="126"/>
      <c r="BI45" s="3"/>
      <c r="BJ45" s="33"/>
      <c r="BK45" s="112">
        <v>14657</v>
      </c>
      <c r="BL45" s="109"/>
      <c r="BM45" s="112">
        <f>($E$15*BK45)/$BC$90</f>
        <v>507045.92106034834</v>
      </c>
      <c r="BN45" s="109"/>
      <c r="BO45" s="117">
        <f t="shared" si="2"/>
        <v>34.594113465262218</v>
      </c>
      <c r="BP45" s="126"/>
      <c r="BQ45" s="125"/>
      <c r="BR45" s="30"/>
      <c r="BS45" s="112">
        <v>14657</v>
      </c>
      <c r="BT45" s="109"/>
      <c r="BU45" s="112">
        <f>($E$15*BS45)/$BC$90</f>
        <v>507045.92106034834</v>
      </c>
      <c r="BV45" s="109"/>
      <c r="BW45" s="117">
        <f t="shared" si="3"/>
        <v>34.594113465262218</v>
      </c>
      <c r="BX45" s="126"/>
      <c r="BY45" s="125"/>
      <c r="CA45" s="68"/>
      <c r="CB45" s="68"/>
      <c r="CC45" s="68"/>
      <c r="CD45" s="68"/>
      <c r="CE45" s="61"/>
    </row>
    <row r="46" spans="13:83">
      <c r="M46" s="128"/>
      <c r="N46" s="63"/>
      <c r="O46" s="112">
        <v>14657</v>
      </c>
      <c r="P46" s="109"/>
      <c r="Q46" s="112">
        <f t="shared" si="5"/>
        <v>32245400</v>
      </c>
      <c r="R46" s="109"/>
      <c r="S46" s="117">
        <f t="shared" si="6"/>
        <v>2200</v>
      </c>
      <c r="T46" s="129"/>
      <c r="W46" s="68"/>
      <c r="X46" s="68"/>
      <c r="Y46" s="68"/>
      <c r="Z46" s="68"/>
      <c r="AA46" s="61"/>
      <c r="AB46" s="17"/>
      <c r="AC46" s="125"/>
      <c r="AD46" s="156" t="s">
        <v>72</v>
      </c>
      <c r="AE46" s="112">
        <v>14657</v>
      </c>
      <c r="AF46" s="109"/>
      <c r="AG46" s="112">
        <f t="shared" si="9"/>
        <v>73285000</v>
      </c>
      <c r="AH46" s="109"/>
      <c r="AI46" s="117">
        <f t="shared" si="10"/>
        <v>5000</v>
      </c>
      <c r="AJ46" s="129"/>
      <c r="AK46" s="3"/>
      <c r="AL46" s="3"/>
      <c r="AM46" s="68"/>
      <c r="AN46" s="68"/>
      <c r="AO46" s="68"/>
      <c r="AP46" s="68"/>
      <c r="AQ46" s="61"/>
      <c r="AR46" s="61"/>
      <c r="BA46" s="125"/>
      <c r="BB46" s="33"/>
      <c r="BC46" s="112">
        <v>14657</v>
      </c>
      <c r="BD46" s="109"/>
      <c r="BE46" s="112">
        <f>($E$15*BC46)/$BC$90</f>
        <v>507045.92106034834</v>
      </c>
      <c r="BF46" s="109"/>
      <c r="BG46" s="117">
        <f t="shared" si="1"/>
        <v>34.594113465262218</v>
      </c>
      <c r="BH46" s="126"/>
      <c r="BI46" s="3"/>
      <c r="BJ46" s="33"/>
      <c r="BK46" s="112">
        <v>14657</v>
      </c>
      <c r="BL46" s="109"/>
      <c r="BM46" s="112">
        <f>($E$15*BK46)/$BC$90</f>
        <v>507045.92106034834</v>
      </c>
      <c r="BN46" s="109"/>
      <c r="BO46" s="117">
        <f t="shared" si="2"/>
        <v>34.594113465262218</v>
      </c>
      <c r="BP46" s="126"/>
      <c r="BQ46" s="125"/>
      <c r="BR46" s="30"/>
      <c r="BS46" s="112">
        <v>14657</v>
      </c>
      <c r="BT46" s="109"/>
      <c r="BU46" s="112">
        <f>($E$15*BS46)/$BC$90</f>
        <v>507045.92106034834</v>
      </c>
      <c r="BV46" s="109"/>
      <c r="BW46" s="117">
        <f t="shared" si="3"/>
        <v>34.594113465262218</v>
      </c>
      <c r="BX46" s="126"/>
      <c r="BY46" s="125"/>
      <c r="CA46" s="68"/>
      <c r="CB46" s="68"/>
      <c r="CC46" s="68"/>
      <c r="CD46" s="68"/>
      <c r="CE46" s="61"/>
    </row>
    <row r="47" spans="13:83">
      <c r="M47" s="128"/>
      <c r="N47" s="63"/>
      <c r="O47" s="112">
        <v>14657</v>
      </c>
      <c r="P47" s="109"/>
      <c r="Q47" s="112">
        <f t="shared" si="5"/>
        <v>32245400</v>
      </c>
      <c r="R47" s="109"/>
      <c r="S47" s="117">
        <f t="shared" si="6"/>
        <v>2200</v>
      </c>
      <c r="T47" s="129"/>
      <c r="W47" s="68"/>
      <c r="X47" s="68"/>
      <c r="Y47" s="68"/>
      <c r="Z47" s="68"/>
      <c r="AA47" s="61"/>
      <c r="AB47" s="17"/>
      <c r="AC47" s="125"/>
      <c r="AD47" s="19" t="s">
        <v>73</v>
      </c>
      <c r="AE47" s="112">
        <v>14657</v>
      </c>
      <c r="AF47" s="109"/>
      <c r="AG47" s="112">
        <f t="shared" si="9"/>
        <v>73285000</v>
      </c>
      <c r="AH47" s="109"/>
      <c r="AI47" s="117">
        <f t="shared" si="10"/>
        <v>5000</v>
      </c>
      <c r="AJ47" s="129"/>
      <c r="AK47" s="3"/>
      <c r="AL47" s="3"/>
      <c r="AM47" s="68"/>
      <c r="AN47" s="68"/>
      <c r="AO47" s="68"/>
      <c r="AP47" s="68"/>
      <c r="AQ47" s="61"/>
      <c r="AR47" s="61"/>
      <c r="BA47" s="125"/>
      <c r="BB47" s="34"/>
      <c r="BC47" s="112">
        <v>14657</v>
      </c>
      <c r="BD47" s="109"/>
      <c r="BE47" s="112">
        <f>($E$15*BC47)/$BC$90</f>
        <v>507045.92106034834</v>
      </c>
      <c r="BF47" s="109"/>
      <c r="BG47" s="117">
        <f t="shared" si="1"/>
        <v>34.594113465262218</v>
      </c>
      <c r="BH47" s="126"/>
      <c r="BI47" s="3"/>
      <c r="BJ47" s="33"/>
      <c r="BK47" s="112">
        <v>14657</v>
      </c>
      <c r="BL47" s="109"/>
      <c r="BM47" s="112">
        <f>($E$15*BK47)/$BC$90</f>
        <v>507045.92106034834</v>
      </c>
      <c r="BN47" s="109"/>
      <c r="BO47" s="117">
        <f t="shared" si="2"/>
        <v>34.594113465262218</v>
      </c>
      <c r="BP47" s="126"/>
      <c r="BQ47" s="125"/>
      <c r="BR47" s="30"/>
      <c r="BS47" s="112">
        <v>14657</v>
      </c>
      <c r="BT47" s="109"/>
      <c r="BU47" s="112">
        <f>($E$15*BS47)/$BC$90</f>
        <v>507045.92106034834</v>
      </c>
      <c r="BV47" s="109"/>
      <c r="BW47" s="117">
        <f t="shared" si="3"/>
        <v>34.594113465262218</v>
      </c>
      <c r="BX47" s="126"/>
      <c r="BY47" s="125"/>
      <c r="CA47" s="68"/>
      <c r="CB47" s="68"/>
      <c r="CC47" s="68"/>
      <c r="CD47" s="68"/>
      <c r="CE47" s="61"/>
    </row>
    <row r="48" spans="13:83">
      <c r="M48" s="128"/>
      <c r="N48" s="63"/>
      <c r="O48" s="112">
        <v>14657</v>
      </c>
      <c r="P48" s="109"/>
      <c r="Q48" s="112">
        <f t="shared" si="5"/>
        <v>32245400</v>
      </c>
      <c r="R48" s="109"/>
      <c r="S48" s="117">
        <f t="shared" si="6"/>
        <v>2200</v>
      </c>
      <c r="T48" s="129"/>
      <c r="W48" s="68"/>
      <c r="X48" s="68"/>
      <c r="Y48" s="68"/>
      <c r="Z48" s="68"/>
      <c r="AA48" s="61"/>
      <c r="AB48" s="17"/>
      <c r="AC48" s="125"/>
      <c r="AD48" s="59" t="s">
        <v>74</v>
      </c>
      <c r="AE48" s="112">
        <v>14657</v>
      </c>
      <c r="AF48" s="109"/>
      <c r="AG48" s="112">
        <f t="shared" si="9"/>
        <v>73285000</v>
      </c>
      <c r="AH48" s="109"/>
      <c r="AI48" s="117">
        <f t="shared" si="10"/>
        <v>5000</v>
      </c>
      <c r="AJ48" s="129"/>
      <c r="AK48" s="3"/>
      <c r="AL48" s="3"/>
      <c r="AM48" s="68"/>
      <c r="AN48" s="68"/>
      <c r="AO48" s="68"/>
      <c r="AP48" s="68"/>
      <c r="AQ48" s="61"/>
      <c r="AR48" s="61"/>
      <c r="BA48" s="125"/>
      <c r="BB48" s="59" t="s">
        <v>123</v>
      </c>
      <c r="BC48" s="112">
        <v>14657</v>
      </c>
      <c r="BD48" s="109"/>
      <c r="BE48" s="112">
        <f>($E$15*BC48)/$BC$90</f>
        <v>507045.92106034834</v>
      </c>
      <c r="BF48" s="109"/>
      <c r="BG48" s="117">
        <f t="shared" si="1"/>
        <v>34.594113465262218</v>
      </c>
      <c r="BH48" s="126"/>
      <c r="BI48" s="3"/>
      <c r="BJ48" s="33"/>
      <c r="BK48" s="112">
        <v>14657</v>
      </c>
      <c r="BL48" s="109"/>
      <c r="BM48" s="112">
        <f>($E$15*BK48)/$BC$90</f>
        <v>507045.92106034834</v>
      </c>
      <c r="BN48" s="109"/>
      <c r="BO48" s="117">
        <f t="shared" si="2"/>
        <v>34.594113465262218</v>
      </c>
      <c r="BP48" s="126"/>
      <c r="BQ48" s="125"/>
      <c r="BR48" s="30"/>
      <c r="BS48" s="112">
        <v>14657</v>
      </c>
      <c r="BT48" s="109"/>
      <c r="BU48" s="112">
        <f>($E$15*BS48)/$BC$90</f>
        <v>507045.92106034834</v>
      </c>
      <c r="BV48" s="109"/>
      <c r="BW48" s="117">
        <f t="shared" si="3"/>
        <v>34.594113465262218</v>
      </c>
      <c r="BX48" s="126"/>
      <c r="BY48" s="125"/>
      <c r="CA48" s="68"/>
      <c r="CB48" s="68"/>
      <c r="CC48" s="68"/>
      <c r="CD48" s="68"/>
      <c r="CE48" s="61"/>
    </row>
    <row r="49" spans="13:83" ht="15" customHeight="1">
      <c r="M49" s="128"/>
      <c r="N49" s="66"/>
      <c r="O49" s="112">
        <v>14657</v>
      </c>
      <c r="P49" s="109"/>
      <c r="Q49" s="112">
        <f t="shared" si="5"/>
        <v>32245400</v>
      </c>
      <c r="R49" s="109"/>
      <c r="S49" s="117">
        <f t="shared" si="6"/>
        <v>2200</v>
      </c>
      <c r="T49" s="129"/>
      <c r="W49" s="68"/>
      <c r="X49" s="68"/>
      <c r="Y49" s="68"/>
      <c r="Z49" s="68"/>
      <c r="AA49" s="61"/>
      <c r="AB49" s="17"/>
      <c r="AC49" s="125"/>
      <c r="AD49" s="36" t="s">
        <v>75</v>
      </c>
      <c r="AE49" s="112">
        <v>14657</v>
      </c>
      <c r="AF49" s="109"/>
      <c r="AG49" s="112">
        <f t="shared" si="9"/>
        <v>73285000</v>
      </c>
      <c r="AH49" s="109"/>
      <c r="AI49" s="117">
        <f t="shared" si="10"/>
        <v>5000</v>
      </c>
      <c r="AJ49" s="129"/>
      <c r="AK49" s="3"/>
      <c r="AL49" s="3"/>
      <c r="AM49" s="68"/>
      <c r="AN49" s="68"/>
      <c r="AO49" s="68"/>
      <c r="AP49" s="68"/>
      <c r="AQ49" s="61"/>
      <c r="AR49" s="61"/>
      <c r="BA49" s="125"/>
      <c r="BB49" s="35" t="s">
        <v>124</v>
      </c>
      <c r="BC49" s="112">
        <v>14657</v>
      </c>
      <c r="BD49" s="109"/>
      <c r="BE49" s="112">
        <f>($E$15*BC49)/$BC$90</f>
        <v>507045.92106034834</v>
      </c>
      <c r="BF49" s="109"/>
      <c r="BG49" s="117">
        <f t="shared" si="1"/>
        <v>34.594113465262218</v>
      </c>
      <c r="BH49" s="126"/>
      <c r="BI49" s="3"/>
      <c r="BJ49" s="33"/>
      <c r="BK49" s="112">
        <v>14657</v>
      </c>
      <c r="BL49" s="109"/>
      <c r="BM49" s="112">
        <f>($E$15*BK49)/$BC$90</f>
        <v>507045.92106034834</v>
      </c>
      <c r="BN49" s="109"/>
      <c r="BO49" s="117">
        <f t="shared" si="2"/>
        <v>34.594113465262218</v>
      </c>
      <c r="BP49" s="126"/>
      <c r="BQ49" s="125"/>
      <c r="BR49" s="30"/>
      <c r="BS49" s="112">
        <v>14657</v>
      </c>
      <c r="BT49" s="109"/>
      <c r="BU49" s="112">
        <f>($E$15*BS49)/$BC$90</f>
        <v>507045.92106034834</v>
      </c>
      <c r="BV49" s="109"/>
      <c r="BW49" s="117">
        <f t="shared" si="3"/>
        <v>34.594113465262218</v>
      </c>
      <c r="BX49" s="126"/>
      <c r="BY49" s="125"/>
      <c r="CA49" s="68"/>
      <c r="CB49" s="68"/>
      <c r="CC49" s="68"/>
      <c r="CD49" s="68"/>
      <c r="CE49" s="61"/>
    </row>
    <row r="50" spans="13:83">
      <c r="M50" s="128"/>
      <c r="N50" s="100" t="s">
        <v>48</v>
      </c>
      <c r="O50" s="112">
        <v>14657</v>
      </c>
      <c r="P50" s="109"/>
      <c r="Q50" s="112">
        <f t="shared" si="5"/>
        <v>32245400</v>
      </c>
      <c r="R50" s="109"/>
      <c r="S50" s="117">
        <f t="shared" si="6"/>
        <v>2200</v>
      </c>
      <c r="T50" s="129"/>
      <c r="W50" s="68"/>
      <c r="X50" s="68"/>
      <c r="Y50" s="68"/>
      <c r="Z50" s="68"/>
      <c r="AA50" s="61"/>
      <c r="AB50" s="17"/>
      <c r="AC50" s="125"/>
      <c r="AD50" s="38"/>
      <c r="AE50" s="112">
        <v>14657</v>
      </c>
      <c r="AF50" s="109"/>
      <c r="AG50" s="112">
        <f t="shared" si="9"/>
        <v>73285000</v>
      </c>
      <c r="AH50" s="109"/>
      <c r="AI50" s="117">
        <f t="shared" si="10"/>
        <v>5000</v>
      </c>
      <c r="AJ50" s="129"/>
      <c r="AK50" s="3"/>
      <c r="AL50" s="3"/>
      <c r="AM50" s="68"/>
      <c r="AN50" s="68"/>
      <c r="AO50" s="68"/>
      <c r="AP50" s="68"/>
      <c r="AQ50" s="61"/>
      <c r="AR50" s="61"/>
      <c r="BA50" s="125"/>
      <c r="BB50" s="33"/>
      <c r="BC50" s="112">
        <v>14657</v>
      </c>
      <c r="BD50" s="109"/>
      <c r="BE50" s="112">
        <f>($E$15*BC50)/$BC$90</f>
        <v>507045.92106034834</v>
      </c>
      <c r="BF50" s="109"/>
      <c r="BG50" s="117">
        <f t="shared" si="1"/>
        <v>34.594113465262218</v>
      </c>
      <c r="BH50" s="126"/>
      <c r="BI50" s="3"/>
      <c r="BJ50" s="33"/>
      <c r="BK50" s="112">
        <v>14657</v>
      </c>
      <c r="BL50" s="109"/>
      <c r="BM50" s="112">
        <f>($E$15*BK50)/$BC$90</f>
        <v>507045.92106034834</v>
      </c>
      <c r="BN50" s="109"/>
      <c r="BO50" s="117">
        <f t="shared" si="2"/>
        <v>34.594113465262218</v>
      </c>
      <c r="BP50" s="126"/>
      <c r="BQ50" s="125"/>
      <c r="BR50" s="30"/>
      <c r="BS50" s="112">
        <v>14657</v>
      </c>
      <c r="BT50" s="109"/>
      <c r="BU50" s="112">
        <f>($E$15*BS50)/$BC$90</f>
        <v>507045.92106034834</v>
      </c>
      <c r="BV50" s="109"/>
      <c r="BW50" s="117">
        <f t="shared" si="3"/>
        <v>34.594113465262218</v>
      </c>
      <c r="BX50" s="126"/>
      <c r="BY50" s="125"/>
      <c r="CA50" s="68"/>
      <c r="CB50" s="68"/>
      <c r="CC50" s="68"/>
      <c r="CD50" s="68"/>
      <c r="CE50" s="61"/>
    </row>
    <row r="51" spans="13:83">
      <c r="M51" s="128"/>
      <c r="N51" s="39" t="s">
        <v>49</v>
      </c>
      <c r="O51" s="112">
        <v>14657</v>
      </c>
      <c r="P51" s="109"/>
      <c r="Q51" s="112">
        <f t="shared" si="5"/>
        <v>32245400</v>
      </c>
      <c r="R51" s="109"/>
      <c r="S51" s="117">
        <f t="shared" si="6"/>
        <v>2200</v>
      </c>
      <c r="T51" s="129"/>
      <c r="W51" s="68"/>
      <c r="X51" s="68"/>
      <c r="Y51" s="68"/>
      <c r="Z51" s="68"/>
      <c r="AA51" s="61"/>
      <c r="AB51" s="17"/>
      <c r="AC51" s="125"/>
      <c r="AD51" s="37"/>
      <c r="AE51" s="112">
        <v>14657</v>
      </c>
      <c r="AF51" s="109"/>
      <c r="AG51" s="112">
        <f t="shared" si="9"/>
        <v>73285000</v>
      </c>
      <c r="AH51" s="109"/>
      <c r="AI51" s="117">
        <f t="shared" si="10"/>
        <v>5000</v>
      </c>
      <c r="AJ51" s="129"/>
      <c r="AK51" s="3"/>
      <c r="AL51" s="3"/>
      <c r="AM51" s="68"/>
      <c r="AN51" s="68"/>
      <c r="AO51" s="68"/>
      <c r="AP51" s="68"/>
      <c r="AQ51" s="61"/>
      <c r="AR51" s="61"/>
      <c r="BA51" s="125"/>
      <c r="BB51" s="33"/>
      <c r="BC51" s="112">
        <v>14657</v>
      </c>
      <c r="BD51" s="109"/>
      <c r="BE51" s="112">
        <f>($E$15*BC51)/$BC$90</f>
        <v>507045.92106034834</v>
      </c>
      <c r="BF51" s="109"/>
      <c r="BG51" s="117">
        <f t="shared" si="1"/>
        <v>34.594113465262218</v>
      </c>
      <c r="BH51" s="126"/>
      <c r="BI51" s="3"/>
      <c r="BJ51" s="33"/>
      <c r="BK51" s="112">
        <v>14657</v>
      </c>
      <c r="BL51" s="109"/>
      <c r="BM51" s="112">
        <f>($E$15*BK51)/$BC$90</f>
        <v>507045.92106034834</v>
      </c>
      <c r="BN51" s="109"/>
      <c r="BO51" s="117">
        <f t="shared" si="2"/>
        <v>34.594113465262218</v>
      </c>
      <c r="BP51" s="126"/>
      <c r="BQ51" s="125"/>
      <c r="BR51" s="30"/>
      <c r="BS51" s="112">
        <v>14657</v>
      </c>
      <c r="BT51" s="109"/>
      <c r="BU51" s="112">
        <f>($E$15*BS51)/$BC$90</f>
        <v>507045.92106034834</v>
      </c>
      <c r="BV51" s="109"/>
      <c r="BW51" s="117">
        <f t="shared" si="3"/>
        <v>34.594113465262218</v>
      </c>
      <c r="BX51" s="126"/>
      <c r="BY51" s="125"/>
      <c r="CA51" s="68"/>
      <c r="CB51" s="68"/>
      <c r="CC51" s="68"/>
      <c r="CD51" s="68"/>
      <c r="CE51" s="61"/>
    </row>
    <row r="52" spans="13:83">
      <c r="M52" s="128"/>
      <c r="N52" s="170"/>
      <c r="O52" s="112">
        <v>14657</v>
      </c>
      <c r="P52" s="109"/>
      <c r="Q52" s="112">
        <f t="shared" si="5"/>
        <v>32245400</v>
      </c>
      <c r="R52" s="109"/>
      <c r="S52" s="117">
        <f t="shared" si="6"/>
        <v>2200</v>
      </c>
      <c r="T52" s="129"/>
      <c r="W52" s="68"/>
      <c r="X52" s="68"/>
      <c r="Y52" s="68"/>
      <c r="Z52" s="68"/>
      <c r="AA52" s="61"/>
      <c r="AB52" s="17"/>
      <c r="AC52" s="125"/>
      <c r="AD52" s="20" t="s">
        <v>76</v>
      </c>
      <c r="AE52" s="112">
        <v>14657</v>
      </c>
      <c r="AF52" s="109"/>
      <c r="AG52" s="112">
        <f t="shared" si="9"/>
        <v>73285000</v>
      </c>
      <c r="AH52" s="109"/>
      <c r="AI52" s="117">
        <f t="shared" si="10"/>
        <v>5000</v>
      </c>
      <c r="AJ52" s="129"/>
      <c r="AK52" s="3"/>
      <c r="AL52" s="3"/>
      <c r="AM52" s="68"/>
      <c r="AN52" s="68"/>
      <c r="AO52" s="68"/>
      <c r="AP52" s="68"/>
      <c r="AQ52" s="61"/>
      <c r="AR52" s="61"/>
      <c r="BA52" s="125"/>
      <c r="BB52" s="33"/>
      <c r="BC52" s="112">
        <v>14657</v>
      </c>
      <c r="BD52" s="109"/>
      <c r="BE52" s="112">
        <f>($E$15*BC52)/$BC$90</f>
        <v>507045.92106034834</v>
      </c>
      <c r="BF52" s="109"/>
      <c r="BG52" s="117">
        <f t="shared" si="1"/>
        <v>34.594113465262218</v>
      </c>
      <c r="BH52" s="126"/>
      <c r="BI52" s="3"/>
      <c r="BJ52" s="33"/>
      <c r="BK52" s="112">
        <v>14657</v>
      </c>
      <c r="BL52" s="109"/>
      <c r="BM52" s="112">
        <f>($E$15*BK52)/$BC$90</f>
        <v>507045.92106034834</v>
      </c>
      <c r="BN52" s="109"/>
      <c r="BO52" s="117">
        <f t="shared" si="2"/>
        <v>34.594113465262218</v>
      </c>
      <c r="BP52" s="126"/>
      <c r="BQ52" s="125"/>
      <c r="BR52" s="30"/>
      <c r="BS52" s="112">
        <v>14657</v>
      </c>
      <c r="BT52" s="109"/>
      <c r="BU52" s="112">
        <f>($E$15*BS52)/$BC$90</f>
        <v>507045.92106034834</v>
      </c>
      <c r="BV52" s="109"/>
      <c r="BW52" s="117">
        <f t="shared" si="3"/>
        <v>34.594113465262218</v>
      </c>
      <c r="BX52" s="126"/>
      <c r="BY52" s="125"/>
      <c r="CA52" s="68"/>
      <c r="CB52" s="68"/>
      <c r="CC52" s="68"/>
      <c r="CD52" s="68"/>
      <c r="CE52" s="61"/>
    </row>
    <row r="53" spans="13:83">
      <c r="M53" s="128"/>
      <c r="N53" s="170"/>
      <c r="O53" s="112">
        <v>14657</v>
      </c>
      <c r="P53" s="109"/>
      <c r="Q53" s="112">
        <f t="shared" si="5"/>
        <v>32245400</v>
      </c>
      <c r="R53" s="109"/>
      <c r="S53" s="117">
        <f t="shared" si="6"/>
        <v>2200</v>
      </c>
      <c r="T53" s="129"/>
      <c r="W53" s="68"/>
      <c r="X53" s="68"/>
      <c r="Y53" s="68"/>
      <c r="Z53" s="68"/>
      <c r="AA53" s="61"/>
      <c r="AB53" s="17"/>
      <c r="AC53" s="125"/>
      <c r="AD53" s="19" t="s">
        <v>77</v>
      </c>
      <c r="AE53" s="112">
        <v>14657</v>
      </c>
      <c r="AF53" s="109"/>
      <c r="AG53" s="112">
        <f t="shared" si="9"/>
        <v>73285000</v>
      </c>
      <c r="AH53" s="109"/>
      <c r="AI53" s="117">
        <f t="shared" si="10"/>
        <v>5000</v>
      </c>
      <c r="AJ53" s="129"/>
      <c r="AK53" s="3"/>
      <c r="AL53" s="3"/>
      <c r="AM53" s="68"/>
      <c r="AN53" s="68"/>
      <c r="AO53" s="68"/>
      <c r="AP53" s="68"/>
      <c r="AQ53" s="61"/>
      <c r="AR53" s="61"/>
      <c r="BA53" s="125"/>
      <c r="BB53" s="33"/>
      <c r="BC53" s="112">
        <v>14657</v>
      </c>
      <c r="BD53" s="109"/>
      <c r="BE53" s="112">
        <f>($E$15*BC53)/$BC$90</f>
        <v>507045.92106034834</v>
      </c>
      <c r="BF53" s="109"/>
      <c r="BG53" s="117">
        <f t="shared" si="1"/>
        <v>34.594113465262218</v>
      </c>
      <c r="BH53" s="126"/>
      <c r="BI53" s="3"/>
      <c r="BJ53" s="34"/>
      <c r="BK53" s="112">
        <v>14657</v>
      </c>
      <c r="BL53" s="109"/>
      <c r="BM53" s="112">
        <f>($E$15*BK53)/$BC$90</f>
        <v>507045.92106034834</v>
      </c>
      <c r="BN53" s="109"/>
      <c r="BO53" s="117">
        <f t="shared" si="2"/>
        <v>34.594113465262218</v>
      </c>
      <c r="BP53" s="126"/>
      <c r="BQ53" s="125"/>
      <c r="BR53" s="30"/>
      <c r="BS53" s="112">
        <v>14657</v>
      </c>
      <c r="BT53" s="109"/>
      <c r="BU53" s="112">
        <f>($E$15*BS53)/$BC$90</f>
        <v>507045.92106034834</v>
      </c>
      <c r="BV53" s="109"/>
      <c r="BW53" s="117">
        <f t="shared" si="3"/>
        <v>34.594113465262218</v>
      </c>
      <c r="BX53" s="126"/>
      <c r="BY53" s="125"/>
      <c r="CA53" s="68"/>
      <c r="CB53" s="68"/>
      <c r="CC53" s="68"/>
      <c r="CD53" s="68"/>
      <c r="CE53" s="61"/>
    </row>
    <row r="54" spans="13:83" ht="15.75" thickBot="1">
      <c r="M54" s="128"/>
      <c r="N54" s="170"/>
      <c r="O54" s="112">
        <v>14657</v>
      </c>
      <c r="P54" s="109"/>
      <c r="Q54" s="112">
        <f t="shared" si="5"/>
        <v>32245400</v>
      </c>
      <c r="R54" s="109"/>
      <c r="S54" s="117">
        <f t="shared" si="6"/>
        <v>2200</v>
      </c>
      <c r="T54" s="129"/>
      <c r="W54" s="68"/>
      <c r="X54" s="68"/>
      <c r="Y54" s="68"/>
      <c r="Z54" s="68"/>
      <c r="AA54" s="61"/>
      <c r="AB54" s="17"/>
      <c r="AC54" s="125"/>
      <c r="AD54" s="26" t="s">
        <v>78</v>
      </c>
      <c r="AE54" s="112">
        <v>14657</v>
      </c>
      <c r="AF54" s="109"/>
      <c r="AG54" s="112">
        <f t="shared" si="9"/>
        <v>73285000</v>
      </c>
      <c r="AH54" s="109"/>
      <c r="AI54" s="117">
        <f t="shared" si="10"/>
        <v>5000</v>
      </c>
      <c r="AJ54" s="129"/>
      <c r="AK54" s="3"/>
      <c r="AL54" s="3"/>
      <c r="AM54" s="68"/>
      <c r="AN54" s="68"/>
      <c r="AO54" s="68"/>
      <c r="AP54" s="68"/>
      <c r="AQ54" s="61"/>
      <c r="AR54" s="61"/>
      <c r="BA54" s="125"/>
      <c r="BB54" s="33"/>
      <c r="BC54" s="112">
        <v>14657</v>
      </c>
      <c r="BD54" s="109"/>
      <c r="BE54" s="112">
        <f>($E$15*BC54)/$BC$90</f>
        <v>507045.92106034834</v>
      </c>
      <c r="BF54" s="109"/>
      <c r="BG54" s="117">
        <f t="shared" si="1"/>
        <v>34.594113465262218</v>
      </c>
      <c r="BH54" s="126"/>
      <c r="BI54" s="131"/>
      <c r="BJ54" s="131"/>
      <c r="BK54" s="145">
        <v>14657</v>
      </c>
      <c r="BL54" s="145"/>
      <c r="BM54" s="145">
        <f>($E$15*BK54)/$BC$90</f>
        <v>507045.92106034834</v>
      </c>
      <c r="BN54" s="145"/>
      <c r="BO54" s="146">
        <f t="shared" si="2"/>
        <v>34.594113465262218</v>
      </c>
      <c r="BP54" s="134"/>
      <c r="BQ54" s="130"/>
      <c r="BR54" s="131"/>
      <c r="BS54" s="145">
        <f>SUM(BS5:BT53)</f>
        <v>718193</v>
      </c>
      <c r="BT54" s="145"/>
      <c r="BU54" s="145"/>
      <c r="BV54" s="145"/>
      <c r="BW54" s="146"/>
      <c r="BX54" s="134"/>
      <c r="BY54" s="125"/>
      <c r="CA54" s="68"/>
      <c r="CB54" s="68"/>
      <c r="CC54" s="68"/>
      <c r="CD54" s="68"/>
      <c r="CE54" s="61"/>
    </row>
    <row r="55" spans="13:83" ht="15.75" thickTop="1">
      <c r="M55" s="128"/>
      <c r="N55" s="100" t="s">
        <v>51</v>
      </c>
      <c r="O55" s="112">
        <v>14657</v>
      </c>
      <c r="P55" s="109"/>
      <c r="Q55" s="112">
        <f t="shared" si="5"/>
        <v>32245400</v>
      </c>
      <c r="R55" s="109"/>
      <c r="S55" s="117">
        <f t="shared" si="6"/>
        <v>2200</v>
      </c>
      <c r="T55" s="129"/>
      <c r="W55" s="68"/>
      <c r="X55" s="68"/>
      <c r="Y55" s="68"/>
      <c r="Z55" s="68"/>
      <c r="AA55" s="61"/>
      <c r="AB55" s="17"/>
      <c r="AC55" s="125"/>
      <c r="AD55" s="59" t="s">
        <v>79</v>
      </c>
      <c r="AE55" s="112">
        <v>14657</v>
      </c>
      <c r="AF55" s="109"/>
      <c r="AG55" s="112">
        <f t="shared" si="9"/>
        <v>73285000</v>
      </c>
      <c r="AH55" s="109"/>
      <c r="AI55" s="117">
        <f t="shared" si="10"/>
        <v>5000</v>
      </c>
      <c r="AJ55" s="129"/>
      <c r="AK55" s="3"/>
      <c r="AL55" s="3"/>
      <c r="AM55" s="68"/>
      <c r="AN55" s="68"/>
      <c r="AO55" s="68"/>
      <c r="AP55" s="68"/>
      <c r="AQ55" s="61"/>
      <c r="AR55" s="61"/>
      <c r="BA55" s="125"/>
      <c r="BB55" s="33"/>
      <c r="BC55" s="112">
        <v>14657</v>
      </c>
      <c r="BD55" s="109"/>
      <c r="BE55" s="112">
        <f>($E$15*BC55)/$BC$90</f>
        <v>507045.92106034834</v>
      </c>
      <c r="BF55" s="109"/>
      <c r="BG55" s="117">
        <f t="shared" si="1"/>
        <v>34.594113465262218</v>
      </c>
      <c r="BH55" s="126"/>
      <c r="BJ55" s="3"/>
      <c r="BK55" s="68"/>
      <c r="BL55" s="68"/>
      <c r="BM55" s="68"/>
      <c r="BN55" s="68"/>
      <c r="BO55" s="61"/>
      <c r="BP55" s="3"/>
      <c r="BR55" s="3"/>
      <c r="BS55" s="68"/>
      <c r="BT55" s="68"/>
      <c r="BU55" s="68"/>
      <c r="BV55" s="68"/>
      <c r="BW55" s="61"/>
      <c r="BX55" s="3"/>
      <c r="CA55" s="68"/>
      <c r="CB55" s="68"/>
      <c r="CC55" s="68"/>
      <c r="CD55" s="68"/>
      <c r="CE55" s="61"/>
    </row>
    <row r="56" spans="13:83" ht="15" customHeight="1">
      <c r="M56" s="128"/>
      <c r="N56" s="81" t="s">
        <v>50</v>
      </c>
      <c r="O56" s="112">
        <v>14657</v>
      </c>
      <c r="P56" s="109"/>
      <c r="Q56" s="112">
        <f t="shared" si="5"/>
        <v>32245400</v>
      </c>
      <c r="R56" s="109"/>
      <c r="S56" s="117">
        <f t="shared" si="6"/>
        <v>2200</v>
      </c>
      <c r="T56" s="129"/>
      <c r="W56" s="68"/>
      <c r="X56" s="68"/>
      <c r="Y56" s="68"/>
      <c r="Z56" s="68"/>
      <c r="AA56" s="61"/>
      <c r="AB56" s="17"/>
      <c r="AC56" s="125"/>
      <c r="AD56" s="19" t="s">
        <v>80</v>
      </c>
      <c r="AE56" s="112">
        <v>14657</v>
      </c>
      <c r="AF56" s="109"/>
      <c r="AG56" s="112">
        <f t="shared" si="9"/>
        <v>73285000</v>
      </c>
      <c r="AH56" s="109"/>
      <c r="AI56" s="117">
        <f t="shared" si="10"/>
        <v>5000</v>
      </c>
      <c r="AJ56" s="129"/>
      <c r="AK56" s="3"/>
      <c r="AL56" s="3"/>
      <c r="AM56" s="68"/>
      <c r="AN56" s="68"/>
      <c r="AO56" s="68"/>
      <c r="AP56" s="68"/>
      <c r="AQ56" s="61"/>
      <c r="AR56" s="61"/>
      <c r="BA56" s="125"/>
      <c r="BB56" s="33"/>
      <c r="BC56" s="112">
        <v>14657</v>
      </c>
      <c r="BD56" s="109"/>
      <c r="BE56" s="112">
        <f>($E$15*BC56)/$BC$90</f>
        <v>507045.92106034834</v>
      </c>
      <c r="BF56" s="109"/>
      <c r="BG56" s="117">
        <f t="shared" si="1"/>
        <v>34.594113465262218</v>
      </c>
      <c r="BH56" s="126"/>
      <c r="BJ56" s="3"/>
      <c r="BK56" s="68"/>
      <c r="BL56" s="68"/>
      <c r="BM56" s="68"/>
      <c r="BN56" s="68"/>
      <c r="BO56" s="61"/>
      <c r="BP56" s="3"/>
      <c r="BR56" s="3"/>
      <c r="BS56" s="68"/>
      <c r="BT56" s="68"/>
      <c r="BU56" s="68"/>
      <c r="BV56" s="68"/>
      <c r="BW56" s="61"/>
      <c r="BX56" s="3"/>
      <c r="CA56" s="68"/>
      <c r="CB56" s="68"/>
      <c r="CC56" s="68"/>
      <c r="CD56" s="68"/>
      <c r="CE56" s="61"/>
    </row>
    <row r="57" spans="13:83">
      <c r="M57" s="128"/>
      <c r="N57" s="98"/>
      <c r="O57" s="112">
        <v>14657</v>
      </c>
      <c r="P57" s="109"/>
      <c r="Q57" s="112">
        <f t="shared" si="5"/>
        <v>32245400</v>
      </c>
      <c r="R57" s="109"/>
      <c r="S57" s="117">
        <f t="shared" si="6"/>
        <v>2200</v>
      </c>
      <c r="T57" s="129"/>
      <c r="W57" s="68"/>
      <c r="X57" s="68"/>
      <c r="Y57" s="68"/>
      <c r="Z57" s="68"/>
      <c r="AA57" s="61"/>
      <c r="AB57" s="17"/>
      <c r="AC57" s="125"/>
      <c r="AD57" s="59" t="s">
        <v>81</v>
      </c>
      <c r="AE57" s="112">
        <v>14657</v>
      </c>
      <c r="AF57" s="109"/>
      <c r="AG57" s="112">
        <f t="shared" si="9"/>
        <v>73285000</v>
      </c>
      <c r="AH57" s="109"/>
      <c r="AI57" s="117">
        <f t="shared" si="10"/>
        <v>5000</v>
      </c>
      <c r="AJ57" s="129"/>
      <c r="AK57" s="3"/>
      <c r="AL57" s="3"/>
      <c r="AM57" s="68"/>
      <c r="AN57" s="68"/>
      <c r="AO57" s="68"/>
      <c r="AP57" s="68"/>
      <c r="AQ57" s="61"/>
      <c r="AR57" s="61"/>
      <c r="BA57" s="125"/>
      <c r="BB57" s="33"/>
      <c r="BC57" s="112">
        <v>14657</v>
      </c>
      <c r="BD57" s="109"/>
      <c r="BE57" s="112">
        <f>($E$15*BC57)/$BC$90</f>
        <v>507045.92106034834</v>
      </c>
      <c r="BF57" s="109"/>
      <c r="BG57" s="117">
        <f t="shared" si="1"/>
        <v>34.594113465262218</v>
      </c>
      <c r="BH57" s="126"/>
      <c r="BJ57" s="3"/>
      <c r="BK57" s="68"/>
      <c r="BL57" s="68"/>
      <c r="BM57" s="68"/>
      <c r="BN57" s="68"/>
      <c r="BO57" s="61"/>
      <c r="BP57" s="3"/>
      <c r="BR57" s="3"/>
      <c r="BS57" s="68"/>
      <c r="BT57" s="68"/>
      <c r="BU57" s="68"/>
      <c r="BV57" s="68"/>
      <c r="BW57" s="61"/>
      <c r="BX57" s="3"/>
      <c r="CA57" s="68"/>
      <c r="CB57" s="68"/>
      <c r="CC57" s="68"/>
      <c r="CD57" s="68"/>
      <c r="CE57" s="61"/>
    </row>
    <row r="58" spans="13:83">
      <c r="M58" s="128"/>
      <c r="N58" s="98"/>
      <c r="O58" s="112">
        <v>14657</v>
      </c>
      <c r="P58" s="109"/>
      <c r="Q58" s="112">
        <f t="shared" si="5"/>
        <v>32245400</v>
      </c>
      <c r="R58" s="109"/>
      <c r="S58" s="117">
        <f t="shared" si="6"/>
        <v>2200</v>
      </c>
      <c r="T58" s="129"/>
      <c r="W58" s="68"/>
      <c r="X58" s="68"/>
      <c r="Y58" s="68"/>
      <c r="Z58" s="68"/>
      <c r="AA58" s="61"/>
      <c r="AB58" s="17"/>
      <c r="AC58" s="125"/>
      <c r="AD58" s="36" t="s">
        <v>82</v>
      </c>
      <c r="AE58" s="112">
        <v>14657</v>
      </c>
      <c r="AF58" s="109"/>
      <c r="AG58" s="112">
        <f t="shared" si="9"/>
        <v>73285000</v>
      </c>
      <c r="AH58" s="109"/>
      <c r="AI58" s="117">
        <f t="shared" si="10"/>
        <v>5000</v>
      </c>
      <c r="AJ58" s="129"/>
      <c r="AK58" s="3"/>
      <c r="AL58" s="3"/>
      <c r="AM58" s="68"/>
      <c r="AN58" s="68"/>
      <c r="AO58" s="68"/>
      <c r="AP58" s="68"/>
      <c r="AQ58" s="61"/>
      <c r="AR58" s="61"/>
      <c r="BA58" s="125"/>
      <c r="BB58" s="33"/>
      <c r="BC58" s="112">
        <v>14657</v>
      </c>
      <c r="BD58" s="109"/>
      <c r="BE58" s="112">
        <f>($E$15*BC58)/$BC$90</f>
        <v>507045.92106034834</v>
      </c>
      <c r="BF58" s="109"/>
      <c r="BG58" s="117">
        <f t="shared" si="1"/>
        <v>34.594113465262218</v>
      </c>
      <c r="BH58" s="126"/>
      <c r="BJ58" s="3"/>
      <c r="BK58" s="68"/>
      <c r="BL58" s="68"/>
      <c r="BM58" s="68"/>
      <c r="BN58" s="68"/>
      <c r="BO58" s="61"/>
      <c r="BP58" s="3"/>
      <c r="BR58" s="3"/>
      <c r="BS58" s="68"/>
      <c r="BT58" s="68"/>
      <c r="BU58" s="68"/>
      <c r="BV58" s="68"/>
      <c r="BW58" s="61"/>
      <c r="BX58" s="3"/>
      <c r="CA58" s="68"/>
      <c r="CB58" s="68"/>
      <c r="CC58" s="68"/>
      <c r="CD58" s="68"/>
      <c r="CE58" s="61"/>
    </row>
    <row r="59" spans="13:83">
      <c r="M59" s="128"/>
      <c r="N59" s="98"/>
      <c r="O59" s="112">
        <v>14657</v>
      </c>
      <c r="P59" s="109"/>
      <c r="Q59" s="112">
        <f t="shared" si="5"/>
        <v>32245400</v>
      </c>
      <c r="R59" s="109"/>
      <c r="S59" s="117">
        <f t="shared" si="6"/>
        <v>2200</v>
      </c>
      <c r="T59" s="129"/>
      <c r="W59" s="68"/>
      <c r="X59" s="68"/>
      <c r="Y59" s="68"/>
      <c r="Z59" s="68"/>
      <c r="AA59" s="61"/>
      <c r="AB59" s="17"/>
      <c r="AC59" s="125"/>
      <c r="AD59" s="38"/>
      <c r="AE59" s="112">
        <v>14657</v>
      </c>
      <c r="AF59" s="109"/>
      <c r="AG59" s="112">
        <f t="shared" si="9"/>
        <v>73285000</v>
      </c>
      <c r="AH59" s="109"/>
      <c r="AI59" s="117">
        <f t="shared" si="10"/>
        <v>5000</v>
      </c>
      <c r="AJ59" s="129"/>
      <c r="AK59" s="3"/>
      <c r="AL59" s="3"/>
      <c r="AM59" s="68"/>
      <c r="AN59" s="68"/>
      <c r="AO59" s="68"/>
      <c r="AP59" s="68"/>
      <c r="AQ59" s="61"/>
      <c r="AR59" s="61"/>
      <c r="BA59" s="125"/>
      <c r="BB59" s="33"/>
      <c r="BC59" s="112">
        <v>14657</v>
      </c>
      <c r="BD59" s="109"/>
      <c r="BE59" s="112">
        <f>($E$15*BC59)/$BC$90</f>
        <v>507045.92106034834</v>
      </c>
      <c r="BF59" s="109"/>
      <c r="BG59" s="117">
        <f t="shared" si="1"/>
        <v>34.594113465262218</v>
      </c>
      <c r="BH59" s="126"/>
      <c r="BJ59" s="3"/>
      <c r="BK59" s="68"/>
      <c r="BL59" s="68"/>
      <c r="BM59" s="68"/>
      <c r="BN59" s="68"/>
      <c r="BO59" s="61"/>
      <c r="BP59" s="3"/>
      <c r="BR59" s="3"/>
      <c r="BS59" s="68"/>
      <c r="BT59" s="68"/>
      <c r="BU59" s="68"/>
      <c r="BV59" s="68"/>
      <c r="BW59" s="61"/>
      <c r="BX59" s="3"/>
      <c r="CA59" s="68"/>
      <c r="CB59" s="68"/>
      <c r="CC59" s="68"/>
      <c r="CD59" s="68"/>
      <c r="CE59" s="61"/>
    </row>
    <row r="60" spans="13:83">
      <c r="M60" s="128"/>
      <c r="N60" s="98"/>
      <c r="O60" s="112">
        <v>14657</v>
      </c>
      <c r="P60" s="109"/>
      <c r="Q60" s="112">
        <f t="shared" si="5"/>
        <v>32245400</v>
      </c>
      <c r="R60" s="109"/>
      <c r="S60" s="117">
        <f t="shared" si="6"/>
        <v>2200</v>
      </c>
      <c r="T60" s="129"/>
      <c r="W60" s="68"/>
      <c r="X60" s="68"/>
      <c r="Y60" s="68"/>
      <c r="Z60" s="68"/>
      <c r="AA60" s="61"/>
      <c r="AB60" s="17"/>
      <c r="AC60" s="125"/>
      <c r="AD60" s="38"/>
      <c r="AE60" s="112">
        <v>14657</v>
      </c>
      <c r="AF60" s="109"/>
      <c r="AG60" s="112">
        <f t="shared" si="9"/>
        <v>73285000</v>
      </c>
      <c r="AH60" s="109"/>
      <c r="AI60" s="117">
        <f t="shared" si="10"/>
        <v>5000</v>
      </c>
      <c r="AJ60" s="129"/>
      <c r="AK60" s="3"/>
      <c r="AL60" s="3"/>
      <c r="AM60" s="68"/>
      <c r="AN60" s="68"/>
      <c r="AO60" s="68"/>
      <c r="AP60" s="68"/>
      <c r="AQ60" s="61"/>
      <c r="AR60" s="61"/>
      <c r="BA60" s="125"/>
      <c r="BB60" s="33"/>
      <c r="BC60" s="112">
        <v>14657</v>
      </c>
      <c r="BD60" s="109"/>
      <c r="BE60" s="112">
        <f>($E$15*BC60)/$BC$90</f>
        <v>507045.92106034834</v>
      </c>
      <c r="BF60" s="109"/>
      <c r="BG60" s="117">
        <f t="shared" si="1"/>
        <v>34.594113465262218</v>
      </c>
      <c r="BH60" s="126"/>
      <c r="BJ60" s="3"/>
      <c r="BK60" s="68"/>
      <c r="BL60" s="68"/>
      <c r="BM60" s="68"/>
      <c r="BN60" s="68"/>
      <c r="BO60" s="61"/>
      <c r="BP60" s="3"/>
      <c r="BR60" s="3"/>
      <c r="BS60" s="68"/>
      <c r="BT60" s="68"/>
      <c r="BU60" s="68"/>
      <c r="BV60" s="68"/>
      <c r="BW60" s="61"/>
      <c r="BX60" s="3"/>
      <c r="CA60" s="68"/>
      <c r="CB60" s="68"/>
      <c r="CC60" s="68"/>
      <c r="CD60" s="68"/>
      <c r="CE60" s="61"/>
    </row>
    <row r="61" spans="13:83">
      <c r="M61" s="128"/>
      <c r="N61" s="98"/>
      <c r="O61" s="112">
        <v>14657</v>
      </c>
      <c r="P61" s="109"/>
      <c r="Q61" s="112">
        <f t="shared" si="5"/>
        <v>32245400</v>
      </c>
      <c r="R61" s="109"/>
      <c r="S61" s="117">
        <f t="shared" si="6"/>
        <v>2200</v>
      </c>
      <c r="T61" s="129"/>
      <c r="W61" s="68"/>
      <c r="X61" s="68"/>
      <c r="Y61" s="68"/>
      <c r="Z61" s="68"/>
      <c r="AA61" s="61"/>
      <c r="AB61" s="17"/>
      <c r="AC61" s="125"/>
      <c r="AD61" s="38"/>
      <c r="AE61" s="112">
        <v>14657</v>
      </c>
      <c r="AF61" s="109"/>
      <c r="AG61" s="112">
        <f t="shared" si="9"/>
        <v>73285000</v>
      </c>
      <c r="AH61" s="109"/>
      <c r="AI61" s="117">
        <f t="shared" si="10"/>
        <v>5000</v>
      </c>
      <c r="AJ61" s="129"/>
      <c r="AK61" s="3"/>
      <c r="AL61" s="3"/>
      <c r="AM61" s="68"/>
      <c r="AN61" s="68"/>
      <c r="AO61" s="68"/>
      <c r="AP61" s="68"/>
      <c r="AQ61" s="61"/>
      <c r="AR61" s="61"/>
      <c r="BA61" s="125"/>
      <c r="BB61" s="33"/>
      <c r="BC61" s="112">
        <v>14657</v>
      </c>
      <c r="BD61" s="109"/>
      <c r="BE61" s="112">
        <f>($E$15*BC61)/$BC$90</f>
        <v>507045.92106034834</v>
      </c>
      <c r="BF61" s="109"/>
      <c r="BG61" s="117">
        <f t="shared" si="1"/>
        <v>34.594113465262218</v>
      </c>
      <c r="BH61" s="126"/>
      <c r="BJ61" s="3"/>
      <c r="BK61" s="68"/>
      <c r="BL61" s="68"/>
      <c r="BM61" s="68"/>
      <c r="BN61" s="68"/>
      <c r="BO61" s="61"/>
      <c r="BP61" s="3"/>
      <c r="BR61" s="3"/>
      <c r="BS61" s="68"/>
      <c r="BT61" s="68"/>
      <c r="BU61" s="68"/>
      <c r="BV61" s="68"/>
      <c r="BW61" s="61"/>
      <c r="BX61" s="3"/>
      <c r="CA61" s="68"/>
      <c r="CB61" s="68"/>
      <c r="CC61" s="68"/>
      <c r="CD61" s="68"/>
      <c r="CE61" s="61"/>
    </row>
    <row r="62" spans="13:83">
      <c r="M62" s="128"/>
      <c r="N62" s="98"/>
      <c r="O62" s="112">
        <v>14657</v>
      </c>
      <c r="P62" s="109"/>
      <c r="Q62" s="112">
        <f t="shared" si="5"/>
        <v>32245400</v>
      </c>
      <c r="R62" s="109"/>
      <c r="S62" s="117">
        <f t="shared" si="6"/>
        <v>2200</v>
      </c>
      <c r="T62" s="129"/>
      <c r="W62" s="68"/>
      <c r="X62" s="68"/>
      <c r="Y62" s="68"/>
      <c r="Z62" s="68"/>
      <c r="AA62" s="61"/>
      <c r="AB62" s="17"/>
      <c r="AC62" s="125"/>
      <c r="AD62" s="38"/>
      <c r="AE62" s="112">
        <v>14657</v>
      </c>
      <c r="AF62" s="109"/>
      <c r="AG62" s="112">
        <f t="shared" si="9"/>
        <v>73285000</v>
      </c>
      <c r="AH62" s="109"/>
      <c r="AI62" s="117">
        <f t="shared" si="10"/>
        <v>5000</v>
      </c>
      <c r="AJ62" s="129"/>
      <c r="AK62" s="3"/>
      <c r="AL62" s="3"/>
      <c r="AM62" s="68"/>
      <c r="AN62" s="68"/>
      <c r="AO62" s="68"/>
      <c r="AP62" s="68"/>
      <c r="AQ62" s="61"/>
      <c r="AR62" s="61"/>
      <c r="BA62" s="125"/>
      <c r="BB62" s="33"/>
      <c r="BC62" s="112">
        <v>14657</v>
      </c>
      <c r="BD62" s="109"/>
      <c r="BE62" s="112">
        <f>($E$15*BC62)/$BC$90</f>
        <v>507045.92106034834</v>
      </c>
      <c r="BF62" s="109"/>
      <c r="BG62" s="117">
        <f t="shared" si="1"/>
        <v>34.594113465262218</v>
      </c>
      <c r="BH62" s="126"/>
      <c r="BJ62" s="3"/>
      <c r="BK62" s="68"/>
      <c r="BL62" s="68"/>
      <c r="BM62" s="68"/>
      <c r="BN62" s="68"/>
      <c r="BO62" s="61"/>
      <c r="BP62" s="3"/>
      <c r="BR62" s="3"/>
      <c r="BS62" s="68"/>
      <c r="BT62" s="68"/>
      <c r="BU62" s="68"/>
      <c r="BV62" s="68"/>
      <c r="BW62" s="61"/>
      <c r="BX62" s="3"/>
      <c r="CA62" s="68"/>
      <c r="CB62" s="68"/>
      <c r="CC62" s="68"/>
      <c r="CD62" s="68"/>
      <c r="CE62" s="61"/>
    </row>
    <row r="63" spans="13:83">
      <c r="M63" s="128"/>
      <c r="N63" s="98"/>
      <c r="O63" s="112">
        <v>14657</v>
      </c>
      <c r="P63" s="109"/>
      <c r="Q63" s="112">
        <f t="shared" si="5"/>
        <v>32245400</v>
      </c>
      <c r="R63" s="109"/>
      <c r="S63" s="117">
        <f t="shared" si="6"/>
        <v>2200</v>
      </c>
      <c r="T63" s="129"/>
      <c r="W63" s="68"/>
      <c r="X63" s="68"/>
      <c r="Y63" s="68"/>
      <c r="Z63" s="68"/>
      <c r="AA63" s="61"/>
      <c r="AB63" s="17"/>
      <c r="AC63" s="125"/>
      <c r="AD63" s="37"/>
      <c r="AE63" s="112">
        <v>14657</v>
      </c>
      <c r="AF63" s="109"/>
      <c r="AG63" s="112">
        <f t="shared" si="9"/>
        <v>73285000</v>
      </c>
      <c r="AH63" s="109"/>
      <c r="AI63" s="117">
        <f t="shared" si="10"/>
        <v>5000</v>
      </c>
      <c r="AJ63" s="129"/>
      <c r="AK63" s="3"/>
      <c r="AL63" s="3"/>
      <c r="AM63" s="68"/>
      <c r="AN63" s="68"/>
      <c r="AO63" s="68"/>
      <c r="AP63" s="68"/>
      <c r="AQ63" s="61"/>
      <c r="AR63" s="61"/>
      <c r="BA63" s="125"/>
      <c r="BB63" s="33"/>
      <c r="BC63" s="112">
        <v>14657</v>
      </c>
      <c r="BD63" s="109"/>
      <c r="BE63" s="112">
        <f>($E$15*BC63)/$BC$90</f>
        <v>507045.92106034834</v>
      </c>
      <c r="BF63" s="109"/>
      <c r="BG63" s="117">
        <f t="shared" si="1"/>
        <v>34.594113465262218</v>
      </c>
      <c r="BH63" s="126"/>
      <c r="BJ63" s="3"/>
      <c r="BK63" s="68"/>
      <c r="BL63" s="68"/>
      <c r="BM63" s="68"/>
      <c r="BN63" s="68"/>
      <c r="BO63" s="61"/>
      <c r="BP63" s="3"/>
      <c r="BR63" s="3"/>
      <c r="BS63" s="68"/>
      <c r="BT63" s="68"/>
      <c r="BU63" s="68"/>
      <c r="BV63" s="68"/>
      <c r="BW63" s="61"/>
      <c r="BX63" s="3"/>
      <c r="CA63" s="68"/>
      <c r="CB63" s="68"/>
      <c r="CC63" s="68"/>
      <c r="CD63" s="68"/>
      <c r="CE63" s="61"/>
    </row>
    <row r="64" spans="13:83">
      <c r="M64" s="128"/>
      <c r="N64" s="98"/>
      <c r="O64" s="112">
        <v>14657</v>
      </c>
      <c r="P64" s="109"/>
      <c r="Q64" s="112">
        <f t="shared" si="5"/>
        <v>32245400</v>
      </c>
      <c r="R64" s="109"/>
      <c r="S64" s="117">
        <f t="shared" si="6"/>
        <v>2200</v>
      </c>
      <c r="T64" s="129"/>
      <c r="W64" s="68"/>
      <c r="X64" s="68"/>
      <c r="Y64" s="68"/>
      <c r="Z64" s="68"/>
      <c r="AA64" s="61"/>
      <c r="AB64" s="17"/>
      <c r="AC64" s="125"/>
      <c r="AD64" s="26" t="s">
        <v>83</v>
      </c>
      <c r="AE64" s="112">
        <v>14657</v>
      </c>
      <c r="AF64" s="109"/>
      <c r="AG64" s="112">
        <f t="shared" si="9"/>
        <v>73285000</v>
      </c>
      <c r="AH64" s="109"/>
      <c r="AI64" s="117">
        <f t="shared" si="10"/>
        <v>5000</v>
      </c>
      <c r="AJ64" s="129"/>
      <c r="AK64" s="3"/>
      <c r="AL64" s="3"/>
      <c r="AM64" s="68"/>
      <c r="AN64" s="68"/>
      <c r="AO64" s="68"/>
      <c r="AP64" s="68"/>
      <c r="AQ64" s="61"/>
      <c r="AR64" s="61"/>
      <c r="BA64" s="125"/>
      <c r="BB64" s="33"/>
      <c r="BC64" s="112">
        <v>14657</v>
      </c>
      <c r="BD64" s="109"/>
      <c r="BE64" s="112">
        <f>($E$15*BC64)/$BC$90</f>
        <v>507045.92106034834</v>
      </c>
      <c r="BF64" s="109"/>
      <c r="BG64" s="117">
        <f t="shared" si="1"/>
        <v>34.594113465262218</v>
      </c>
      <c r="BH64" s="126"/>
      <c r="BJ64" s="3"/>
      <c r="BK64" s="68"/>
      <c r="BL64" s="68"/>
      <c r="BM64" s="68"/>
      <c r="BN64" s="68"/>
      <c r="BO64" s="61"/>
      <c r="BP64" s="3"/>
      <c r="BR64" s="3"/>
      <c r="BS64" s="68"/>
      <c r="BT64" s="68"/>
      <c r="BU64" s="68"/>
      <c r="BV64" s="68"/>
      <c r="BW64" s="61"/>
      <c r="BX64" s="3"/>
      <c r="CA64" s="68"/>
      <c r="CB64" s="68"/>
      <c r="CC64" s="68"/>
      <c r="CD64" s="68"/>
      <c r="CE64" s="61"/>
    </row>
    <row r="65" spans="13:83">
      <c r="M65" s="128"/>
      <c r="N65" s="98"/>
      <c r="O65" s="112">
        <v>14657</v>
      </c>
      <c r="P65" s="109"/>
      <c r="Q65" s="112">
        <f t="shared" si="5"/>
        <v>32245400</v>
      </c>
      <c r="R65" s="109"/>
      <c r="S65" s="117">
        <f t="shared" si="6"/>
        <v>2200</v>
      </c>
      <c r="T65" s="129"/>
      <c r="W65" s="68"/>
      <c r="X65" s="68"/>
      <c r="Y65" s="68"/>
      <c r="Z65" s="68"/>
      <c r="AA65" s="61"/>
      <c r="AB65" s="17"/>
      <c r="AC65" s="125"/>
      <c r="AD65" s="59" t="s">
        <v>84</v>
      </c>
      <c r="AE65" s="112">
        <v>14657</v>
      </c>
      <c r="AF65" s="109"/>
      <c r="AG65" s="112">
        <f t="shared" si="9"/>
        <v>73285000</v>
      </c>
      <c r="AH65" s="109"/>
      <c r="AI65" s="117">
        <f t="shared" si="10"/>
        <v>5000</v>
      </c>
      <c r="AJ65" s="129"/>
      <c r="AK65" s="3"/>
      <c r="AL65" s="3"/>
      <c r="AM65" s="68"/>
      <c r="AN65" s="68"/>
      <c r="AO65" s="68"/>
      <c r="AP65" s="68"/>
      <c r="AQ65" s="61"/>
      <c r="AR65" s="61"/>
      <c r="BA65" s="125"/>
      <c r="BB65" s="33"/>
      <c r="BC65" s="112">
        <v>14657</v>
      </c>
      <c r="BD65" s="109"/>
      <c r="BE65" s="112">
        <f>($E$15*BC65)/$BC$90</f>
        <v>507045.92106034834</v>
      </c>
      <c r="BF65" s="109"/>
      <c r="BG65" s="117">
        <f t="shared" si="1"/>
        <v>34.594113465262218</v>
      </c>
      <c r="BH65" s="126"/>
      <c r="BJ65" s="3"/>
      <c r="BK65" s="68"/>
      <c r="BL65" s="68"/>
      <c r="BM65" s="68"/>
      <c r="BN65" s="68"/>
      <c r="BO65" s="61"/>
      <c r="BP65" s="3"/>
      <c r="BR65" s="3"/>
      <c r="BS65" s="68"/>
      <c r="BT65" s="68"/>
      <c r="BU65" s="68"/>
      <c r="BV65" s="68"/>
      <c r="BW65" s="61"/>
      <c r="BX65" s="3"/>
      <c r="CA65" s="68"/>
      <c r="CB65" s="68"/>
      <c r="CC65" s="68"/>
      <c r="CD65" s="68"/>
      <c r="CE65" s="61"/>
    </row>
    <row r="66" spans="13:83">
      <c r="M66" s="128"/>
      <c r="N66" s="98"/>
      <c r="O66" s="112">
        <v>14657</v>
      </c>
      <c r="P66" s="109"/>
      <c r="Q66" s="112">
        <f t="shared" si="5"/>
        <v>32245400</v>
      </c>
      <c r="R66" s="109"/>
      <c r="S66" s="117">
        <f t="shared" si="6"/>
        <v>2200</v>
      </c>
      <c r="T66" s="129"/>
      <c r="W66" s="68"/>
      <c r="X66" s="68"/>
      <c r="Y66" s="68"/>
      <c r="Z66" s="68"/>
      <c r="AA66" s="61"/>
      <c r="AB66" s="17"/>
      <c r="AC66" s="125"/>
      <c r="AD66" s="36" t="s">
        <v>85</v>
      </c>
      <c r="AE66" s="112">
        <v>14657</v>
      </c>
      <c r="AF66" s="109"/>
      <c r="AG66" s="112">
        <f t="shared" si="9"/>
        <v>73285000</v>
      </c>
      <c r="AH66" s="109"/>
      <c r="AI66" s="117">
        <f t="shared" si="10"/>
        <v>5000</v>
      </c>
      <c r="AJ66" s="129"/>
      <c r="AK66" s="3"/>
      <c r="AL66" s="3"/>
      <c r="AM66" s="68"/>
      <c r="AN66" s="68"/>
      <c r="AO66" s="68"/>
      <c r="AP66" s="68"/>
      <c r="AQ66" s="61"/>
      <c r="AR66" s="61"/>
      <c r="BA66" s="125"/>
      <c r="BB66" s="33"/>
      <c r="BC66" s="112">
        <v>14657</v>
      </c>
      <c r="BD66" s="109"/>
      <c r="BE66" s="112">
        <f>($E$15*BC66)/$BC$90</f>
        <v>507045.92106034834</v>
      </c>
      <c r="BF66" s="109"/>
      <c r="BG66" s="117">
        <f t="shared" si="1"/>
        <v>34.594113465262218</v>
      </c>
      <c r="BH66" s="126"/>
      <c r="BJ66" s="3"/>
      <c r="BK66" s="68"/>
      <c r="BL66" s="68"/>
      <c r="BM66" s="68"/>
      <c r="BN66" s="68"/>
      <c r="BO66" s="61"/>
      <c r="BP66" s="3"/>
      <c r="BR66" s="3"/>
      <c r="BS66" s="68"/>
      <c r="BT66" s="68"/>
      <c r="BU66" s="68"/>
      <c r="BV66" s="68"/>
      <c r="BW66" s="61"/>
      <c r="BX66" s="3"/>
      <c r="CA66" s="68"/>
      <c r="CB66" s="68"/>
      <c r="CC66" s="68"/>
      <c r="CD66" s="68"/>
      <c r="CE66" s="61"/>
    </row>
    <row r="67" spans="13:83">
      <c r="M67" s="128"/>
      <c r="N67" s="98"/>
      <c r="O67" s="112">
        <v>14657</v>
      </c>
      <c r="P67" s="109"/>
      <c r="Q67" s="112">
        <f t="shared" si="5"/>
        <v>32245400</v>
      </c>
      <c r="R67" s="109"/>
      <c r="S67" s="117">
        <f t="shared" si="6"/>
        <v>2200</v>
      </c>
      <c r="T67" s="129"/>
      <c r="W67" s="68"/>
      <c r="X67" s="68"/>
      <c r="Y67" s="68"/>
      <c r="Z67" s="68"/>
      <c r="AA67" s="61"/>
      <c r="AB67" s="17"/>
      <c r="AC67" s="125"/>
      <c r="AD67" s="38"/>
      <c r="AE67" s="112">
        <v>14657</v>
      </c>
      <c r="AF67" s="109"/>
      <c r="AG67" s="112">
        <f t="shared" si="9"/>
        <v>73285000</v>
      </c>
      <c r="AH67" s="109"/>
      <c r="AI67" s="117">
        <f t="shared" si="10"/>
        <v>5000</v>
      </c>
      <c r="AJ67" s="129"/>
      <c r="AK67" s="3"/>
      <c r="AL67" s="3"/>
      <c r="AM67" s="68"/>
      <c r="AN67" s="68"/>
      <c r="AO67" s="68"/>
      <c r="AP67" s="68"/>
      <c r="AQ67" s="61"/>
      <c r="AR67" s="61"/>
      <c r="BA67" s="125"/>
      <c r="BB67" s="33"/>
      <c r="BC67" s="112">
        <v>14657</v>
      </c>
      <c r="BD67" s="109"/>
      <c r="BE67" s="112">
        <f>($E$15*BC67)/$BC$90</f>
        <v>507045.92106034834</v>
      </c>
      <c r="BF67" s="109"/>
      <c r="BG67" s="117">
        <f t="shared" si="1"/>
        <v>34.594113465262218</v>
      </c>
      <c r="BH67" s="126"/>
      <c r="BJ67" s="3"/>
      <c r="BK67" s="68"/>
      <c r="BL67" s="68"/>
      <c r="BM67" s="68"/>
      <c r="BN67" s="68"/>
      <c r="BO67" s="61"/>
      <c r="BP67" s="3"/>
      <c r="BR67" s="3"/>
      <c r="BS67" s="68"/>
      <c r="BT67" s="68"/>
      <c r="BU67" s="68"/>
      <c r="BV67" s="68"/>
      <c r="BW67" s="61"/>
      <c r="BX67" s="3"/>
      <c r="CA67" s="68"/>
      <c r="CB67" s="68"/>
      <c r="CC67" s="68"/>
      <c r="CD67" s="68"/>
      <c r="CE67" s="61"/>
    </row>
    <row r="68" spans="13:83">
      <c r="M68" s="128"/>
      <c r="N68" s="98"/>
      <c r="O68" s="112">
        <v>14657</v>
      </c>
      <c r="P68" s="109"/>
      <c r="Q68" s="112">
        <f t="shared" si="5"/>
        <v>32245400</v>
      </c>
      <c r="R68" s="109"/>
      <c r="S68" s="117">
        <f t="shared" si="6"/>
        <v>2200</v>
      </c>
      <c r="T68" s="129"/>
      <c r="W68" s="68"/>
      <c r="X68" s="68"/>
      <c r="Y68" s="68"/>
      <c r="Z68" s="68"/>
      <c r="AA68" s="61"/>
      <c r="AB68" s="17"/>
      <c r="AC68" s="125"/>
      <c r="AD68" s="38"/>
      <c r="AE68" s="112">
        <v>14657</v>
      </c>
      <c r="AF68" s="109"/>
      <c r="AG68" s="112">
        <f t="shared" si="9"/>
        <v>73285000</v>
      </c>
      <c r="AH68" s="109"/>
      <c r="AI68" s="117">
        <f t="shared" si="10"/>
        <v>5000</v>
      </c>
      <c r="AJ68" s="129"/>
      <c r="AK68" s="3"/>
      <c r="AL68" s="3"/>
      <c r="AM68" s="68"/>
      <c r="AN68" s="68"/>
      <c r="AO68" s="68"/>
      <c r="AP68" s="68"/>
      <c r="AQ68" s="61"/>
      <c r="AR68" s="61"/>
      <c r="BA68" s="125"/>
      <c r="BB68" s="33"/>
      <c r="BC68" s="112">
        <v>14657</v>
      </c>
      <c r="BD68" s="109"/>
      <c r="BE68" s="112">
        <f>($E$15*BC68)/$BC$90</f>
        <v>507045.92106034834</v>
      </c>
      <c r="BF68" s="109"/>
      <c r="BG68" s="117">
        <f t="shared" si="1"/>
        <v>34.594113465262218</v>
      </c>
      <c r="BH68" s="126"/>
      <c r="BJ68" s="3"/>
      <c r="BK68" s="68"/>
      <c r="BL68" s="68"/>
      <c r="BM68" s="68"/>
      <c r="BN68" s="68"/>
      <c r="BO68" s="61"/>
      <c r="BP68" s="3"/>
      <c r="BR68" s="3"/>
      <c r="BS68" s="68"/>
      <c r="BT68" s="68"/>
      <c r="BU68" s="68"/>
      <c r="BV68" s="68"/>
      <c r="BW68" s="61"/>
      <c r="BX68" s="3"/>
      <c r="CA68" s="68"/>
      <c r="CB68" s="68"/>
      <c r="CC68" s="68"/>
      <c r="CD68" s="68"/>
      <c r="CE68" s="61"/>
    </row>
    <row r="69" spans="13:83">
      <c r="M69" s="128"/>
      <c r="N69" s="99"/>
      <c r="O69" s="112">
        <v>14657</v>
      </c>
      <c r="P69" s="109"/>
      <c r="Q69" s="112">
        <f t="shared" si="5"/>
        <v>32245400</v>
      </c>
      <c r="R69" s="109"/>
      <c r="S69" s="117">
        <f t="shared" si="6"/>
        <v>2200</v>
      </c>
      <c r="T69" s="129"/>
      <c r="W69" s="68"/>
      <c r="X69" s="68"/>
      <c r="Y69" s="68"/>
      <c r="Z69" s="68"/>
      <c r="AA69" s="61"/>
      <c r="AB69" s="17"/>
      <c r="AC69" s="125"/>
      <c r="AD69" s="37"/>
      <c r="AE69" s="112">
        <v>14657</v>
      </c>
      <c r="AF69" s="109"/>
      <c r="AG69" s="112">
        <f t="shared" si="9"/>
        <v>73285000</v>
      </c>
      <c r="AH69" s="109"/>
      <c r="AI69" s="117">
        <f t="shared" si="10"/>
        <v>5000</v>
      </c>
      <c r="AJ69" s="129"/>
      <c r="AK69" s="3"/>
      <c r="AL69" s="3"/>
      <c r="AM69" s="68"/>
      <c r="AN69" s="68"/>
      <c r="AO69" s="68"/>
      <c r="AP69" s="68"/>
      <c r="AQ69" s="61"/>
      <c r="AR69" s="61"/>
      <c r="BA69" s="125"/>
      <c r="BB69" s="33"/>
      <c r="BC69" s="112">
        <v>14657</v>
      </c>
      <c r="BD69" s="109"/>
      <c r="BE69" s="112">
        <f>($E$15*BC69)/$BC$90</f>
        <v>507045.92106034834</v>
      </c>
      <c r="BF69" s="109"/>
      <c r="BG69" s="117">
        <f t="shared" si="1"/>
        <v>34.594113465262218</v>
      </c>
      <c r="BH69" s="126"/>
      <c r="BJ69" s="3"/>
      <c r="BK69" s="68"/>
      <c r="BL69" s="68"/>
      <c r="BM69" s="68"/>
      <c r="BN69" s="68"/>
      <c r="BO69" s="61"/>
      <c r="BP69" s="3"/>
      <c r="BR69" s="3"/>
      <c r="BS69" s="68"/>
      <c r="BT69" s="68"/>
      <c r="BU69" s="68"/>
      <c r="BV69" s="68"/>
      <c r="BW69" s="61"/>
      <c r="BX69" s="3"/>
      <c r="CA69" s="68"/>
      <c r="CB69" s="68"/>
      <c r="CC69" s="68"/>
      <c r="CD69" s="68"/>
      <c r="CE69" s="61"/>
    </row>
    <row r="70" spans="13:83">
      <c r="M70" s="128"/>
      <c r="N70" s="21" t="s">
        <v>53</v>
      </c>
      <c r="O70" s="112">
        <v>14657</v>
      </c>
      <c r="P70" s="109"/>
      <c r="Q70" s="112">
        <f t="shared" si="5"/>
        <v>32245400</v>
      </c>
      <c r="R70" s="109"/>
      <c r="S70" s="117">
        <f t="shared" si="6"/>
        <v>2200</v>
      </c>
      <c r="T70" s="129"/>
      <c r="W70" s="68"/>
      <c r="X70" s="68"/>
      <c r="Y70" s="68"/>
      <c r="Z70" s="68"/>
      <c r="AA70" s="61"/>
      <c r="AB70" s="17"/>
      <c r="AC70" s="125"/>
      <c r="AD70" s="59" t="s">
        <v>86</v>
      </c>
      <c r="AE70" s="112">
        <v>14657</v>
      </c>
      <c r="AF70" s="109"/>
      <c r="AG70" s="112">
        <f t="shared" si="9"/>
        <v>73285000</v>
      </c>
      <c r="AH70" s="109"/>
      <c r="AI70" s="117">
        <f t="shared" si="10"/>
        <v>5000</v>
      </c>
      <c r="AJ70" s="129"/>
      <c r="AK70" s="3"/>
      <c r="AL70" s="3"/>
      <c r="AM70" s="68"/>
      <c r="AN70" s="68"/>
      <c r="AO70" s="68"/>
      <c r="AP70" s="68"/>
      <c r="AQ70" s="61"/>
      <c r="AR70" s="61"/>
      <c r="BA70" s="125"/>
      <c r="BB70" s="33"/>
      <c r="BC70" s="112">
        <v>14657</v>
      </c>
      <c r="BD70" s="109"/>
      <c r="BE70" s="112">
        <f>($E$15*BC70)/$BC$90</f>
        <v>507045.92106034834</v>
      </c>
      <c r="BF70" s="109"/>
      <c r="BG70" s="117">
        <f t="shared" ref="BG70:BG89" si="14">BE70/BC70</f>
        <v>34.594113465262218</v>
      </c>
      <c r="BH70" s="126"/>
      <c r="BJ70" s="3"/>
      <c r="BK70" s="68"/>
      <c r="BL70" s="68"/>
      <c r="BM70" s="68"/>
      <c r="BN70" s="68"/>
      <c r="BO70" s="61"/>
      <c r="BP70" s="3"/>
      <c r="BR70" s="3"/>
      <c r="BS70" s="68"/>
      <c r="BT70" s="68"/>
      <c r="BU70" s="68"/>
      <c r="BV70" s="68"/>
      <c r="BW70" s="61"/>
      <c r="BX70" s="3"/>
      <c r="CA70" s="68"/>
      <c r="CB70" s="68"/>
      <c r="CC70" s="68"/>
      <c r="CD70" s="68"/>
      <c r="CE70" s="61"/>
    </row>
    <row r="71" spans="13:83" ht="15" customHeight="1">
      <c r="M71" s="128"/>
      <c r="N71" s="101" t="s">
        <v>52</v>
      </c>
      <c r="O71" s="112">
        <v>14657</v>
      </c>
      <c r="P71" s="109"/>
      <c r="Q71" s="112">
        <f t="shared" ref="Q71:Q80" si="15">O71*S71</f>
        <v>32245400</v>
      </c>
      <c r="R71" s="109"/>
      <c r="S71" s="117">
        <f t="shared" ref="S71:S80" si="16">$S$5</f>
        <v>2200</v>
      </c>
      <c r="T71" s="129"/>
      <c r="W71" s="68"/>
      <c r="X71" s="68"/>
      <c r="Y71" s="68"/>
      <c r="Z71" s="68"/>
      <c r="AA71" s="61"/>
      <c r="AB71" s="17"/>
      <c r="AC71" s="125"/>
      <c r="AD71" s="36" t="s">
        <v>87</v>
      </c>
      <c r="AE71" s="112">
        <v>14657</v>
      </c>
      <c r="AF71" s="109"/>
      <c r="AG71" s="112">
        <f t="shared" ref="AG71:AG101" si="17">AE71*AI71</f>
        <v>73285000</v>
      </c>
      <c r="AH71" s="109"/>
      <c r="AI71" s="117">
        <f t="shared" ref="AI71:AI101" si="18">$AI$5</f>
        <v>5000</v>
      </c>
      <c r="AJ71" s="129"/>
      <c r="AK71" s="3"/>
      <c r="AL71" s="3"/>
      <c r="AM71" s="68"/>
      <c r="AN71" s="68"/>
      <c r="AO71" s="68"/>
      <c r="AP71" s="68"/>
      <c r="AQ71" s="61"/>
      <c r="AR71" s="61"/>
      <c r="BA71" s="125"/>
      <c r="BB71" s="33"/>
      <c r="BC71" s="112">
        <v>14657</v>
      </c>
      <c r="BD71" s="109"/>
      <c r="BE71" s="112">
        <f>($E$15*BC71)/$BC$90</f>
        <v>507045.92106034834</v>
      </c>
      <c r="BF71" s="109"/>
      <c r="BG71" s="117">
        <f t="shared" si="14"/>
        <v>34.594113465262218</v>
      </c>
      <c r="BH71" s="126"/>
      <c r="BJ71" s="3"/>
      <c r="BK71" s="68"/>
      <c r="BL71" s="68"/>
      <c r="BM71" s="68"/>
      <c r="BN71" s="68"/>
      <c r="BO71" s="61"/>
      <c r="BP71" s="3"/>
      <c r="BR71" s="3"/>
      <c r="BS71" s="68"/>
      <c r="BT71" s="68"/>
      <c r="BU71" s="68"/>
      <c r="BV71" s="68"/>
      <c r="BW71" s="61"/>
      <c r="BX71" s="3"/>
      <c r="CA71" s="68"/>
      <c r="CB71" s="68"/>
      <c r="CC71" s="68"/>
      <c r="CD71" s="68"/>
      <c r="CE71" s="61"/>
    </row>
    <row r="72" spans="13:83">
      <c r="M72" s="128"/>
      <c r="N72" s="102"/>
      <c r="O72" s="112">
        <v>14657</v>
      </c>
      <c r="P72" s="109"/>
      <c r="Q72" s="112">
        <f t="shared" si="15"/>
        <v>32245400</v>
      </c>
      <c r="R72" s="109"/>
      <c r="S72" s="117">
        <f t="shared" si="16"/>
        <v>2200</v>
      </c>
      <c r="T72" s="129"/>
      <c r="W72" s="68"/>
      <c r="X72" s="68"/>
      <c r="Y72" s="68"/>
      <c r="Z72" s="68"/>
      <c r="AA72" s="61"/>
      <c r="AB72" s="17"/>
      <c r="AC72" s="125"/>
      <c r="AD72" s="38"/>
      <c r="AE72" s="112">
        <v>14657</v>
      </c>
      <c r="AF72" s="109"/>
      <c r="AG72" s="112">
        <f t="shared" si="17"/>
        <v>73285000</v>
      </c>
      <c r="AH72" s="109"/>
      <c r="AI72" s="117">
        <f t="shared" si="18"/>
        <v>5000</v>
      </c>
      <c r="AJ72" s="129"/>
      <c r="AK72" s="3"/>
      <c r="AL72" s="3"/>
      <c r="AM72" s="68"/>
      <c r="AN72" s="68"/>
      <c r="AO72" s="68"/>
      <c r="AP72" s="68"/>
      <c r="AQ72" s="61"/>
      <c r="AR72" s="61"/>
      <c r="BA72" s="125"/>
      <c r="BB72" s="33"/>
      <c r="BC72" s="112">
        <v>14657</v>
      </c>
      <c r="BD72" s="109"/>
      <c r="BE72" s="112">
        <f>($E$15*BC72)/$BC$90</f>
        <v>507045.92106034834</v>
      </c>
      <c r="BF72" s="109"/>
      <c r="BG72" s="117">
        <f t="shared" si="14"/>
        <v>34.594113465262218</v>
      </c>
      <c r="BH72" s="126"/>
      <c r="BJ72" s="3"/>
      <c r="BK72" s="68"/>
      <c r="BL72" s="68"/>
      <c r="BM72" s="68"/>
      <c r="BN72" s="68"/>
      <c r="BO72" s="61"/>
      <c r="BP72" s="3"/>
      <c r="BR72" s="3"/>
      <c r="BS72" s="68"/>
      <c r="BT72" s="68"/>
      <c r="BU72" s="68"/>
      <c r="BV72" s="68"/>
      <c r="BW72" s="61"/>
      <c r="BX72" s="3"/>
      <c r="CA72" s="68"/>
      <c r="CB72" s="68"/>
      <c r="CC72" s="68"/>
      <c r="CD72" s="68"/>
      <c r="CE72" s="61"/>
    </row>
    <row r="73" spans="13:83">
      <c r="M73" s="128"/>
      <c r="N73" s="102"/>
      <c r="O73" s="112">
        <v>14657</v>
      </c>
      <c r="P73" s="109"/>
      <c r="Q73" s="112">
        <f t="shared" si="15"/>
        <v>32245400</v>
      </c>
      <c r="R73" s="109"/>
      <c r="S73" s="117">
        <f t="shared" si="16"/>
        <v>2200</v>
      </c>
      <c r="T73" s="129"/>
      <c r="W73" s="68"/>
      <c r="X73" s="68"/>
      <c r="Y73" s="68"/>
      <c r="Z73" s="68"/>
      <c r="AA73" s="61"/>
      <c r="AB73" s="17"/>
      <c r="AC73" s="125"/>
      <c r="AD73" s="37"/>
      <c r="AE73" s="112">
        <v>14657</v>
      </c>
      <c r="AF73" s="109"/>
      <c r="AG73" s="112">
        <f t="shared" si="17"/>
        <v>73285000</v>
      </c>
      <c r="AH73" s="109"/>
      <c r="AI73" s="117">
        <f t="shared" si="18"/>
        <v>5000</v>
      </c>
      <c r="AJ73" s="129"/>
      <c r="AK73" s="3"/>
      <c r="AL73" s="3"/>
      <c r="AM73" s="68"/>
      <c r="AN73" s="68"/>
      <c r="AO73" s="68"/>
      <c r="AP73" s="68"/>
      <c r="AQ73" s="61"/>
      <c r="AR73" s="61"/>
      <c r="BA73" s="125"/>
      <c r="BB73" s="33"/>
      <c r="BC73" s="112">
        <v>14657</v>
      </c>
      <c r="BD73" s="109"/>
      <c r="BE73" s="112">
        <f>($E$15*BC73)/$BC$90</f>
        <v>507045.92106034834</v>
      </c>
      <c r="BF73" s="109"/>
      <c r="BG73" s="117">
        <f t="shared" si="14"/>
        <v>34.594113465262218</v>
      </c>
      <c r="BH73" s="126"/>
      <c r="BJ73" s="3"/>
      <c r="BK73" s="68"/>
      <c r="BL73" s="68"/>
      <c r="BM73" s="68"/>
      <c r="BN73" s="68"/>
      <c r="BO73" s="61"/>
      <c r="BP73" s="3"/>
      <c r="BR73" s="3"/>
      <c r="BS73" s="68"/>
      <c r="BT73" s="68"/>
      <c r="BU73" s="68"/>
      <c r="BV73" s="68"/>
      <c r="BW73" s="61"/>
      <c r="BX73" s="3"/>
      <c r="CA73" s="68"/>
      <c r="CB73" s="68"/>
      <c r="CC73" s="68"/>
      <c r="CD73" s="68"/>
      <c r="CE73" s="61"/>
    </row>
    <row r="74" spans="13:83">
      <c r="M74" s="128"/>
      <c r="N74" s="102"/>
      <c r="O74" s="112">
        <v>14657</v>
      </c>
      <c r="P74" s="109"/>
      <c r="Q74" s="112">
        <f t="shared" si="15"/>
        <v>32245400</v>
      </c>
      <c r="R74" s="109"/>
      <c r="S74" s="117">
        <f t="shared" si="16"/>
        <v>2200</v>
      </c>
      <c r="T74" s="129"/>
      <c r="W74" s="68"/>
      <c r="X74" s="68"/>
      <c r="Y74" s="68"/>
      <c r="Z74" s="68"/>
      <c r="AA74" s="61"/>
      <c r="AB74" s="17"/>
      <c r="AC74" s="125"/>
      <c r="AD74" s="59" t="s">
        <v>88</v>
      </c>
      <c r="AE74" s="112">
        <v>14657</v>
      </c>
      <c r="AF74" s="109"/>
      <c r="AG74" s="112">
        <f t="shared" si="17"/>
        <v>73285000</v>
      </c>
      <c r="AH74" s="109"/>
      <c r="AI74" s="117">
        <f t="shared" si="18"/>
        <v>5000</v>
      </c>
      <c r="AJ74" s="129"/>
      <c r="AK74" s="3"/>
      <c r="AL74" s="3"/>
      <c r="AM74" s="68"/>
      <c r="AN74" s="68"/>
      <c r="AO74" s="68"/>
      <c r="AP74" s="68"/>
      <c r="AQ74" s="61"/>
      <c r="AR74" s="61"/>
      <c r="BA74" s="125"/>
      <c r="BB74" s="34"/>
      <c r="BC74" s="112">
        <v>14657</v>
      </c>
      <c r="BD74" s="109"/>
      <c r="BE74" s="112">
        <f>($E$15*BC74)/$BC$90</f>
        <v>507045.92106034834</v>
      </c>
      <c r="BF74" s="109"/>
      <c r="BG74" s="117">
        <f t="shared" si="14"/>
        <v>34.594113465262218</v>
      </c>
      <c r="BH74" s="126"/>
      <c r="BJ74" s="3"/>
      <c r="BK74" s="68"/>
      <c r="BL74" s="68"/>
      <c r="BM74" s="68"/>
      <c r="BN74" s="68"/>
      <c r="BO74" s="61"/>
      <c r="BP74" s="3"/>
      <c r="BR74" s="3"/>
      <c r="BS74" s="68"/>
      <c r="BT74" s="68"/>
      <c r="BU74" s="68"/>
      <c r="BV74" s="68"/>
      <c r="BW74" s="61"/>
      <c r="BX74" s="3"/>
      <c r="CA74" s="68"/>
      <c r="CB74" s="68"/>
      <c r="CC74" s="68"/>
      <c r="CD74" s="68"/>
      <c r="CE74" s="61"/>
    </row>
    <row r="75" spans="13:83">
      <c r="M75" s="128"/>
      <c r="N75" s="102"/>
      <c r="O75" s="112">
        <v>14657</v>
      </c>
      <c r="P75" s="109"/>
      <c r="Q75" s="112">
        <f t="shared" si="15"/>
        <v>32245400</v>
      </c>
      <c r="R75" s="109"/>
      <c r="S75" s="117">
        <f t="shared" si="16"/>
        <v>2200</v>
      </c>
      <c r="T75" s="129"/>
      <c r="W75" s="68"/>
      <c r="X75" s="68"/>
      <c r="Y75" s="68"/>
      <c r="Z75" s="68"/>
      <c r="AA75" s="61"/>
      <c r="AB75" s="17"/>
      <c r="AC75" s="125"/>
      <c r="AD75" s="19" t="s">
        <v>89</v>
      </c>
      <c r="AE75" s="112">
        <v>14657</v>
      </c>
      <c r="AF75" s="109"/>
      <c r="AG75" s="112">
        <f t="shared" si="17"/>
        <v>73285000</v>
      </c>
      <c r="AH75" s="109"/>
      <c r="AI75" s="117">
        <f t="shared" si="18"/>
        <v>5000</v>
      </c>
      <c r="AJ75" s="129"/>
      <c r="AK75" s="3"/>
      <c r="AL75" s="3"/>
      <c r="AM75" s="68"/>
      <c r="AN75" s="68"/>
      <c r="AO75" s="68"/>
      <c r="AP75" s="68"/>
      <c r="AQ75" s="61"/>
      <c r="AR75" s="61"/>
      <c r="BA75" s="125"/>
      <c r="BB75" s="59" t="s">
        <v>125</v>
      </c>
      <c r="BC75" s="112">
        <v>14657</v>
      </c>
      <c r="BD75" s="109"/>
      <c r="BE75" s="112">
        <f>($E$15*BC75)/$BC$90</f>
        <v>507045.92106034834</v>
      </c>
      <c r="BF75" s="109"/>
      <c r="BG75" s="117">
        <f t="shared" si="14"/>
        <v>34.594113465262218</v>
      </c>
      <c r="BH75" s="126"/>
      <c r="BJ75" s="3"/>
      <c r="BK75" s="68"/>
      <c r="BL75" s="68"/>
      <c r="BM75" s="68"/>
      <c r="BN75" s="68"/>
      <c r="BO75" s="61"/>
      <c r="BP75" s="3"/>
      <c r="BR75" s="3"/>
      <c r="BS75" s="68"/>
      <c r="BT75" s="68"/>
      <c r="BU75" s="68"/>
      <c r="BV75" s="68"/>
      <c r="BW75" s="61"/>
      <c r="BX75" s="3"/>
      <c r="CA75" s="68"/>
      <c r="CB75" s="68"/>
      <c r="CC75" s="68"/>
      <c r="CD75" s="68"/>
      <c r="CE75" s="61"/>
    </row>
    <row r="76" spans="13:83">
      <c r="M76" s="128"/>
      <c r="N76" s="102"/>
      <c r="O76" s="112">
        <v>14657</v>
      </c>
      <c r="P76" s="109"/>
      <c r="Q76" s="112">
        <f t="shared" si="15"/>
        <v>32245400</v>
      </c>
      <c r="R76" s="109"/>
      <c r="S76" s="117">
        <f t="shared" si="16"/>
        <v>2200</v>
      </c>
      <c r="T76" s="129"/>
      <c r="W76" s="68"/>
      <c r="X76" s="68"/>
      <c r="Y76" s="68"/>
      <c r="Z76" s="68"/>
      <c r="AA76" s="61"/>
      <c r="AB76" s="17"/>
      <c r="AC76" s="125"/>
      <c r="AD76" s="59" t="s">
        <v>90</v>
      </c>
      <c r="AE76" s="112">
        <v>14657</v>
      </c>
      <c r="AF76" s="109"/>
      <c r="AG76" s="112">
        <f t="shared" si="17"/>
        <v>73285000</v>
      </c>
      <c r="AH76" s="109"/>
      <c r="AI76" s="117">
        <f t="shared" si="18"/>
        <v>5000</v>
      </c>
      <c r="AJ76" s="129"/>
      <c r="AK76" s="3"/>
      <c r="AL76" s="3"/>
      <c r="AM76" s="68"/>
      <c r="AN76" s="68"/>
      <c r="AO76" s="68"/>
      <c r="AP76" s="68"/>
      <c r="AQ76" s="61"/>
      <c r="AR76" s="61"/>
      <c r="BA76" s="125"/>
      <c r="BB76" s="19" t="s">
        <v>126</v>
      </c>
      <c r="BC76" s="112">
        <v>14657</v>
      </c>
      <c r="BD76" s="109"/>
      <c r="BE76" s="112">
        <f>($E$15*BC76)/$BC$90</f>
        <v>507045.92106034834</v>
      </c>
      <c r="BF76" s="109"/>
      <c r="BG76" s="117">
        <f t="shared" si="14"/>
        <v>34.594113465262218</v>
      </c>
      <c r="BH76" s="126"/>
      <c r="BJ76" s="3"/>
      <c r="BK76" s="68"/>
      <c r="BL76" s="68"/>
      <c r="BM76" s="68"/>
      <c r="BN76" s="68"/>
      <c r="BO76" s="61"/>
      <c r="BP76" s="3"/>
      <c r="BR76" s="3"/>
      <c r="BS76" s="68"/>
      <c r="BT76" s="68"/>
      <c r="BU76" s="68"/>
      <c r="BV76" s="68"/>
      <c r="BW76" s="61"/>
      <c r="BX76" s="3"/>
      <c r="CA76" s="68"/>
      <c r="CB76" s="68"/>
      <c r="CC76" s="68"/>
      <c r="CD76" s="68"/>
      <c r="CE76" s="61"/>
    </row>
    <row r="77" spans="13:83" ht="15" customHeight="1">
      <c r="M77" s="128"/>
      <c r="N77" s="102"/>
      <c r="O77" s="112">
        <v>14657</v>
      </c>
      <c r="P77" s="109"/>
      <c r="Q77" s="112">
        <f t="shared" si="15"/>
        <v>32245400</v>
      </c>
      <c r="R77" s="109"/>
      <c r="S77" s="117">
        <f t="shared" si="16"/>
        <v>2200</v>
      </c>
      <c r="T77" s="129"/>
      <c r="W77" s="68"/>
      <c r="X77" s="68"/>
      <c r="Y77" s="68"/>
      <c r="Z77" s="68"/>
      <c r="AA77" s="61"/>
      <c r="AB77" s="17"/>
      <c r="AC77" s="125"/>
      <c r="AD77" s="36" t="s">
        <v>91</v>
      </c>
      <c r="AE77" s="112">
        <v>14657</v>
      </c>
      <c r="AF77" s="109"/>
      <c r="AG77" s="112">
        <f t="shared" si="17"/>
        <v>73285000</v>
      </c>
      <c r="AH77" s="109"/>
      <c r="AI77" s="117">
        <f t="shared" si="18"/>
        <v>5000</v>
      </c>
      <c r="AJ77" s="129"/>
      <c r="AK77" s="3"/>
      <c r="AL77" s="3"/>
      <c r="AM77" s="68"/>
      <c r="AN77" s="68"/>
      <c r="AO77" s="68"/>
      <c r="AP77" s="68"/>
      <c r="AQ77" s="61"/>
      <c r="AR77" s="61"/>
      <c r="BA77" s="125"/>
      <c r="BB77" s="29" t="s">
        <v>127</v>
      </c>
      <c r="BC77" s="112">
        <v>14657</v>
      </c>
      <c r="BD77" s="109"/>
      <c r="BE77" s="112">
        <f>($E$15*BC77)/$BC$90</f>
        <v>507045.92106034834</v>
      </c>
      <c r="BF77" s="109"/>
      <c r="BG77" s="117">
        <f t="shared" si="14"/>
        <v>34.594113465262218</v>
      </c>
      <c r="BH77" s="126"/>
      <c r="BJ77" s="3"/>
      <c r="BK77" s="68"/>
      <c r="BL77" s="68"/>
      <c r="BM77" s="68"/>
      <c r="BN77" s="68"/>
      <c r="BO77" s="61"/>
      <c r="BP77" s="3"/>
      <c r="BR77" s="3"/>
      <c r="BS77" s="68"/>
      <c r="BT77" s="68"/>
      <c r="BU77" s="68"/>
      <c r="BV77" s="68"/>
      <c r="BW77" s="61"/>
      <c r="BX77" s="3"/>
      <c r="CA77" s="68"/>
      <c r="CB77" s="68"/>
      <c r="CC77" s="68"/>
      <c r="CD77" s="68"/>
      <c r="CE77" s="61"/>
    </row>
    <row r="78" spans="13:83">
      <c r="M78" s="128"/>
      <c r="N78" s="102"/>
      <c r="O78" s="112">
        <v>14657</v>
      </c>
      <c r="P78" s="109"/>
      <c r="Q78" s="112">
        <f t="shared" si="15"/>
        <v>32245400</v>
      </c>
      <c r="R78" s="109"/>
      <c r="S78" s="117">
        <f t="shared" si="16"/>
        <v>2200</v>
      </c>
      <c r="T78" s="129"/>
      <c r="W78" s="68"/>
      <c r="X78" s="68"/>
      <c r="Y78" s="68"/>
      <c r="Z78" s="68"/>
      <c r="AA78" s="61"/>
      <c r="AB78" s="17"/>
      <c r="AC78" s="125"/>
      <c r="AD78" s="38"/>
      <c r="AE78" s="112">
        <v>14657</v>
      </c>
      <c r="AF78" s="109"/>
      <c r="AG78" s="112">
        <f t="shared" si="17"/>
        <v>73285000</v>
      </c>
      <c r="AH78" s="109"/>
      <c r="AI78" s="117">
        <f t="shared" si="18"/>
        <v>5000</v>
      </c>
      <c r="AJ78" s="129"/>
      <c r="AK78" s="3"/>
      <c r="AL78" s="3"/>
      <c r="AM78" s="68"/>
      <c r="AN78" s="68"/>
      <c r="AO78" s="68"/>
      <c r="AP78" s="68"/>
      <c r="AQ78" s="61"/>
      <c r="AR78" s="61"/>
      <c r="BA78" s="125"/>
      <c r="BB78" s="33"/>
      <c r="BC78" s="112">
        <v>14657</v>
      </c>
      <c r="BD78" s="109"/>
      <c r="BE78" s="112">
        <f>($E$15*BC78)/$BC$90</f>
        <v>507045.92106034834</v>
      </c>
      <c r="BF78" s="109"/>
      <c r="BG78" s="117">
        <f t="shared" si="14"/>
        <v>34.594113465262218</v>
      </c>
      <c r="BH78" s="126"/>
      <c r="BJ78" s="3"/>
      <c r="BK78" s="68"/>
      <c r="BL78" s="68"/>
      <c r="BM78" s="68"/>
      <c r="BN78" s="68"/>
      <c r="BO78" s="61"/>
      <c r="BP78" s="3"/>
      <c r="BR78" s="3"/>
      <c r="BS78" s="68"/>
      <c r="BT78" s="68"/>
      <c r="BU78" s="68"/>
      <c r="BV78" s="68"/>
      <c r="BW78" s="61"/>
      <c r="BX78" s="3"/>
      <c r="CA78" s="68"/>
      <c r="CB78" s="68"/>
      <c r="CC78" s="68"/>
      <c r="CD78" s="68"/>
      <c r="CE78" s="61"/>
    </row>
    <row r="79" spans="13:83">
      <c r="M79" s="128"/>
      <c r="N79" s="102"/>
      <c r="O79" s="112">
        <v>14657</v>
      </c>
      <c r="P79" s="109"/>
      <c r="Q79" s="112">
        <f t="shared" si="15"/>
        <v>32245400</v>
      </c>
      <c r="R79" s="109"/>
      <c r="S79" s="117">
        <f t="shared" si="16"/>
        <v>2200</v>
      </c>
      <c r="T79" s="129"/>
      <c r="W79" s="68"/>
      <c r="X79" s="68"/>
      <c r="Y79" s="68"/>
      <c r="Z79" s="68"/>
      <c r="AA79" s="61"/>
      <c r="AB79" s="17"/>
      <c r="AC79" s="125"/>
      <c r="AD79" s="37"/>
      <c r="AE79" s="112">
        <v>14657</v>
      </c>
      <c r="AF79" s="109"/>
      <c r="AG79" s="112">
        <f t="shared" si="17"/>
        <v>73285000</v>
      </c>
      <c r="AH79" s="109"/>
      <c r="AI79" s="117">
        <f t="shared" si="18"/>
        <v>5000</v>
      </c>
      <c r="AJ79" s="129"/>
      <c r="AK79" s="3"/>
      <c r="AL79" s="3"/>
      <c r="AM79" s="68"/>
      <c r="AN79" s="68"/>
      <c r="AO79" s="68"/>
      <c r="AP79" s="68"/>
      <c r="AQ79" s="61"/>
      <c r="AR79" s="61"/>
      <c r="BA79" s="125"/>
      <c r="BB79" s="33"/>
      <c r="BC79" s="112">
        <v>14657</v>
      </c>
      <c r="BD79" s="109"/>
      <c r="BE79" s="112">
        <f>($E$15*BC79)/$BC$90</f>
        <v>507045.92106034834</v>
      </c>
      <c r="BF79" s="109"/>
      <c r="BG79" s="117">
        <f t="shared" si="14"/>
        <v>34.594113465262218</v>
      </c>
      <c r="BH79" s="126"/>
      <c r="BJ79" s="3"/>
      <c r="BK79" s="68"/>
      <c r="BL79" s="68"/>
      <c r="BM79" s="68"/>
      <c r="BN79" s="68"/>
      <c r="BO79" s="61"/>
      <c r="BP79" s="3"/>
      <c r="BR79" s="3"/>
      <c r="BS79" s="68"/>
      <c r="BT79" s="68"/>
      <c r="BU79" s="68"/>
      <c r="BV79" s="68"/>
      <c r="BW79" s="61"/>
      <c r="BX79" s="3"/>
      <c r="CA79" s="68"/>
      <c r="CB79" s="68"/>
      <c r="CC79" s="68"/>
      <c r="CD79" s="68"/>
      <c r="CE79" s="61"/>
    </row>
    <row r="80" spans="13:83">
      <c r="M80" s="128"/>
      <c r="N80" s="103"/>
      <c r="O80" s="113">
        <v>14657</v>
      </c>
      <c r="P80" s="114"/>
      <c r="Q80" s="112">
        <f t="shared" si="15"/>
        <v>32245400</v>
      </c>
      <c r="R80" s="109"/>
      <c r="S80" s="117">
        <f t="shared" si="16"/>
        <v>2200</v>
      </c>
      <c r="T80" s="129"/>
      <c r="W80" s="68"/>
      <c r="X80" s="68"/>
      <c r="Y80" s="68"/>
      <c r="Z80" s="68"/>
      <c r="AA80" s="61"/>
      <c r="AB80" s="17"/>
      <c r="AC80" s="125"/>
      <c r="AD80" s="27" t="s">
        <v>92</v>
      </c>
      <c r="AE80" s="112">
        <v>14657</v>
      </c>
      <c r="AF80" s="109"/>
      <c r="AG80" s="112">
        <f t="shared" si="17"/>
        <v>73285000</v>
      </c>
      <c r="AH80" s="109"/>
      <c r="AI80" s="117">
        <f t="shared" si="18"/>
        <v>5000</v>
      </c>
      <c r="AJ80" s="129"/>
      <c r="AK80" s="3"/>
      <c r="AL80" s="3"/>
      <c r="AM80" s="68"/>
      <c r="AN80" s="68"/>
      <c r="AO80" s="68"/>
      <c r="AP80" s="68"/>
      <c r="AQ80" s="61"/>
      <c r="AR80" s="61"/>
      <c r="BA80" s="125"/>
      <c r="BB80" s="33"/>
      <c r="BC80" s="112">
        <v>14657</v>
      </c>
      <c r="BD80" s="109"/>
      <c r="BE80" s="112">
        <f>($E$15*BC80)/$BC$90</f>
        <v>507045.92106034834</v>
      </c>
      <c r="BF80" s="109"/>
      <c r="BG80" s="117">
        <f t="shared" si="14"/>
        <v>34.594113465262218</v>
      </c>
      <c r="BH80" s="126"/>
      <c r="BJ80" s="3"/>
      <c r="BK80" s="68"/>
      <c r="BL80" s="68"/>
      <c r="BM80" s="68"/>
      <c r="BN80" s="68"/>
      <c r="BO80" s="61"/>
      <c r="BP80" s="3"/>
      <c r="BR80" s="3"/>
      <c r="BS80" s="68"/>
      <c r="BT80" s="68"/>
      <c r="BU80" s="68"/>
      <c r="BV80" s="68"/>
      <c r="BW80" s="61"/>
      <c r="BX80" s="3"/>
      <c r="CA80" s="68"/>
      <c r="CB80" s="68"/>
      <c r="CC80" s="68"/>
      <c r="CD80" s="68"/>
      <c r="CE80" s="61"/>
    </row>
    <row r="81" spans="13:83">
      <c r="M81" s="125"/>
      <c r="N81" s="79" t="s">
        <v>139</v>
      </c>
      <c r="O81" s="112">
        <f>SUM(O5:P80)</f>
        <v>1113931</v>
      </c>
      <c r="P81" s="109"/>
      <c r="Q81" s="112">
        <f>SUM(Q5:R80)</f>
        <v>2450648200</v>
      </c>
      <c r="R81" s="109"/>
      <c r="S81" s="3"/>
      <c r="T81" s="126"/>
      <c r="W81" s="68"/>
      <c r="X81" s="68"/>
      <c r="Y81" s="3"/>
      <c r="Z81" s="3"/>
      <c r="AA81" s="3"/>
      <c r="AC81" s="125"/>
      <c r="AD81" s="157" t="s">
        <v>92</v>
      </c>
      <c r="AE81" s="112">
        <v>14657</v>
      </c>
      <c r="AF81" s="109"/>
      <c r="AG81" s="112">
        <f t="shared" si="17"/>
        <v>73285000</v>
      </c>
      <c r="AH81" s="109"/>
      <c r="AI81" s="117">
        <f t="shared" si="18"/>
        <v>5000</v>
      </c>
      <c r="AJ81" s="126"/>
      <c r="AK81" s="3"/>
      <c r="AL81" s="3"/>
      <c r="AM81" s="68"/>
      <c r="AN81" s="68"/>
      <c r="AO81" s="68"/>
      <c r="AP81" s="68"/>
      <c r="AQ81" s="61"/>
      <c r="AR81" s="3"/>
      <c r="BA81" s="125"/>
      <c r="BB81" s="33"/>
      <c r="BC81" s="112">
        <v>14657</v>
      </c>
      <c r="BD81" s="109"/>
      <c r="BE81" s="112">
        <f>($E$15*BC81)/$BC$90</f>
        <v>507045.92106034834</v>
      </c>
      <c r="BF81" s="109"/>
      <c r="BG81" s="117">
        <f t="shared" si="14"/>
        <v>34.594113465262218</v>
      </c>
      <c r="BH81" s="126"/>
      <c r="BJ81" s="3"/>
      <c r="BK81" s="68"/>
      <c r="BL81" s="68"/>
      <c r="BM81" s="68"/>
      <c r="BN81" s="68"/>
      <c r="BO81" s="61"/>
      <c r="BP81" s="3"/>
      <c r="BR81" s="3"/>
      <c r="BS81" s="68"/>
      <c r="BT81" s="68"/>
      <c r="BU81" s="68"/>
      <c r="BV81" s="68"/>
      <c r="BW81" s="61"/>
      <c r="BX81" s="3"/>
      <c r="CA81" s="68"/>
      <c r="CB81" s="68"/>
      <c r="CC81" s="68"/>
      <c r="CD81" s="68"/>
      <c r="CE81" s="61"/>
    </row>
    <row r="82" spans="13:83" ht="15" customHeight="1" thickBot="1">
      <c r="M82" s="130"/>
      <c r="N82" s="171"/>
      <c r="O82" s="131"/>
      <c r="P82" s="131"/>
      <c r="Q82" s="131"/>
      <c r="R82" s="131"/>
      <c r="S82" s="131"/>
      <c r="T82" s="134"/>
      <c r="W82" s="3"/>
      <c r="X82" s="3"/>
      <c r="Y82" s="3"/>
      <c r="Z82" s="3"/>
      <c r="AA82" s="3"/>
      <c r="AC82" s="125"/>
      <c r="AD82" s="58" t="s">
        <v>93</v>
      </c>
      <c r="AE82" s="112">
        <v>14657</v>
      </c>
      <c r="AF82" s="109"/>
      <c r="AG82" s="112">
        <f t="shared" si="17"/>
        <v>73285000</v>
      </c>
      <c r="AH82" s="109"/>
      <c r="AI82" s="117">
        <f t="shared" si="18"/>
        <v>5000</v>
      </c>
      <c r="AJ82" s="126"/>
      <c r="AK82" s="3"/>
      <c r="AL82" s="3"/>
      <c r="AM82" s="68"/>
      <c r="AN82" s="68"/>
      <c r="AO82" s="68"/>
      <c r="AP82" s="68"/>
      <c r="AQ82" s="61"/>
      <c r="AR82" s="3"/>
      <c r="BA82" s="125"/>
      <c r="BB82" s="33"/>
      <c r="BC82" s="112">
        <v>14657</v>
      </c>
      <c r="BD82" s="109"/>
      <c r="BE82" s="112">
        <f>($E$15*BC82)/$BC$90</f>
        <v>507045.92106034834</v>
      </c>
      <c r="BF82" s="109"/>
      <c r="BG82" s="117">
        <f t="shared" si="14"/>
        <v>34.594113465262218</v>
      </c>
      <c r="BH82" s="126"/>
      <c r="BJ82" s="3"/>
      <c r="BK82" s="68"/>
      <c r="BL82" s="68"/>
      <c r="BM82" s="68"/>
      <c r="BN82" s="68"/>
      <c r="BO82" s="61"/>
      <c r="BP82" s="3"/>
      <c r="BR82" s="3"/>
      <c r="BS82" s="68"/>
      <c r="BT82" s="68"/>
      <c r="BU82" s="68"/>
      <c r="BV82" s="68"/>
      <c r="BW82" s="61"/>
      <c r="BX82" s="3"/>
      <c r="CA82" s="68"/>
      <c r="CB82" s="68"/>
      <c r="CC82" s="68"/>
      <c r="CD82" s="68"/>
      <c r="CE82" s="61"/>
    </row>
    <row r="83" spans="13:83" ht="15.75" thickTop="1">
      <c r="W83" s="3"/>
      <c r="X83" s="3"/>
      <c r="Y83" s="3"/>
      <c r="Z83" s="3"/>
      <c r="AA83" s="3"/>
      <c r="AC83" s="125"/>
      <c r="AD83" s="26" t="s">
        <v>94</v>
      </c>
      <c r="AE83" s="112">
        <v>14657</v>
      </c>
      <c r="AF83" s="109"/>
      <c r="AG83" s="112">
        <f t="shared" si="17"/>
        <v>73285000</v>
      </c>
      <c r="AH83" s="109"/>
      <c r="AI83" s="117">
        <f t="shared" si="18"/>
        <v>5000</v>
      </c>
      <c r="AJ83" s="126"/>
      <c r="AK83" s="3"/>
      <c r="AL83" s="3"/>
      <c r="AM83" s="68"/>
      <c r="AN83" s="68"/>
      <c r="AO83" s="68"/>
      <c r="AP83" s="68"/>
      <c r="AQ83" s="61"/>
      <c r="AR83" s="3"/>
      <c r="BA83" s="125"/>
      <c r="BB83" s="33"/>
      <c r="BC83" s="112">
        <v>14657</v>
      </c>
      <c r="BD83" s="109"/>
      <c r="BE83" s="112">
        <f>($E$15*BC83)/$BC$90</f>
        <v>507045.92106034834</v>
      </c>
      <c r="BF83" s="109"/>
      <c r="BG83" s="117">
        <f t="shared" si="14"/>
        <v>34.594113465262218</v>
      </c>
      <c r="BH83" s="126"/>
      <c r="BJ83" s="3"/>
      <c r="BK83" s="68"/>
      <c r="BL83" s="68"/>
      <c r="BM83" s="68"/>
      <c r="BN83" s="68"/>
      <c r="BO83" s="61"/>
      <c r="BP83" s="3"/>
      <c r="BR83" s="3"/>
      <c r="BS83" s="68"/>
      <c r="BT83" s="68"/>
      <c r="BU83" s="68"/>
      <c r="BV83" s="68"/>
      <c r="BW83" s="61"/>
      <c r="BX83" s="3"/>
      <c r="CA83" s="68"/>
      <c r="CB83" s="68"/>
      <c r="CC83" s="68"/>
      <c r="CD83" s="68"/>
      <c r="CE83" s="61"/>
    </row>
    <row r="84" spans="13:83">
      <c r="W84" s="3"/>
      <c r="X84" s="3"/>
      <c r="Y84" s="3"/>
      <c r="Z84" s="3"/>
      <c r="AA84" s="3"/>
      <c r="AC84" s="125"/>
      <c r="AD84" s="59" t="s">
        <v>95</v>
      </c>
      <c r="AE84" s="112">
        <v>14657</v>
      </c>
      <c r="AF84" s="109"/>
      <c r="AG84" s="112">
        <f t="shared" si="17"/>
        <v>73285000</v>
      </c>
      <c r="AH84" s="109"/>
      <c r="AI84" s="117">
        <f t="shared" si="18"/>
        <v>5000</v>
      </c>
      <c r="AJ84" s="126"/>
      <c r="AK84" s="3"/>
      <c r="AL84" s="3"/>
      <c r="AM84" s="68"/>
      <c r="AN84" s="68"/>
      <c r="AO84" s="68"/>
      <c r="AP84" s="68"/>
      <c r="AQ84" s="61"/>
      <c r="AR84" s="3"/>
      <c r="BA84" s="125"/>
      <c r="BB84" s="33"/>
      <c r="BC84" s="112">
        <v>14657</v>
      </c>
      <c r="BD84" s="109"/>
      <c r="BE84" s="112">
        <f>($E$15*BC84)/$BC$90</f>
        <v>507045.92106034834</v>
      </c>
      <c r="BF84" s="109"/>
      <c r="BG84" s="117">
        <f t="shared" si="14"/>
        <v>34.594113465262218</v>
      </c>
      <c r="BH84" s="126"/>
      <c r="BJ84" s="3"/>
      <c r="BK84" s="68"/>
      <c r="BL84" s="68"/>
      <c r="BM84" s="68"/>
      <c r="BN84" s="68"/>
      <c r="BO84" s="61"/>
      <c r="BP84" s="3"/>
      <c r="BR84" s="3"/>
      <c r="BS84" s="68"/>
      <c r="BT84" s="68"/>
      <c r="BU84" s="68"/>
      <c r="BV84" s="68"/>
      <c r="BW84" s="61"/>
      <c r="BX84" s="3"/>
      <c r="CA84" s="68"/>
      <c r="CB84" s="68"/>
      <c r="CC84" s="68"/>
      <c r="CD84" s="68"/>
      <c r="CE84" s="61"/>
    </row>
    <row r="85" spans="13:83">
      <c r="W85" s="3"/>
      <c r="X85" s="3"/>
      <c r="Y85" s="3"/>
      <c r="Z85" s="3"/>
      <c r="AA85" s="3"/>
      <c r="AC85" s="125"/>
      <c r="AD85" s="36" t="s">
        <v>96</v>
      </c>
      <c r="AE85" s="112">
        <v>14657</v>
      </c>
      <c r="AF85" s="109"/>
      <c r="AG85" s="112">
        <f t="shared" si="17"/>
        <v>73285000</v>
      </c>
      <c r="AH85" s="109"/>
      <c r="AI85" s="117">
        <f t="shared" si="18"/>
        <v>5000</v>
      </c>
      <c r="AJ85" s="126"/>
      <c r="AK85" s="3"/>
      <c r="AL85" s="3"/>
      <c r="AM85" s="68"/>
      <c r="AN85" s="68"/>
      <c r="AO85" s="68"/>
      <c r="AP85" s="68"/>
      <c r="AQ85" s="61"/>
      <c r="AR85" s="3"/>
      <c r="BA85" s="125"/>
      <c r="BB85" s="33"/>
      <c r="BC85" s="112">
        <v>14657</v>
      </c>
      <c r="BD85" s="109"/>
      <c r="BE85" s="112">
        <f>($E$15*BC85)/$BC$90</f>
        <v>507045.92106034834</v>
      </c>
      <c r="BF85" s="109"/>
      <c r="BG85" s="117">
        <f t="shared" si="14"/>
        <v>34.594113465262218</v>
      </c>
      <c r="BH85" s="126"/>
      <c r="BJ85" s="3"/>
      <c r="BK85" s="68"/>
      <c r="BL85" s="68"/>
      <c r="BM85" s="68"/>
      <c r="BN85" s="68"/>
      <c r="BO85" s="61"/>
      <c r="BP85" s="3"/>
      <c r="BR85" s="3"/>
      <c r="BS85" s="68"/>
      <c r="BT85" s="68"/>
      <c r="BU85" s="68"/>
      <c r="BV85" s="68"/>
      <c r="BW85" s="61"/>
      <c r="BX85" s="3"/>
      <c r="CA85" s="68"/>
      <c r="CB85" s="68"/>
      <c r="CC85" s="68"/>
      <c r="CD85" s="68"/>
      <c r="CE85" s="61"/>
    </row>
    <row r="86" spans="13:83">
      <c r="W86" s="3"/>
      <c r="X86" s="3"/>
      <c r="Y86" s="3"/>
      <c r="Z86" s="3"/>
      <c r="AA86" s="3"/>
      <c r="AC86" s="125"/>
      <c r="AD86" s="37"/>
      <c r="AE86" s="112">
        <v>14657</v>
      </c>
      <c r="AF86" s="109"/>
      <c r="AG86" s="112">
        <f t="shared" si="17"/>
        <v>73285000</v>
      </c>
      <c r="AH86" s="109"/>
      <c r="AI86" s="117">
        <f t="shared" si="18"/>
        <v>5000</v>
      </c>
      <c r="AJ86" s="126"/>
      <c r="AK86" s="3"/>
      <c r="AL86" s="3"/>
      <c r="AM86" s="68"/>
      <c r="AN86" s="68"/>
      <c r="AO86" s="68"/>
      <c r="AP86" s="68"/>
      <c r="AQ86" s="61"/>
      <c r="AR86" s="3"/>
      <c r="BA86" s="125"/>
      <c r="BB86" s="33"/>
      <c r="BC86" s="112">
        <v>14657</v>
      </c>
      <c r="BD86" s="109"/>
      <c r="BE86" s="112">
        <f>($E$15*BC86)/$BC$90</f>
        <v>507045.92106034834</v>
      </c>
      <c r="BF86" s="109"/>
      <c r="BG86" s="117">
        <f t="shared" si="14"/>
        <v>34.594113465262218</v>
      </c>
      <c r="BH86" s="126"/>
      <c r="BJ86" s="3"/>
      <c r="BK86" s="68"/>
      <c r="BL86" s="68"/>
      <c r="BM86" s="68"/>
      <c r="BN86" s="68"/>
      <c r="BO86" s="61"/>
      <c r="BP86" s="3"/>
      <c r="BR86" s="3"/>
      <c r="BS86" s="68"/>
      <c r="BT86" s="68"/>
      <c r="BU86" s="68"/>
      <c r="BV86" s="68"/>
      <c r="BW86" s="61"/>
      <c r="BX86" s="3"/>
      <c r="CA86" s="68"/>
      <c r="CB86" s="68"/>
      <c r="CC86" s="68"/>
      <c r="CD86" s="68"/>
      <c r="CE86" s="61"/>
    </row>
    <row r="87" spans="13:83">
      <c r="W87" s="3"/>
      <c r="X87" s="3"/>
      <c r="Y87" s="3"/>
      <c r="Z87" s="3"/>
      <c r="AA87" s="3"/>
      <c r="AC87" s="125"/>
      <c r="AD87" s="157" t="s">
        <v>97</v>
      </c>
      <c r="AE87" s="112">
        <v>14657</v>
      </c>
      <c r="AF87" s="109"/>
      <c r="AG87" s="112">
        <f t="shared" si="17"/>
        <v>73285000</v>
      </c>
      <c r="AH87" s="109"/>
      <c r="AI87" s="117">
        <f t="shared" si="18"/>
        <v>5000</v>
      </c>
      <c r="AJ87" s="126"/>
      <c r="AK87" s="3"/>
      <c r="AL87" s="3"/>
      <c r="AM87" s="68"/>
      <c r="AN87" s="68"/>
      <c r="AO87" s="68"/>
      <c r="AP87" s="68"/>
      <c r="AQ87" s="61"/>
      <c r="AR87" s="3"/>
      <c r="BA87" s="125"/>
      <c r="BB87" s="33"/>
      <c r="BC87" s="112">
        <v>14657</v>
      </c>
      <c r="BD87" s="109"/>
      <c r="BE87" s="112">
        <f>($E$15*BC87)/$BC$90</f>
        <v>507045.92106034834</v>
      </c>
      <c r="BF87" s="109"/>
      <c r="BG87" s="117">
        <f t="shared" si="14"/>
        <v>34.594113465262218</v>
      </c>
      <c r="BH87" s="126"/>
      <c r="BJ87" s="3"/>
      <c r="BK87" s="68"/>
      <c r="BL87" s="68"/>
      <c r="BM87" s="68"/>
      <c r="BN87" s="68"/>
      <c r="BO87" s="61"/>
      <c r="BP87" s="3"/>
      <c r="BR87" s="3"/>
      <c r="BS87" s="68"/>
      <c r="BT87" s="68"/>
      <c r="BU87" s="68"/>
      <c r="BV87" s="68"/>
      <c r="BW87" s="61"/>
      <c r="BX87" s="3"/>
      <c r="CA87" s="68"/>
      <c r="CB87" s="68"/>
      <c r="CC87" s="68"/>
      <c r="CD87" s="68"/>
      <c r="CE87" s="61"/>
    </row>
    <row r="88" spans="13:83">
      <c r="AC88" s="125"/>
      <c r="AD88" s="28" t="s">
        <v>98</v>
      </c>
      <c r="AE88" s="112">
        <v>14657</v>
      </c>
      <c r="AF88" s="109"/>
      <c r="AG88" s="112">
        <f t="shared" si="17"/>
        <v>73285000</v>
      </c>
      <c r="AH88" s="109"/>
      <c r="AI88" s="117">
        <f t="shared" si="18"/>
        <v>5000</v>
      </c>
      <c r="AJ88" s="126"/>
      <c r="AK88" s="3"/>
      <c r="AL88" s="3"/>
      <c r="AM88" s="68"/>
      <c r="AN88" s="68"/>
      <c r="AO88" s="68"/>
      <c r="AP88" s="68"/>
      <c r="AQ88" s="61"/>
      <c r="AR88" s="3"/>
      <c r="BA88" s="125"/>
      <c r="BB88" s="33"/>
      <c r="BC88" s="112">
        <v>14657</v>
      </c>
      <c r="BD88" s="109"/>
      <c r="BE88" s="112">
        <f>($E$15*BC88)/$BC$90</f>
        <v>507045.92106034834</v>
      </c>
      <c r="BF88" s="109"/>
      <c r="BG88" s="117">
        <f t="shared" si="14"/>
        <v>34.594113465262218</v>
      </c>
      <c r="BH88" s="126"/>
      <c r="BJ88" s="3"/>
      <c r="BK88" s="68"/>
      <c r="BL88" s="68"/>
      <c r="BM88" s="68"/>
      <c r="BN88" s="68"/>
      <c r="BO88" s="61"/>
      <c r="BP88" s="3"/>
      <c r="BR88" s="3"/>
      <c r="BS88" s="68"/>
      <c r="BT88" s="68"/>
      <c r="BU88" s="68"/>
      <c r="BV88" s="68"/>
      <c r="BW88" s="61"/>
      <c r="BX88" s="3"/>
      <c r="CA88" s="68"/>
      <c r="CB88" s="68"/>
      <c r="CC88" s="68"/>
      <c r="CD88" s="68"/>
      <c r="CE88" s="61"/>
    </row>
    <row r="89" spans="13:83">
      <c r="AC89" s="125"/>
      <c r="AD89" s="158" t="s">
        <v>99</v>
      </c>
      <c r="AE89" s="112">
        <v>14657</v>
      </c>
      <c r="AF89" s="109"/>
      <c r="AG89" s="112">
        <f t="shared" si="17"/>
        <v>73285000</v>
      </c>
      <c r="AH89" s="109"/>
      <c r="AI89" s="117">
        <f t="shared" si="18"/>
        <v>5000</v>
      </c>
      <c r="AJ89" s="126"/>
      <c r="AK89" s="3"/>
      <c r="AL89" s="3"/>
      <c r="AM89" s="68"/>
      <c r="AN89" s="68"/>
      <c r="AO89" s="68"/>
      <c r="AP89" s="68"/>
      <c r="AQ89" s="61"/>
      <c r="AR89" s="3"/>
      <c r="BA89" s="125"/>
      <c r="BB89" s="34"/>
      <c r="BC89" s="112">
        <v>14657</v>
      </c>
      <c r="BD89" s="109"/>
      <c r="BE89" s="112">
        <f>($E$15*BC89)/$BC$90</f>
        <v>507045.92106034834</v>
      </c>
      <c r="BF89" s="109"/>
      <c r="BG89" s="117">
        <f t="shared" si="14"/>
        <v>34.594113465262218</v>
      </c>
      <c r="BH89" s="126"/>
      <c r="BJ89" s="3"/>
      <c r="BK89" s="68"/>
      <c r="BL89" s="68"/>
      <c r="BM89" s="68"/>
      <c r="BN89" s="68"/>
      <c r="BO89" s="61"/>
      <c r="BP89" s="3"/>
      <c r="BR89" s="3"/>
      <c r="BS89" s="68"/>
      <c r="BT89" s="68"/>
      <c r="BU89" s="68"/>
      <c r="BV89" s="68"/>
      <c r="BW89" s="61"/>
      <c r="BX89" s="3"/>
      <c r="CA89" s="68"/>
      <c r="CB89" s="68"/>
      <c r="CC89" s="68"/>
      <c r="CD89" s="68"/>
      <c r="CE89" s="61"/>
    </row>
    <row r="90" spans="13:83" ht="15.75" thickBot="1">
      <c r="AC90" s="125"/>
      <c r="AD90" s="20" t="s">
        <v>100</v>
      </c>
      <c r="AE90" s="112">
        <v>14657</v>
      </c>
      <c r="AF90" s="109"/>
      <c r="AG90" s="112">
        <f t="shared" si="17"/>
        <v>73285000</v>
      </c>
      <c r="AH90" s="109"/>
      <c r="AI90" s="117">
        <f t="shared" si="18"/>
        <v>5000</v>
      </c>
      <c r="AJ90" s="126"/>
      <c r="AK90" s="3"/>
      <c r="AL90" s="3"/>
      <c r="AM90" s="68"/>
      <c r="AN90" s="68"/>
      <c r="AO90" s="68"/>
      <c r="AP90" s="68"/>
      <c r="AQ90" s="61"/>
      <c r="AR90" s="3"/>
      <c r="BA90" s="130"/>
      <c r="BB90" s="149"/>
      <c r="BC90" s="150">
        <f>SUM(BC5:BD89)</f>
        <v>1245845</v>
      </c>
      <c r="BD90" s="151"/>
      <c r="BE90" s="131"/>
      <c r="BF90" s="131"/>
      <c r="BG90" s="131"/>
      <c r="BH90" s="134"/>
      <c r="BJ90" s="3"/>
      <c r="BK90" s="68"/>
      <c r="BL90" s="68"/>
      <c r="BM90" s="3"/>
      <c r="BN90" s="3"/>
      <c r="BO90" s="3"/>
      <c r="BP90" s="3"/>
      <c r="BR90" s="3"/>
      <c r="BS90" s="68"/>
      <c r="BT90" s="68"/>
      <c r="BU90" s="3"/>
      <c r="BV90" s="3"/>
      <c r="BW90" s="3"/>
      <c r="BX90" s="3"/>
      <c r="CA90" s="68"/>
      <c r="CB90" s="68"/>
      <c r="CC90" s="3"/>
      <c r="CD90" s="3"/>
      <c r="CE90" s="3"/>
    </row>
    <row r="91" spans="13:83" ht="15.75" thickTop="1">
      <c r="N91" s="18"/>
      <c r="AC91" s="125"/>
      <c r="AD91" s="36" t="s">
        <v>101</v>
      </c>
      <c r="AE91" s="112">
        <v>14657</v>
      </c>
      <c r="AF91" s="109"/>
      <c r="AG91" s="112">
        <f t="shared" si="17"/>
        <v>73285000</v>
      </c>
      <c r="AH91" s="109"/>
      <c r="AI91" s="117">
        <f t="shared" si="18"/>
        <v>5000</v>
      </c>
      <c r="AJ91" s="126"/>
      <c r="AK91" s="3"/>
      <c r="AL91" s="3"/>
      <c r="AM91" s="68"/>
      <c r="AN91" s="68"/>
      <c r="AO91" s="68"/>
      <c r="AP91" s="68"/>
      <c r="AQ91" s="61"/>
      <c r="AR91" s="3"/>
      <c r="BJ91" s="3"/>
      <c r="BK91" s="3"/>
      <c r="BL91" s="3"/>
      <c r="BM91" s="3"/>
      <c r="BN91" s="3"/>
      <c r="BO91" s="3"/>
      <c r="BP91" s="3"/>
      <c r="BR91" s="3"/>
      <c r="BS91" s="3"/>
      <c r="BT91" s="3"/>
      <c r="BU91" s="3"/>
      <c r="BV91" s="3"/>
      <c r="BW91" s="3"/>
      <c r="BX91" s="3"/>
      <c r="CA91" s="3"/>
      <c r="CB91" s="3"/>
      <c r="CC91" s="3"/>
      <c r="CD91" s="3"/>
      <c r="CE91" s="3"/>
    </row>
    <row r="92" spans="13:83">
      <c r="AC92" s="125"/>
      <c r="AD92" s="38"/>
      <c r="AE92" s="112">
        <v>14657</v>
      </c>
      <c r="AF92" s="109"/>
      <c r="AG92" s="112">
        <f t="shared" si="17"/>
        <v>73285000</v>
      </c>
      <c r="AH92" s="109"/>
      <c r="AI92" s="117">
        <f t="shared" si="18"/>
        <v>5000</v>
      </c>
      <c r="AJ92" s="126"/>
      <c r="AK92" s="3"/>
      <c r="AL92" s="3"/>
      <c r="AM92" s="68"/>
      <c r="AN92" s="68"/>
      <c r="AO92" s="68"/>
      <c r="AP92" s="68"/>
      <c r="AQ92" s="61"/>
      <c r="AR92" s="3"/>
      <c r="BJ92" s="3"/>
      <c r="BK92" s="3"/>
      <c r="BL92" s="3"/>
      <c r="BM92" s="3"/>
      <c r="BN92" s="3"/>
      <c r="BO92" s="3"/>
      <c r="BP92" s="3"/>
      <c r="BR92" s="3"/>
      <c r="BS92" s="3"/>
      <c r="BT92" s="3"/>
      <c r="BU92" s="3"/>
      <c r="BV92" s="3"/>
      <c r="BW92" s="3"/>
      <c r="BX92" s="3"/>
      <c r="CA92" s="3"/>
      <c r="CB92" s="3"/>
      <c r="CC92" s="3"/>
      <c r="CD92" s="3"/>
      <c r="CE92" s="3"/>
    </row>
    <row r="93" spans="13:83">
      <c r="AC93" s="125"/>
      <c r="AD93" s="37"/>
      <c r="AE93" s="112">
        <v>14657</v>
      </c>
      <c r="AF93" s="109"/>
      <c r="AG93" s="112">
        <f t="shared" si="17"/>
        <v>73285000</v>
      </c>
      <c r="AH93" s="109"/>
      <c r="AI93" s="117">
        <f t="shared" si="18"/>
        <v>5000</v>
      </c>
      <c r="AJ93" s="126"/>
      <c r="AK93" s="3"/>
      <c r="AL93" s="3"/>
      <c r="AM93" s="68"/>
      <c r="AN93" s="68"/>
      <c r="AO93" s="68"/>
      <c r="AP93" s="68"/>
      <c r="AQ93" s="61"/>
      <c r="AR93" s="3"/>
      <c r="BJ93" s="3"/>
      <c r="BK93" s="3"/>
      <c r="BL93" s="3"/>
      <c r="BM93" s="3"/>
      <c r="BN93" s="3"/>
      <c r="BO93" s="3"/>
      <c r="BP93" s="3"/>
      <c r="BR93" s="3"/>
      <c r="BS93" s="3"/>
      <c r="BT93" s="3"/>
      <c r="BU93" s="3"/>
      <c r="BV93" s="3"/>
      <c r="BW93" s="3"/>
      <c r="BX93" s="3"/>
      <c r="CA93" s="3"/>
      <c r="CB93" s="3"/>
      <c r="CC93" s="3"/>
      <c r="CD93" s="3"/>
      <c r="CE93" s="3"/>
    </row>
    <row r="94" spans="13:83">
      <c r="AC94" s="125"/>
      <c r="AD94" s="157" t="s">
        <v>102</v>
      </c>
      <c r="AE94" s="112">
        <v>14657</v>
      </c>
      <c r="AF94" s="109"/>
      <c r="AG94" s="112">
        <f t="shared" si="17"/>
        <v>73285000</v>
      </c>
      <c r="AH94" s="109"/>
      <c r="AI94" s="117">
        <f t="shared" si="18"/>
        <v>5000</v>
      </c>
      <c r="AJ94" s="126"/>
      <c r="AK94" s="3"/>
      <c r="AL94" s="3"/>
      <c r="AM94" s="68"/>
      <c r="AN94" s="68"/>
      <c r="AO94" s="68"/>
      <c r="AP94" s="68"/>
      <c r="AQ94" s="61"/>
      <c r="AR94" s="3"/>
      <c r="BJ94" s="3"/>
      <c r="BK94" s="3"/>
      <c r="BL94" s="3"/>
      <c r="BM94" s="3"/>
      <c r="BN94" s="3"/>
      <c r="BO94" s="3"/>
      <c r="BP94" s="3"/>
      <c r="BR94" s="3"/>
      <c r="BS94" s="3"/>
      <c r="BT94" s="3"/>
      <c r="BU94" s="3"/>
      <c r="BV94" s="3"/>
      <c r="BW94" s="3"/>
      <c r="BX94" s="3"/>
      <c r="CA94" s="3"/>
      <c r="CB94" s="3"/>
      <c r="CC94" s="3"/>
      <c r="CD94" s="3"/>
      <c r="CE94" s="3"/>
    </row>
    <row r="95" spans="13:83">
      <c r="AC95" s="125"/>
      <c r="AD95" s="36" t="s">
        <v>103</v>
      </c>
      <c r="AE95" s="112">
        <v>14657</v>
      </c>
      <c r="AF95" s="109"/>
      <c r="AG95" s="112">
        <f t="shared" si="17"/>
        <v>73285000</v>
      </c>
      <c r="AH95" s="109"/>
      <c r="AI95" s="117">
        <f t="shared" si="18"/>
        <v>5000</v>
      </c>
      <c r="AJ95" s="126"/>
      <c r="AK95" s="3"/>
      <c r="AL95" s="3"/>
      <c r="AM95" s="68"/>
      <c r="AN95" s="68"/>
      <c r="AO95" s="68"/>
      <c r="AP95" s="68"/>
      <c r="AQ95" s="61"/>
      <c r="AR95" s="3"/>
      <c r="BJ95" s="3"/>
      <c r="BK95" s="3"/>
      <c r="BL95" s="3"/>
      <c r="BM95" s="3"/>
      <c r="BN95" s="3"/>
      <c r="BO95" s="3"/>
      <c r="BP95" s="3"/>
      <c r="BR95" s="3"/>
      <c r="BS95" s="3"/>
      <c r="BT95" s="3"/>
      <c r="BU95" s="3"/>
      <c r="BV95" s="3"/>
      <c r="BW95" s="3"/>
      <c r="BX95" s="3"/>
      <c r="CA95" s="3"/>
      <c r="CB95" s="3"/>
      <c r="CC95" s="3"/>
      <c r="CD95" s="3"/>
      <c r="CE95" s="3"/>
    </row>
    <row r="96" spans="13:83">
      <c r="AC96" s="125"/>
      <c r="AD96" s="37"/>
      <c r="AE96" s="112">
        <v>14657</v>
      </c>
      <c r="AF96" s="109"/>
      <c r="AG96" s="112">
        <f t="shared" si="17"/>
        <v>73285000</v>
      </c>
      <c r="AH96" s="109"/>
      <c r="AI96" s="117">
        <f t="shared" si="18"/>
        <v>5000</v>
      </c>
      <c r="AJ96" s="126"/>
      <c r="AK96" s="3"/>
      <c r="AL96" s="3"/>
      <c r="AM96" s="68"/>
      <c r="AN96" s="68"/>
      <c r="AO96" s="68"/>
      <c r="AP96" s="68"/>
      <c r="AQ96" s="61"/>
      <c r="AR96" s="3"/>
      <c r="BJ96" s="3"/>
      <c r="BK96" s="3"/>
      <c r="BL96" s="3"/>
      <c r="BM96" s="3"/>
      <c r="BN96" s="3"/>
      <c r="BO96" s="3"/>
      <c r="BP96" s="3"/>
      <c r="BR96" s="3"/>
      <c r="BS96" s="3"/>
      <c r="BT96" s="3"/>
      <c r="BU96" s="3"/>
      <c r="BV96" s="3"/>
      <c r="BW96" s="3"/>
      <c r="BX96" s="3"/>
      <c r="CA96" s="3"/>
      <c r="CB96" s="3"/>
      <c r="CC96" s="3"/>
      <c r="CD96" s="3"/>
      <c r="CE96" s="3"/>
    </row>
    <row r="97" spans="29:83">
      <c r="AC97" s="125"/>
      <c r="AD97" s="59" t="s">
        <v>104</v>
      </c>
      <c r="AE97" s="112">
        <v>14657</v>
      </c>
      <c r="AF97" s="109"/>
      <c r="AG97" s="112">
        <f t="shared" si="17"/>
        <v>73285000</v>
      </c>
      <c r="AH97" s="109"/>
      <c r="AI97" s="117">
        <f t="shared" si="18"/>
        <v>5000</v>
      </c>
      <c r="AJ97" s="126"/>
      <c r="AK97" s="3"/>
      <c r="AL97" s="3"/>
      <c r="AM97" s="68"/>
      <c r="AN97" s="68"/>
      <c r="AO97" s="68"/>
      <c r="AP97" s="68"/>
      <c r="AQ97" s="61"/>
      <c r="AR97" s="3"/>
      <c r="BJ97" s="3"/>
      <c r="BK97" s="3"/>
      <c r="BL97" s="3"/>
      <c r="BM97" s="3"/>
      <c r="BN97" s="3"/>
      <c r="BO97" s="3"/>
      <c r="BP97" s="3"/>
      <c r="BR97" s="3"/>
      <c r="BS97" s="3"/>
      <c r="BT97" s="3"/>
      <c r="BU97" s="3"/>
      <c r="BV97" s="3"/>
      <c r="BW97" s="3"/>
      <c r="BX97" s="3"/>
      <c r="CA97" s="3"/>
      <c r="CB97" s="3"/>
      <c r="CC97" s="3"/>
      <c r="CD97" s="3"/>
      <c r="CE97" s="3"/>
    </row>
    <row r="98" spans="29:83">
      <c r="AC98" s="125"/>
      <c r="AD98" s="36" t="s">
        <v>105</v>
      </c>
      <c r="AE98" s="112">
        <v>14657</v>
      </c>
      <c r="AF98" s="109"/>
      <c r="AG98" s="112">
        <f t="shared" si="17"/>
        <v>73285000</v>
      </c>
      <c r="AH98" s="109"/>
      <c r="AI98" s="117">
        <f t="shared" si="18"/>
        <v>5000</v>
      </c>
      <c r="AJ98" s="126"/>
      <c r="AK98" s="3"/>
      <c r="AL98" s="3"/>
      <c r="AM98" s="68"/>
      <c r="AN98" s="68"/>
      <c r="AO98" s="68"/>
      <c r="AP98" s="68"/>
      <c r="AQ98" s="61"/>
      <c r="AR98" s="3"/>
      <c r="BJ98" s="3"/>
      <c r="BK98" s="3"/>
      <c r="BL98" s="3"/>
      <c r="BM98" s="3"/>
      <c r="BN98" s="3"/>
      <c r="BO98" s="3"/>
      <c r="BP98" s="3"/>
      <c r="BR98" s="3"/>
      <c r="BS98" s="3"/>
      <c r="BT98" s="3"/>
      <c r="BU98" s="3"/>
      <c r="BV98" s="3"/>
      <c r="BW98" s="3"/>
      <c r="BX98" s="3"/>
      <c r="CA98" s="3"/>
      <c r="CB98" s="3"/>
      <c r="CC98" s="3"/>
      <c r="CD98" s="3"/>
      <c r="CE98" s="3"/>
    </row>
    <row r="99" spans="29:83">
      <c r="AC99" s="125"/>
      <c r="AD99" s="37"/>
      <c r="AE99" s="112">
        <v>14657</v>
      </c>
      <c r="AF99" s="109"/>
      <c r="AG99" s="112">
        <f t="shared" si="17"/>
        <v>73285000</v>
      </c>
      <c r="AH99" s="109"/>
      <c r="AI99" s="117">
        <f t="shared" si="18"/>
        <v>5000</v>
      </c>
      <c r="AJ99" s="126"/>
      <c r="AK99" s="3"/>
      <c r="AL99" s="3"/>
      <c r="AM99" s="68"/>
      <c r="AN99" s="68"/>
      <c r="AO99" s="68"/>
      <c r="AP99" s="68"/>
      <c r="AQ99" s="61"/>
      <c r="AR99" s="3"/>
      <c r="BJ99" s="3"/>
      <c r="BK99" s="3"/>
      <c r="BL99" s="3"/>
      <c r="BM99" s="3"/>
      <c r="BN99" s="3"/>
      <c r="BO99" s="3"/>
      <c r="BP99" s="3"/>
      <c r="BR99" s="3"/>
      <c r="BS99" s="3"/>
      <c r="BT99" s="3"/>
      <c r="BU99" s="3"/>
      <c r="BV99" s="3"/>
      <c r="BW99" s="3"/>
      <c r="BX99" s="3"/>
      <c r="CA99" s="3"/>
      <c r="CB99" s="3"/>
      <c r="CC99" s="3"/>
      <c r="CD99" s="3"/>
      <c r="CE99" s="3"/>
    </row>
    <row r="100" spans="29:83">
      <c r="AC100" s="125"/>
      <c r="AD100" s="157" t="s">
        <v>106</v>
      </c>
      <c r="AE100" s="112">
        <v>14657</v>
      </c>
      <c r="AF100" s="109"/>
      <c r="AG100" s="112">
        <f t="shared" si="17"/>
        <v>73285000</v>
      </c>
      <c r="AH100" s="109"/>
      <c r="AI100" s="117">
        <f t="shared" si="18"/>
        <v>5000</v>
      </c>
      <c r="AJ100" s="126"/>
      <c r="AK100" s="3"/>
      <c r="AL100" s="3"/>
      <c r="AM100" s="68"/>
      <c r="AN100" s="68"/>
      <c r="AO100" s="68"/>
      <c r="AP100" s="68"/>
      <c r="AQ100" s="61"/>
      <c r="AR100" s="3"/>
      <c r="BJ100" s="3"/>
      <c r="BK100" s="3"/>
      <c r="BL100" s="3"/>
      <c r="BM100" s="3"/>
      <c r="BN100" s="3"/>
      <c r="BO100" s="3"/>
      <c r="BP100" s="3"/>
      <c r="BR100" s="3"/>
      <c r="BS100" s="3"/>
      <c r="BT100" s="3"/>
      <c r="BU100" s="3"/>
      <c r="BV100" s="3"/>
      <c r="BW100" s="3"/>
      <c r="BX100" s="3"/>
    </row>
    <row r="101" spans="29:83">
      <c r="AC101" s="125"/>
      <c r="AD101" s="28" t="s">
        <v>107</v>
      </c>
      <c r="AE101" s="112">
        <v>14657</v>
      </c>
      <c r="AF101" s="109"/>
      <c r="AG101" s="112">
        <f t="shared" si="17"/>
        <v>73285000</v>
      </c>
      <c r="AH101" s="109"/>
      <c r="AI101" s="117">
        <f t="shared" si="18"/>
        <v>5000</v>
      </c>
      <c r="AJ101" s="126"/>
      <c r="AK101" s="3"/>
      <c r="AL101" s="3"/>
      <c r="AM101" s="68"/>
      <c r="AN101" s="68"/>
      <c r="AO101" s="68"/>
      <c r="AP101" s="68"/>
      <c r="AQ101" s="61"/>
      <c r="AR101" s="3"/>
      <c r="BJ101" s="3"/>
      <c r="BK101" s="3"/>
      <c r="BL101" s="3"/>
      <c r="BM101" s="3"/>
      <c r="BN101" s="3"/>
      <c r="BO101" s="3"/>
      <c r="BP101" s="3"/>
      <c r="BR101" s="3"/>
      <c r="BS101" s="3"/>
      <c r="BT101" s="3"/>
      <c r="BU101" s="3"/>
      <c r="BV101" s="3"/>
      <c r="BW101" s="3"/>
      <c r="BX101" s="3"/>
    </row>
    <row r="102" spans="29:83" ht="15.75" thickBot="1">
      <c r="AC102" s="130"/>
      <c r="AD102" s="159"/>
      <c r="AE102" s="150">
        <f>SUM(AE5:AF101)</f>
        <v>1421729</v>
      </c>
      <c r="AF102" s="160"/>
      <c r="AG102" s="145">
        <f>SUM(AG5:AH101)</f>
        <v>7108645000</v>
      </c>
      <c r="AH102" s="145"/>
      <c r="AI102" s="161"/>
      <c r="AJ102" s="134"/>
      <c r="AK102" s="3"/>
      <c r="AL102" s="3"/>
      <c r="AM102" s="68"/>
      <c r="AN102" s="68"/>
      <c r="AO102" s="68"/>
      <c r="AP102" s="68"/>
      <c r="AQ102" s="61"/>
      <c r="AR102" s="3"/>
      <c r="BJ102" s="3"/>
      <c r="BK102" s="3"/>
      <c r="BL102" s="3"/>
      <c r="BM102" s="3"/>
      <c r="BN102" s="3"/>
      <c r="BO102" s="3"/>
      <c r="BP102" s="3"/>
    </row>
    <row r="103" spans="29:83" ht="15.75" thickTop="1">
      <c r="AM103" s="3"/>
      <c r="AN103" s="3"/>
      <c r="AO103" s="3"/>
      <c r="AP103" s="3"/>
      <c r="AQ103" s="3"/>
    </row>
    <row r="104" spans="29:83">
      <c r="AM104" s="3"/>
      <c r="AN104" s="3"/>
      <c r="AO104" s="3"/>
      <c r="AP104" s="3"/>
      <c r="AQ104" s="3"/>
    </row>
    <row r="105" spans="29:83">
      <c r="AM105" s="3"/>
      <c r="AN105" s="3"/>
      <c r="AO105" s="3"/>
      <c r="AP105" s="3"/>
      <c r="AQ105" s="3"/>
    </row>
    <row r="106" spans="29:83">
      <c r="AM106" s="3"/>
      <c r="AN106" s="3"/>
      <c r="AO106" s="3"/>
      <c r="AP106" s="3"/>
      <c r="AQ106" s="3"/>
    </row>
  </sheetData>
  <mergeCells count="1553">
    <mergeCell ref="BS89:BT89"/>
    <mergeCell ref="BU89:BV89"/>
    <mergeCell ref="BS90:BT90"/>
    <mergeCell ref="BS86:BT86"/>
    <mergeCell ref="BU86:BV86"/>
    <mergeCell ref="BS87:BT87"/>
    <mergeCell ref="BU87:BV87"/>
    <mergeCell ref="BS88:BT88"/>
    <mergeCell ref="BU88:BV88"/>
    <mergeCell ref="BS83:BT83"/>
    <mergeCell ref="BU83:BV83"/>
    <mergeCell ref="BS84:BT84"/>
    <mergeCell ref="BU84:BV84"/>
    <mergeCell ref="BS85:BT85"/>
    <mergeCell ref="BU85:BV85"/>
    <mergeCell ref="BS80:BT80"/>
    <mergeCell ref="BU80:BV80"/>
    <mergeCell ref="BS81:BT81"/>
    <mergeCell ref="BU81:BV81"/>
    <mergeCell ref="BS82:BT82"/>
    <mergeCell ref="BU82:BV82"/>
    <mergeCell ref="BS77:BT77"/>
    <mergeCell ref="BU77:BV77"/>
    <mergeCell ref="BS78:BT78"/>
    <mergeCell ref="BU78:BV78"/>
    <mergeCell ref="BS79:BT79"/>
    <mergeCell ref="BU79:BV79"/>
    <mergeCell ref="BS74:BT74"/>
    <mergeCell ref="BU74:BV74"/>
    <mergeCell ref="BS75:BT75"/>
    <mergeCell ref="BU75:BV75"/>
    <mergeCell ref="BS76:BT76"/>
    <mergeCell ref="BU76:BV76"/>
    <mergeCell ref="BS71:BT71"/>
    <mergeCell ref="BU71:BV71"/>
    <mergeCell ref="BS72:BT72"/>
    <mergeCell ref="BU72:BV72"/>
    <mergeCell ref="BS73:BT73"/>
    <mergeCell ref="BU73:BV73"/>
    <mergeCell ref="BS68:BT68"/>
    <mergeCell ref="BU68:BV68"/>
    <mergeCell ref="BS69:BT69"/>
    <mergeCell ref="BU69:BV69"/>
    <mergeCell ref="BS70:BT70"/>
    <mergeCell ref="BU70:BV70"/>
    <mergeCell ref="BS65:BT65"/>
    <mergeCell ref="BU65:BV65"/>
    <mergeCell ref="BS66:BT66"/>
    <mergeCell ref="BU66:BV66"/>
    <mergeCell ref="BS67:BT67"/>
    <mergeCell ref="BU67:BV67"/>
    <mergeCell ref="BS62:BT62"/>
    <mergeCell ref="BU62:BV62"/>
    <mergeCell ref="BS63:BT63"/>
    <mergeCell ref="BU63:BV63"/>
    <mergeCell ref="BS64:BT64"/>
    <mergeCell ref="BU64:BV64"/>
    <mergeCell ref="BS59:BT59"/>
    <mergeCell ref="BU59:BV59"/>
    <mergeCell ref="BS60:BT60"/>
    <mergeCell ref="BU60:BV60"/>
    <mergeCell ref="BS61:BT61"/>
    <mergeCell ref="BU61:BV61"/>
    <mergeCell ref="BS56:BT56"/>
    <mergeCell ref="BU56:BV56"/>
    <mergeCell ref="BS57:BT57"/>
    <mergeCell ref="BU57:BV57"/>
    <mergeCell ref="BS58:BT58"/>
    <mergeCell ref="BU58:BV58"/>
    <mergeCell ref="BS53:BT53"/>
    <mergeCell ref="BU53:BV53"/>
    <mergeCell ref="BS54:BT54"/>
    <mergeCell ref="BU54:BV54"/>
    <mergeCell ref="BS55:BT55"/>
    <mergeCell ref="BU55:BV55"/>
    <mergeCell ref="BS50:BT50"/>
    <mergeCell ref="BU50:BV50"/>
    <mergeCell ref="BS51:BT51"/>
    <mergeCell ref="BU51:BV51"/>
    <mergeCell ref="BS52:BT52"/>
    <mergeCell ref="BU52:BV52"/>
    <mergeCell ref="BS47:BT47"/>
    <mergeCell ref="BU47:BV47"/>
    <mergeCell ref="BS48:BT48"/>
    <mergeCell ref="BU48:BV48"/>
    <mergeCell ref="BS49:BT49"/>
    <mergeCell ref="BU49:BV49"/>
    <mergeCell ref="BS44:BT44"/>
    <mergeCell ref="BU44:BV44"/>
    <mergeCell ref="BS45:BT45"/>
    <mergeCell ref="BU45:BV45"/>
    <mergeCell ref="BS46:BT46"/>
    <mergeCell ref="BU46:BV46"/>
    <mergeCell ref="BS41:BT41"/>
    <mergeCell ref="BU41:BV41"/>
    <mergeCell ref="BS42:BT42"/>
    <mergeCell ref="BU42:BV42"/>
    <mergeCell ref="BS43:BT43"/>
    <mergeCell ref="BU43:BV43"/>
    <mergeCell ref="BS38:BT38"/>
    <mergeCell ref="BU38:BV38"/>
    <mergeCell ref="BS39:BT39"/>
    <mergeCell ref="BU39:BV39"/>
    <mergeCell ref="BS40:BT40"/>
    <mergeCell ref="BU40:BV40"/>
    <mergeCell ref="BS35:BT35"/>
    <mergeCell ref="BU35:BV35"/>
    <mergeCell ref="BS36:BT36"/>
    <mergeCell ref="BU36:BV36"/>
    <mergeCell ref="BS37:BT37"/>
    <mergeCell ref="BU37:BV37"/>
    <mergeCell ref="BS32:BT32"/>
    <mergeCell ref="BU32:BV32"/>
    <mergeCell ref="BS33:BT33"/>
    <mergeCell ref="BU33:BV33"/>
    <mergeCell ref="BS34:BT34"/>
    <mergeCell ref="BU34:BV34"/>
    <mergeCell ref="BS29:BT29"/>
    <mergeCell ref="BU29:BV29"/>
    <mergeCell ref="BS30:BT30"/>
    <mergeCell ref="BU30:BV30"/>
    <mergeCell ref="BS31:BT31"/>
    <mergeCell ref="BU31:BV31"/>
    <mergeCell ref="BS26:BT26"/>
    <mergeCell ref="BU26:BV26"/>
    <mergeCell ref="BS27:BT27"/>
    <mergeCell ref="BU27:BV27"/>
    <mergeCell ref="BS28:BT28"/>
    <mergeCell ref="BU28:BV28"/>
    <mergeCell ref="BS23:BT23"/>
    <mergeCell ref="BU23:BV23"/>
    <mergeCell ref="BS24:BT24"/>
    <mergeCell ref="BU24:BV24"/>
    <mergeCell ref="BS25:BT25"/>
    <mergeCell ref="BU25:BV25"/>
    <mergeCell ref="BS20:BT20"/>
    <mergeCell ref="BU20:BV20"/>
    <mergeCell ref="BS21:BT21"/>
    <mergeCell ref="BU21:BV21"/>
    <mergeCell ref="BS22:BT22"/>
    <mergeCell ref="BU22:BV22"/>
    <mergeCell ref="BS17:BT17"/>
    <mergeCell ref="BU17:BV17"/>
    <mergeCell ref="BS18:BT18"/>
    <mergeCell ref="BU18:BV18"/>
    <mergeCell ref="BS19:BT19"/>
    <mergeCell ref="BU19:BV19"/>
    <mergeCell ref="BU14:BV14"/>
    <mergeCell ref="BS15:BT15"/>
    <mergeCell ref="BU15:BV15"/>
    <mergeCell ref="BS16:BT16"/>
    <mergeCell ref="BU16:BV16"/>
    <mergeCell ref="CA89:CB89"/>
    <mergeCell ref="CC89:CD89"/>
    <mergeCell ref="CA90:CB90"/>
    <mergeCell ref="BS3:BT4"/>
    <mergeCell ref="BU3:BV4"/>
    <mergeCell ref="BW3:BW4"/>
    <mergeCell ref="BX3:BX26"/>
    <mergeCell ref="BS5:BT5"/>
    <mergeCell ref="BU5:BV5"/>
    <mergeCell ref="BS6:BT6"/>
    <mergeCell ref="BU6:BV6"/>
    <mergeCell ref="BS7:BT7"/>
    <mergeCell ref="BU7:BV7"/>
    <mergeCell ref="BS8:BT8"/>
    <mergeCell ref="BU8:BV8"/>
    <mergeCell ref="BS9:BT9"/>
    <mergeCell ref="CA86:CB86"/>
    <mergeCell ref="CC86:CD86"/>
    <mergeCell ref="CA87:CB87"/>
    <mergeCell ref="CC87:CD87"/>
    <mergeCell ref="CA88:CB88"/>
    <mergeCell ref="CC88:CD88"/>
    <mergeCell ref="CA83:CB83"/>
    <mergeCell ref="CC83:CD83"/>
    <mergeCell ref="CA84:CB84"/>
    <mergeCell ref="CC84:CD84"/>
    <mergeCell ref="CA85:CB85"/>
    <mergeCell ref="CC85:CD85"/>
    <mergeCell ref="CA80:CB80"/>
    <mergeCell ref="CC80:CD80"/>
    <mergeCell ref="CA81:CB81"/>
    <mergeCell ref="CC81:CD81"/>
    <mergeCell ref="CA82:CB82"/>
    <mergeCell ref="CC82:CD82"/>
    <mergeCell ref="CA77:CB77"/>
    <mergeCell ref="CC77:CD77"/>
    <mergeCell ref="CA78:CB78"/>
    <mergeCell ref="CC78:CD78"/>
    <mergeCell ref="CA79:CB79"/>
    <mergeCell ref="CC79:CD79"/>
    <mergeCell ref="CA74:CB74"/>
    <mergeCell ref="CC74:CD74"/>
    <mergeCell ref="CA75:CB75"/>
    <mergeCell ref="CC75:CD75"/>
    <mergeCell ref="CA76:CB76"/>
    <mergeCell ref="CC76:CD76"/>
    <mergeCell ref="CA71:CB71"/>
    <mergeCell ref="CC71:CD71"/>
    <mergeCell ref="CA72:CB72"/>
    <mergeCell ref="CC72:CD72"/>
    <mergeCell ref="CA73:CB73"/>
    <mergeCell ref="CC73:CD73"/>
    <mergeCell ref="CA68:CB68"/>
    <mergeCell ref="CC68:CD68"/>
    <mergeCell ref="CA69:CB69"/>
    <mergeCell ref="CC69:CD69"/>
    <mergeCell ref="CA70:CB70"/>
    <mergeCell ref="CC70:CD70"/>
    <mergeCell ref="CA65:CB65"/>
    <mergeCell ref="CC65:CD65"/>
    <mergeCell ref="CA66:CB66"/>
    <mergeCell ref="CC66:CD66"/>
    <mergeCell ref="CA67:CB67"/>
    <mergeCell ref="CC67:CD67"/>
    <mergeCell ref="CA62:CB62"/>
    <mergeCell ref="CC62:CD62"/>
    <mergeCell ref="CA63:CB63"/>
    <mergeCell ref="CC63:CD63"/>
    <mergeCell ref="CA64:CB64"/>
    <mergeCell ref="CC64:CD64"/>
    <mergeCell ref="CA59:CB59"/>
    <mergeCell ref="CC59:CD59"/>
    <mergeCell ref="CA60:CB60"/>
    <mergeCell ref="CC60:CD60"/>
    <mergeCell ref="CA61:CB61"/>
    <mergeCell ref="CC61:CD61"/>
    <mergeCell ref="CA56:CB56"/>
    <mergeCell ref="CC56:CD56"/>
    <mergeCell ref="CA57:CB57"/>
    <mergeCell ref="CC57:CD57"/>
    <mergeCell ref="CA58:CB58"/>
    <mergeCell ref="CC58:CD58"/>
    <mergeCell ref="CA53:CB53"/>
    <mergeCell ref="CC53:CD53"/>
    <mergeCell ref="CA54:CB54"/>
    <mergeCell ref="CC54:CD54"/>
    <mergeCell ref="CA55:CB55"/>
    <mergeCell ref="CC55:CD55"/>
    <mergeCell ref="CA50:CB50"/>
    <mergeCell ref="CC50:CD50"/>
    <mergeCell ref="CA51:CB51"/>
    <mergeCell ref="CC51:CD51"/>
    <mergeCell ref="CA52:CB52"/>
    <mergeCell ref="CC52:CD52"/>
    <mergeCell ref="CA47:CB47"/>
    <mergeCell ref="CC47:CD47"/>
    <mergeCell ref="CA48:CB48"/>
    <mergeCell ref="CC48:CD48"/>
    <mergeCell ref="CA49:CB49"/>
    <mergeCell ref="CC49:CD49"/>
    <mergeCell ref="CA44:CB44"/>
    <mergeCell ref="CC44:CD44"/>
    <mergeCell ref="CA45:CB45"/>
    <mergeCell ref="CC45:CD45"/>
    <mergeCell ref="CA46:CB46"/>
    <mergeCell ref="CC46:CD46"/>
    <mergeCell ref="CA41:CB41"/>
    <mergeCell ref="CC41:CD41"/>
    <mergeCell ref="CA42:CB42"/>
    <mergeCell ref="CC42:CD42"/>
    <mergeCell ref="CA43:CB43"/>
    <mergeCell ref="CC43:CD43"/>
    <mergeCell ref="CA38:CB38"/>
    <mergeCell ref="CC38:CD38"/>
    <mergeCell ref="CA39:CB39"/>
    <mergeCell ref="CC39:CD39"/>
    <mergeCell ref="CA40:CB40"/>
    <mergeCell ref="CC40:CD40"/>
    <mergeCell ref="CA35:CB35"/>
    <mergeCell ref="CC35:CD35"/>
    <mergeCell ref="CA36:CB36"/>
    <mergeCell ref="CC36:CD36"/>
    <mergeCell ref="CA37:CB37"/>
    <mergeCell ref="CC37:CD37"/>
    <mergeCell ref="CA32:CB32"/>
    <mergeCell ref="CC32:CD32"/>
    <mergeCell ref="CA33:CB33"/>
    <mergeCell ref="CC33:CD33"/>
    <mergeCell ref="CA34:CB34"/>
    <mergeCell ref="CC34:CD34"/>
    <mergeCell ref="CA29:CB29"/>
    <mergeCell ref="CC29:CD29"/>
    <mergeCell ref="CA30:CB30"/>
    <mergeCell ref="CC30:CD30"/>
    <mergeCell ref="CA31:CB31"/>
    <mergeCell ref="CC31:CD31"/>
    <mergeCell ref="CA26:CB26"/>
    <mergeCell ref="CC26:CD26"/>
    <mergeCell ref="CA27:CB27"/>
    <mergeCell ref="CC27:CD27"/>
    <mergeCell ref="CA28:CB28"/>
    <mergeCell ref="CC28:CD28"/>
    <mergeCell ref="CA23:CB23"/>
    <mergeCell ref="CC23:CD23"/>
    <mergeCell ref="CA24:CB24"/>
    <mergeCell ref="CC24:CD24"/>
    <mergeCell ref="CA25:CB25"/>
    <mergeCell ref="CC25:CD25"/>
    <mergeCell ref="CA20:CB20"/>
    <mergeCell ref="CC20:CD20"/>
    <mergeCell ref="CA21:CB21"/>
    <mergeCell ref="CC21:CD21"/>
    <mergeCell ref="CA22:CB22"/>
    <mergeCell ref="CC22:CD22"/>
    <mergeCell ref="CC17:CD17"/>
    <mergeCell ref="CA18:CB18"/>
    <mergeCell ref="CC18:CD18"/>
    <mergeCell ref="CA19:CB19"/>
    <mergeCell ref="CC19:CD19"/>
    <mergeCell ref="CE3:CE4"/>
    <mergeCell ref="CF3:CF26"/>
    <mergeCell ref="CA5:CB5"/>
    <mergeCell ref="CC5:CD5"/>
    <mergeCell ref="CA6:CB6"/>
    <mergeCell ref="CC6:CD6"/>
    <mergeCell ref="CA7:CB7"/>
    <mergeCell ref="CC7:CD7"/>
    <mergeCell ref="CA8:CB8"/>
    <mergeCell ref="CC8:CD8"/>
    <mergeCell ref="CA9:CB9"/>
    <mergeCell ref="CC9:CD9"/>
    <mergeCell ref="CA10:CB10"/>
    <mergeCell ref="CC10:CD10"/>
    <mergeCell ref="CA11:CB11"/>
    <mergeCell ref="CC11:CD11"/>
    <mergeCell ref="BK89:BL89"/>
    <mergeCell ref="BM89:BN89"/>
    <mergeCell ref="BK90:BL90"/>
    <mergeCell ref="CA3:CB4"/>
    <mergeCell ref="CC3:CD4"/>
    <mergeCell ref="CA12:CB12"/>
    <mergeCell ref="CC12:CD12"/>
    <mergeCell ref="CA13:CB13"/>
    <mergeCell ref="CC13:CD13"/>
    <mergeCell ref="CA14:CB14"/>
    <mergeCell ref="CC14:CD14"/>
    <mergeCell ref="CA15:CB15"/>
    <mergeCell ref="CC15:CD15"/>
    <mergeCell ref="CA16:CB16"/>
    <mergeCell ref="CC16:CD16"/>
    <mergeCell ref="CA17:CB17"/>
    <mergeCell ref="BK86:BL86"/>
    <mergeCell ref="BM86:BN86"/>
    <mergeCell ref="BK87:BL87"/>
    <mergeCell ref="BM87:BN87"/>
    <mergeCell ref="BK88:BL88"/>
    <mergeCell ref="BM88:BN88"/>
    <mergeCell ref="BK83:BL83"/>
    <mergeCell ref="BM83:BN83"/>
    <mergeCell ref="BK84:BL84"/>
    <mergeCell ref="BM84:BN84"/>
    <mergeCell ref="BK85:BL85"/>
    <mergeCell ref="BM85:BN85"/>
    <mergeCell ref="BK80:BL80"/>
    <mergeCell ref="BM80:BN80"/>
    <mergeCell ref="BK81:BL81"/>
    <mergeCell ref="BM81:BN81"/>
    <mergeCell ref="BK82:BL82"/>
    <mergeCell ref="BM82:BN82"/>
    <mergeCell ref="BK77:BL77"/>
    <mergeCell ref="BM77:BN77"/>
    <mergeCell ref="BK78:BL78"/>
    <mergeCell ref="BM78:BN78"/>
    <mergeCell ref="BK79:BL79"/>
    <mergeCell ref="BM79:BN79"/>
    <mergeCell ref="BK74:BL74"/>
    <mergeCell ref="BM74:BN74"/>
    <mergeCell ref="BK75:BL75"/>
    <mergeCell ref="BM75:BN75"/>
    <mergeCell ref="BK76:BL76"/>
    <mergeCell ref="BM76:BN76"/>
    <mergeCell ref="BK71:BL71"/>
    <mergeCell ref="BM71:BN71"/>
    <mergeCell ref="BK72:BL72"/>
    <mergeCell ref="BM72:BN72"/>
    <mergeCell ref="BK73:BL73"/>
    <mergeCell ref="BM73:BN73"/>
    <mergeCell ref="BK68:BL68"/>
    <mergeCell ref="BM68:BN68"/>
    <mergeCell ref="BK69:BL69"/>
    <mergeCell ref="BM69:BN69"/>
    <mergeCell ref="BK70:BL70"/>
    <mergeCell ref="BM70:BN70"/>
    <mergeCell ref="BK65:BL65"/>
    <mergeCell ref="BM65:BN65"/>
    <mergeCell ref="BK66:BL66"/>
    <mergeCell ref="BM66:BN66"/>
    <mergeCell ref="BK67:BL67"/>
    <mergeCell ref="BM67:BN67"/>
    <mergeCell ref="BK62:BL62"/>
    <mergeCell ref="BM62:BN62"/>
    <mergeCell ref="BK63:BL63"/>
    <mergeCell ref="BM63:BN63"/>
    <mergeCell ref="BK64:BL64"/>
    <mergeCell ref="BM64:BN64"/>
    <mergeCell ref="BK59:BL59"/>
    <mergeCell ref="BM59:BN59"/>
    <mergeCell ref="BK60:BL60"/>
    <mergeCell ref="BM60:BN60"/>
    <mergeCell ref="BK61:BL61"/>
    <mergeCell ref="BM61:BN61"/>
    <mergeCell ref="BK56:BL56"/>
    <mergeCell ref="BM56:BN56"/>
    <mergeCell ref="BK57:BL57"/>
    <mergeCell ref="BM57:BN57"/>
    <mergeCell ref="BK58:BL58"/>
    <mergeCell ref="BM58:BN58"/>
    <mergeCell ref="BK53:BL53"/>
    <mergeCell ref="BM53:BN53"/>
    <mergeCell ref="BK54:BL54"/>
    <mergeCell ref="BM54:BN54"/>
    <mergeCell ref="BK55:BL55"/>
    <mergeCell ref="BM55:BN55"/>
    <mergeCell ref="BK50:BL50"/>
    <mergeCell ref="BM50:BN50"/>
    <mergeCell ref="BK51:BL51"/>
    <mergeCell ref="BM51:BN51"/>
    <mergeCell ref="BK52:BL52"/>
    <mergeCell ref="BM52:BN52"/>
    <mergeCell ref="BK47:BL47"/>
    <mergeCell ref="BM47:BN47"/>
    <mergeCell ref="BK48:BL48"/>
    <mergeCell ref="BM48:BN48"/>
    <mergeCell ref="BK49:BL49"/>
    <mergeCell ref="BM49:BN49"/>
    <mergeCell ref="BM44:BN44"/>
    <mergeCell ref="BK45:BL45"/>
    <mergeCell ref="BM45:BN45"/>
    <mergeCell ref="BK46:BL46"/>
    <mergeCell ref="BM46:BN46"/>
    <mergeCell ref="BM41:BN41"/>
    <mergeCell ref="BK42:BL42"/>
    <mergeCell ref="BM42:BN42"/>
    <mergeCell ref="BK43:BL43"/>
    <mergeCell ref="BM43:BN43"/>
    <mergeCell ref="BM38:BN38"/>
    <mergeCell ref="BK39:BL39"/>
    <mergeCell ref="BM39:BN39"/>
    <mergeCell ref="BK40:BL40"/>
    <mergeCell ref="BM40:BN40"/>
    <mergeCell ref="BM35:BN35"/>
    <mergeCell ref="BK36:BL36"/>
    <mergeCell ref="BM36:BN36"/>
    <mergeCell ref="BK37:BL37"/>
    <mergeCell ref="BM37:BN37"/>
    <mergeCell ref="BM32:BN32"/>
    <mergeCell ref="BK33:BL33"/>
    <mergeCell ref="BM33:BN33"/>
    <mergeCell ref="BK34:BL34"/>
    <mergeCell ref="BM34:BN34"/>
    <mergeCell ref="BM29:BN29"/>
    <mergeCell ref="BK30:BL30"/>
    <mergeCell ref="BM30:BN30"/>
    <mergeCell ref="BK31:BL31"/>
    <mergeCell ref="BM31:BN31"/>
    <mergeCell ref="BM26:BN26"/>
    <mergeCell ref="BK27:BL27"/>
    <mergeCell ref="BM27:BN27"/>
    <mergeCell ref="BK28:BL28"/>
    <mergeCell ref="BM28:BN28"/>
    <mergeCell ref="BM23:BN23"/>
    <mergeCell ref="BK24:BL24"/>
    <mergeCell ref="BM24:BN24"/>
    <mergeCell ref="BK25:BL25"/>
    <mergeCell ref="BM25:BN25"/>
    <mergeCell ref="BM20:BN20"/>
    <mergeCell ref="BK21:BL21"/>
    <mergeCell ref="BM21:BN21"/>
    <mergeCell ref="BK22:BL22"/>
    <mergeCell ref="BM22:BN22"/>
    <mergeCell ref="BM17:BN17"/>
    <mergeCell ref="BK18:BL18"/>
    <mergeCell ref="BM18:BN18"/>
    <mergeCell ref="BK19:BL19"/>
    <mergeCell ref="BM19:BN19"/>
    <mergeCell ref="BM14:BN14"/>
    <mergeCell ref="BK15:BL15"/>
    <mergeCell ref="BM15:BN15"/>
    <mergeCell ref="BK16:BL16"/>
    <mergeCell ref="BM16:BN16"/>
    <mergeCell ref="BM11:BN11"/>
    <mergeCell ref="BK12:BL12"/>
    <mergeCell ref="BM12:BN12"/>
    <mergeCell ref="BK13:BL13"/>
    <mergeCell ref="BM13:BN13"/>
    <mergeCell ref="BM3:BN4"/>
    <mergeCell ref="BO3:BO4"/>
    <mergeCell ref="BP3:BP26"/>
    <mergeCell ref="BK5:BL5"/>
    <mergeCell ref="BM5:BN5"/>
    <mergeCell ref="BK6:BL6"/>
    <mergeCell ref="BM6:BN6"/>
    <mergeCell ref="BK7:BL7"/>
    <mergeCell ref="BM7:BN7"/>
    <mergeCell ref="BK8:BL8"/>
    <mergeCell ref="BM8:BN8"/>
    <mergeCell ref="BK9:BL9"/>
    <mergeCell ref="BM9:BN9"/>
    <mergeCell ref="BK10:BL10"/>
    <mergeCell ref="BM10:BN10"/>
    <mergeCell ref="BK11:BL11"/>
    <mergeCell ref="G6:G7"/>
    <mergeCell ref="G10:G11"/>
    <mergeCell ref="Q81:R81"/>
    <mergeCell ref="BK3:BL4"/>
    <mergeCell ref="BK14:BL14"/>
    <mergeCell ref="BK17:BL17"/>
    <mergeCell ref="BK20:BL20"/>
    <mergeCell ref="BK23:BL23"/>
    <mergeCell ref="BK26:BL26"/>
    <mergeCell ref="BK29:BL29"/>
    <mergeCell ref="BK32:BL32"/>
    <mergeCell ref="BK35:BL35"/>
    <mergeCell ref="BK38:BL38"/>
    <mergeCell ref="BK41:BL41"/>
    <mergeCell ref="BK44:BL44"/>
    <mergeCell ref="BE39:BF39"/>
    <mergeCell ref="BE40:BF40"/>
    <mergeCell ref="BE41:BF41"/>
    <mergeCell ref="BE42:BF42"/>
    <mergeCell ref="BE43:BF43"/>
    <mergeCell ref="BE85:BF85"/>
    <mergeCell ref="BE86:BF86"/>
    <mergeCell ref="BE87:BF87"/>
    <mergeCell ref="BE88:BF88"/>
    <mergeCell ref="BE27:BF27"/>
    <mergeCell ref="BE28:BF28"/>
    <mergeCell ref="BE29:BF29"/>
    <mergeCell ref="BE30:BF30"/>
    <mergeCell ref="BE31:BF31"/>
    <mergeCell ref="BE32:BF32"/>
    <mergeCell ref="BE33:BF33"/>
    <mergeCell ref="BE34:BF34"/>
    <mergeCell ref="BE35:BF35"/>
    <mergeCell ref="BE36:BF36"/>
    <mergeCell ref="BE37:BF37"/>
    <mergeCell ref="BE38:BF38"/>
    <mergeCell ref="BE80:BF80"/>
    <mergeCell ref="BE81:BF81"/>
    <mergeCell ref="BE82:BF82"/>
    <mergeCell ref="BE83:BF83"/>
    <mergeCell ref="BE84:BF84"/>
    <mergeCell ref="BE75:BF75"/>
    <mergeCell ref="BE76:BF76"/>
    <mergeCell ref="BE77:BF77"/>
    <mergeCell ref="BE78:BF78"/>
    <mergeCell ref="BE79:BF79"/>
    <mergeCell ref="BE59:BF59"/>
    <mergeCell ref="BE60:BF60"/>
    <mergeCell ref="BE61:BF61"/>
    <mergeCell ref="BE62:BF62"/>
    <mergeCell ref="BE63:BF63"/>
    <mergeCell ref="BE54:BF54"/>
    <mergeCell ref="BE55:BF55"/>
    <mergeCell ref="BE56:BF56"/>
    <mergeCell ref="BE57:BF57"/>
    <mergeCell ref="BE58:BF58"/>
    <mergeCell ref="BE49:BF49"/>
    <mergeCell ref="BE50:BF50"/>
    <mergeCell ref="BE51:BF51"/>
    <mergeCell ref="BE52:BF52"/>
    <mergeCell ref="BE53:BF53"/>
    <mergeCell ref="BE44:BF44"/>
    <mergeCell ref="BE45:BF45"/>
    <mergeCell ref="BE46:BF46"/>
    <mergeCell ref="BE47:BF47"/>
    <mergeCell ref="BE48:BF48"/>
    <mergeCell ref="BC60:BD60"/>
    <mergeCell ref="BC61:BD61"/>
    <mergeCell ref="BC62:BD62"/>
    <mergeCell ref="BC63:BD63"/>
    <mergeCell ref="BE89:BF89"/>
    <mergeCell ref="BE64:BF64"/>
    <mergeCell ref="BE65:BF65"/>
    <mergeCell ref="BE66:BF66"/>
    <mergeCell ref="BE67:BF67"/>
    <mergeCell ref="BE68:BF68"/>
    <mergeCell ref="BE69:BF69"/>
    <mergeCell ref="BE70:BF70"/>
    <mergeCell ref="BE71:BF71"/>
    <mergeCell ref="BE72:BF72"/>
    <mergeCell ref="BE73:BF73"/>
    <mergeCell ref="BE74:BF74"/>
    <mergeCell ref="BC55:BD55"/>
    <mergeCell ref="BC56:BD56"/>
    <mergeCell ref="BC57:BD57"/>
    <mergeCell ref="BC58:BD58"/>
    <mergeCell ref="BC59:BD59"/>
    <mergeCell ref="BC50:BD50"/>
    <mergeCell ref="BC51:BD51"/>
    <mergeCell ref="BC52:BD52"/>
    <mergeCell ref="BC53:BD53"/>
    <mergeCell ref="BC54:BD54"/>
    <mergeCell ref="BC45:BD45"/>
    <mergeCell ref="BC46:BD46"/>
    <mergeCell ref="BC47:BD47"/>
    <mergeCell ref="BC48:BD48"/>
    <mergeCell ref="BC49:BD49"/>
    <mergeCell ref="BC40:BD40"/>
    <mergeCell ref="BC41:BD41"/>
    <mergeCell ref="BC42:BD42"/>
    <mergeCell ref="BC43:BD43"/>
    <mergeCell ref="BC44:BD44"/>
    <mergeCell ref="BC81:BD81"/>
    <mergeCell ref="BC82:BD82"/>
    <mergeCell ref="BC83:BD83"/>
    <mergeCell ref="BC27:BD27"/>
    <mergeCell ref="BC28:BD28"/>
    <mergeCell ref="BC29:BD29"/>
    <mergeCell ref="BC30:BD30"/>
    <mergeCell ref="BC31:BD31"/>
    <mergeCell ref="BC32:BD32"/>
    <mergeCell ref="BC33:BD33"/>
    <mergeCell ref="BC34:BD34"/>
    <mergeCell ref="BC35:BD35"/>
    <mergeCell ref="BC36:BD36"/>
    <mergeCell ref="BC37:BD37"/>
    <mergeCell ref="BC38:BD38"/>
    <mergeCell ref="BC39:BD39"/>
    <mergeCell ref="BC26:BD26"/>
    <mergeCell ref="BE26:BF26"/>
    <mergeCell ref="BC84:BD84"/>
    <mergeCell ref="BC85:BD85"/>
    <mergeCell ref="BC86:BD86"/>
    <mergeCell ref="BC64:BD64"/>
    <mergeCell ref="BC65:BD65"/>
    <mergeCell ref="BC66:BD66"/>
    <mergeCell ref="BC67:BD67"/>
    <mergeCell ref="BC68:BD68"/>
    <mergeCell ref="BC69:BD69"/>
    <mergeCell ref="BC70:BD70"/>
    <mergeCell ref="BC71:BD71"/>
    <mergeCell ref="BC72:BD72"/>
    <mergeCell ref="BC73:BD73"/>
    <mergeCell ref="BC74:BD74"/>
    <mergeCell ref="BC23:BD23"/>
    <mergeCell ref="BE23:BF23"/>
    <mergeCell ref="BC24:BD24"/>
    <mergeCell ref="BE24:BF24"/>
    <mergeCell ref="BC25:BD25"/>
    <mergeCell ref="BE25:BF25"/>
    <mergeCell ref="BC90:BD90"/>
    <mergeCell ref="BE20:BF20"/>
    <mergeCell ref="BC21:BD21"/>
    <mergeCell ref="BE21:BF21"/>
    <mergeCell ref="BC22:BD22"/>
    <mergeCell ref="BE22:BF22"/>
    <mergeCell ref="BC87:BD87"/>
    <mergeCell ref="BC88:BD88"/>
    <mergeCell ref="BC89:BD89"/>
    <mergeCell ref="BC20:BD20"/>
    <mergeCell ref="BC75:BD75"/>
    <mergeCell ref="BC76:BD76"/>
    <mergeCell ref="BC77:BD77"/>
    <mergeCell ref="BC78:BD78"/>
    <mergeCell ref="BC79:BD79"/>
    <mergeCell ref="BC80:BD80"/>
    <mergeCell ref="BE17:BF17"/>
    <mergeCell ref="BC18:BD18"/>
    <mergeCell ref="BE18:BF18"/>
    <mergeCell ref="BC19:BD19"/>
    <mergeCell ref="BE19:BF19"/>
    <mergeCell ref="BG3:BG4"/>
    <mergeCell ref="BH3:BH26"/>
    <mergeCell ref="BC5:BD5"/>
    <mergeCell ref="BE5:BF5"/>
    <mergeCell ref="BC6:BD6"/>
    <mergeCell ref="BE6:BF6"/>
    <mergeCell ref="BC7:BD7"/>
    <mergeCell ref="BE7:BF7"/>
    <mergeCell ref="BC8:BD8"/>
    <mergeCell ref="BE8:BF8"/>
    <mergeCell ref="BC9:BD9"/>
    <mergeCell ref="BE9:BF9"/>
    <mergeCell ref="BC10:BD10"/>
    <mergeCell ref="BE10:BF10"/>
    <mergeCell ref="BC11:BD11"/>
    <mergeCell ref="BE11:BF11"/>
    <mergeCell ref="AU15:AV15"/>
    <mergeCell ref="AW15:AX15"/>
    <mergeCell ref="AT20:AT21"/>
    <mergeCell ref="BC3:BD4"/>
    <mergeCell ref="BE3:BF4"/>
    <mergeCell ref="BC12:BD12"/>
    <mergeCell ref="BE12:BF12"/>
    <mergeCell ref="BC13:BD13"/>
    <mergeCell ref="BE13:BF13"/>
    <mergeCell ref="BC14:BD14"/>
    <mergeCell ref="BE14:BF14"/>
    <mergeCell ref="BC15:BD15"/>
    <mergeCell ref="BE15:BF15"/>
    <mergeCell ref="BC16:BD16"/>
    <mergeCell ref="BE16:BF16"/>
    <mergeCell ref="BC17:BD17"/>
    <mergeCell ref="AW5:AX5"/>
    <mergeCell ref="AZ3:AZ26"/>
    <mergeCell ref="AU21:AV21"/>
    <mergeCell ref="AW21:AX21"/>
    <mergeCell ref="AU22:AV22"/>
    <mergeCell ref="AW22:AX22"/>
    <mergeCell ref="AU23:AV23"/>
    <mergeCell ref="AW23:AX23"/>
    <mergeCell ref="AU24:AV24"/>
    <mergeCell ref="AW24:AX24"/>
    <mergeCell ref="AU25:AV25"/>
    <mergeCell ref="AW25:AX25"/>
    <mergeCell ref="AU26:AV26"/>
    <mergeCell ref="AW26:AX26"/>
    <mergeCell ref="AU18:AV18"/>
    <mergeCell ref="AU19:AV19"/>
    <mergeCell ref="AW6:AX6"/>
    <mergeCell ref="AW7:AX7"/>
    <mergeCell ref="AW8:AX8"/>
    <mergeCell ref="AW9:AX9"/>
    <mergeCell ref="AW10:AX10"/>
    <mergeCell ref="AW11:AX11"/>
    <mergeCell ref="AW12:AX12"/>
    <mergeCell ref="AW13:AX13"/>
    <mergeCell ref="AW14:AX14"/>
    <mergeCell ref="AW20:AX20"/>
    <mergeCell ref="AW16:AX16"/>
    <mergeCell ref="AW17:AX17"/>
    <mergeCell ref="AW18:AX18"/>
    <mergeCell ref="AW19:AX19"/>
    <mergeCell ref="AM101:AN101"/>
    <mergeCell ref="AO101:AP101"/>
    <mergeCell ref="AM102:AN102"/>
    <mergeCell ref="AO102:AP102"/>
    <mergeCell ref="AL15:AL16"/>
    <mergeCell ref="AM98:AN98"/>
    <mergeCell ref="AO98:AP98"/>
    <mergeCell ref="AM99:AN99"/>
    <mergeCell ref="AO99:AP99"/>
    <mergeCell ref="AM100:AN100"/>
    <mergeCell ref="AO100:AP100"/>
    <mergeCell ref="AM95:AN95"/>
    <mergeCell ref="AO95:AP95"/>
    <mergeCell ref="AM96:AN96"/>
    <mergeCell ref="AO96:AP96"/>
    <mergeCell ref="AM97:AN97"/>
    <mergeCell ref="AO97:AP97"/>
    <mergeCell ref="AM92:AN92"/>
    <mergeCell ref="AO92:AP92"/>
    <mergeCell ref="AM93:AN93"/>
    <mergeCell ref="AO93:AP93"/>
    <mergeCell ref="AM94:AN94"/>
    <mergeCell ref="AO94:AP94"/>
    <mergeCell ref="AM89:AN89"/>
    <mergeCell ref="AO89:AP89"/>
    <mergeCell ref="AM90:AN90"/>
    <mergeCell ref="AO90:AP90"/>
    <mergeCell ref="AM91:AN91"/>
    <mergeCell ref="AO91:AP91"/>
    <mergeCell ref="AM86:AN86"/>
    <mergeCell ref="AO86:AP86"/>
    <mergeCell ref="AM87:AN87"/>
    <mergeCell ref="AO87:AP87"/>
    <mergeCell ref="AM88:AN88"/>
    <mergeCell ref="AO88:AP88"/>
    <mergeCell ref="AM83:AN83"/>
    <mergeCell ref="AO83:AP83"/>
    <mergeCell ref="AM84:AN84"/>
    <mergeCell ref="AO84:AP84"/>
    <mergeCell ref="AM85:AN85"/>
    <mergeCell ref="AO85:AP85"/>
    <mergeCell ref="AM80:AN80"/>
    <mergeCell ref="AO80:AP80"/>
    <mergeCell ref="AM81:AN81"/>
    <mergeCell ref="AO81:AP81"/>
    <mergeCell ref="AM82:AN82"/>
    <mergeCell ref="AO82:AP82"/>
    <mergeCell ref="AM77:AN77"/>
    <mergeCell ref="AO77:AP77"/>
    <mergeCell ref="AM78:AN78"/>
    <mergeCell ref="AO78:AP78"/>
    <mergeCell ref="AM79:AN79"/>
    <mergeCell ref="AO79:AP79"/>
    <mergeCell ref="AM74:AN74"/>
    <mergeCell ref="AO74:AP74"/>
    <mergeCell ref="AM75:AN75"/>
    <mergeCell ref="AO75:AP75"/>
    <mergeCell ref="AM76:AN76"/>
    <mergeCell ref="AO76:AP76"/>
    <mergeCell ref="AM71:AN71"/>
    <mergeCell ref="AO71:AP71"/>
    <mergeCell ref="AM72:AN72"/>
    <mergeCell ref="AO72:AP72"/>
    <mergeCell ref="AM73:AN73"/>
    <mergeCell ref="AO73:AP73"/>
    <mergeCell ref="AM68:AN68"/>
    <mergeCell ref="AO68:AP68"/>
    <mergeCell ref="AM69:AN69"/>
    <mergeCell ref="AO69:AP69"/>
    <mergeCell ref="AM70:AN70"/>
    <mergeCell ref="AO70:AP70"/>
    <mergeCell ref="AM65:AN65"/>
    <mergeCell ref="AO65:AP65"/>
    <mergeCell ref="AM66:AN66"/>
    <mergeCell ref="AO66:AP66"/>
    <mergeCell ref="AM67:AN67"/>
    <mergeCell ref="AO67:AP67"/>
    <mergeCell ref="AM62:AN62"/>
    <mergeCell ref="AO62:AP62"/>
    <mergeCell ref="AM63:AN63"/>
    <mergeCell ref="AO63:AP63"/>
    <mergeCell ref="AM64:AN64"/>
    <mergeCell ref="AO64:AP64"/>
    <mergeCell ref="AM59:AN59"/>
    <mergeCell ref="AO59:AP59"/>
    <mergeCell ref="AM60:AN60"/>
    <mergeCell ref="AO60:AP60"/>
    <mergeCell ref="AM61:AN61"/>
    <mergeCell ref="AO61:AP61"/>
    <mergeCell ref="AM56:AN56"/>
    <mergeCell ref="AO56:AP56"/>
    <mergeCell ref="AM57:AN57"/>
    <mergeCell ref="AO57:AP57"/>
    <mergeCell ref="AM58:AN58"/>
    <mergeCell ref="AO58:AP58"/>
    <mergeCell ref="AM53:AN53"/>
    <mergeCell ref="AO53:AP53"/>
    <mergeCell ref="AM54:AN54"/>
    <mergeCell ref="AO54:AP54"/>
    <mergeCell ref="AM55:AN55"/>
    <mergeCell ref="AO55:AP55"/>
    <mergeCell ref="AM50:AN50"/>
    <mergeCell ref="AO50:AP50"/>
    <mergeCell ref="AM51:AN51"/>
    <mergeCell ref="AO51:AP51"/>
    <mergeCell ref="AM52:AN52"/>
    <mergeCell ref="AO52:AP52"/>
    <mergeCell ref="AM47:AN47"/>
    <mergeCell ref="AO47:AP47"/>
    <mergeCell ref="AM48:AN48"/>
    <mergeCell ref="AO48:AP48"/>
    <mergeCell ref="AM49:AN49"/>
    <mergeCell ref="AO49:AP49"/>
    <mergeCell ref="AM44:AN44"/>
    <mergeCell ref="AO44:AP44"/>
    <mergeCell ref="AM45:AN45"/>
    <mergeCell ref="AO45:AP45"/>
    <mergeCell ref="AM46:AN46"/>
    <mergeCell ref="AO46:AP46"/>
    <mergeCell ref="AM41:AN41"/>
    <mergeCell ref="AO41:AP41"/>
    <mergeCell ref="AM42:AN42"/>
    <mergeCell ref="AO42:AP42"/>
    <mergeCell ref="AM43:AN43"/>
    <mergeCell ref="AO43:AP43"/>
    <mergeCell ref="AM38:AN38"/>
    <mergeCell ref="AO38:AP38"/>
    <mergeCell ref="AM39:AN39"/>
    <mergeCell ref="AO39:AP39"/>
    <mergeCell ref="AM40:AN40"/>
    <mergeCell ref="AO40:AP40"/>
    <mergeCell ref="AM35:AN35"/>
    <mergeCell ref="AO35:AP35"/>
    <mergeCell ref="AM36:AN36"/>
    <mergeCell ref="AO36:AP36"/>
    <mergeCell ref="AM37:AN37"/>
    <mergeCell ref="AO37:AP37"/>
    <mergeCell ref="AM32:AN32"/>
    <mergeCell ref="AO32:AP32"/>
    <mergeCell ref="AM33:AN33"/>
    <mergeCell ref="AO33:AP33"/>
    <mergeCell ref="AM34:AN34"/>
    <mergeCell ref="AO34:AP34"/>
    <mergeCell ref="AM29:AN29"/>
    <mergeCell ref="AO29:AP29"/>
    <mergeCell ref="AM30:AN30"/>
    <mergeCell ref="AO30:AP30"/>
    <mergeCell ref="AM31:AN31"/>
    <mergeCell ref="AO31:AP31"/>
    <mergeCell ref="AM26:AN26"/>
    <mergeCell ref="AO26:AP26"/>
    <mergeCell ref="AM27:AN27"/>
    <mergeCell ref="AO27:AP27"/>
    <mergeCell ref="AM28:AN28"/>
    <mergeCell ref="AO28:AP28"/>
    <mergeCell ref="AM23:AN23"/>
    <mergeCell ref="AO23:AP23"/>
    <mergeCell ref="AM24:AN24"/>
    <mergeCell ref="AO24:AP24"/>
    <mergeCell ref="AM25:AN25"/>
    <mergeCell ref="AO25:AP25"/>
    <mergeCell ref="AM20:AN20"/>
    <mergeCell ref="AO20:AP20"/>
    <mergeCell ref="AM21:AN21"/>
    <mergeCell ref="AO21:AP21"/>
    <mergeCell ref="AM22:AN22"/>
    <mergeCell ref="AO22:AP22"/>
    <mergeCell ref="AM17:AN17"/>
    <mergeCell ref="AO17:AP17"/>
    <mergeCell ref="AM18:AN18"/>
    <mergeCell ref="AO18:AP18"/>
    <mergeCell ref="AM19:AN19"/>
    <mergeCell ref="AO19:AP19"/>
    <mergeCell ref="AM14:AN14"/>
    <mergeCell ref="AO14:AP14"/>
    <mergeCell ref="AM15:AN15"/>
    <mergeCell ref="AO15:AP15"/>
    <mergeCell ref="AM16:AN16"/>
    <mergeCell ref="AO16:AP16"/>
    <mergeCell ref="AM11:AN11"/>
    <mergeCell ref="AO11:AP11"/>
    <mergeCell ref="AM12:AN12"/>
    <mergeCell ref="AO12:AP12"/>
    <mergeCell ref="AM13:AN13"/>
    <mergeCell ref="AO13:AP13"/>
    <mergeCell ref="AM3:AN4"/>
    <mergeCell ref="AO3:AP4"/>
    <mergeCell ref="AQ3:AQ4"/>
    <mergeCell ref="AR3:AR26"/>
    <mergeCell ref="AM5:AN5"/>
    <mergeCell ref="AO5:AP5"/>
    <mergeCell ref="AM6:AN6"/>
    <mergeCell ref="AO6:AP6"/>
    <mergeCell ref="AM7:AN7"/>
    <mergeCell ref="AO7:AP7"/>
    <mergeCell ref="AM8:AN8"/>
    <mergeCell ref="AO8:AP8"/>
    <mergeCell ref="AM9:AN9"/>
    <mergeCell ref="AO9:AP9"/>
    <mergeCell ref="AM10:AN10"/>
    <mergeCell ref="AO10:AP10"/>
    <mergeCell ref="AG100:AH100"/>
    <mergeCell ref="AG101:AH101"/>
    <mergeCell ref="AJ3:AJ26"/>
    <mergeCell ref="AG81:AH81"/>
    <mergeCell ref="AG82:AH82"/>
    <mergeCell ref="AG83:AH83"/>
    <mergeCell ref="AG84:AH84"/>
    <mergeCell ref="AG34:AH34"/>
    <mergeCell ref="AG95:AH95"/>
    <mergeCell ref="AG96:AH96"/>
    <mergeCell ref="AG97:AH97"/>
    <mergeCell ref="AG98:AH98"/>
    <mergeCell ref="AG99:AH99"/>
    <mergeCell ref="AG90:AH90"/>
    <mergeCell ref="AG91:AH91"/>
    <mergeCell ref="AG92:AH92"/>
    <mergeCell ref="AG93:AH93"/>
    <mergeCell ref="AG94:AH94"/>
    <mergeCell ref="AG85:AH85"/>
    <mergeCell ref="AG86:AH86"/>
    <mergeCell ref="AG87:AH87"/>
    <mergeCell ref="AG88:AH88"/>
    <mergeCell ref="AG89:AH89"/>
    <mergeCell ref="AG80:AH80"/>
    <mergeCell ref="AG75:AH75"/>
    <mergeCell ref="AG76:AH76"/>
    <mergeCell ref="AG77:AH77"/>
    <mergeCell ref="AG78:AH78"/>
    <mergeCell ref="AG79:AH79"/>
    <mergeCell ref="AG70:AH70"/>
    <mergeCell ref="AG71:AH71"/>
    <mergeCell ref="AG72:AH72"/>
    <mergeCell ref="AG73:AH73"/>
    <mergeCell ref="AG74:AH74"/>
    <mergeCell ref="AG65:AH65"/>
    <mergeCell ref="AG66:AH66"/>
    <mergeCell ref="AG67:AH67"/>
    <mergeCell ref="AG68:AH68"/>
    <mergeCell ref="AG69:AH69"/>
    <mergeCell ref="AG60:AH60"/>
    <mergeCell ref="AG61:AH61"/>
    <mergeCell ref="AG62:AH62"/>
    <mergeCell ref="AG63:AH63"/>
    <mergeCell ref="AG64:AH64"/>
    <mergeCell ref="AG55:AH55"/>
    <mergeCell ref="AG56:AH56"/>
    <mergeCell ref="AG57:AH57"/>
    <mergeCell ref="AG58:AH58"/>
    <mergeCell ref="AG59:AH59"/>
    <mergeCell ref="AG50:AH50"/>
    <mergeCell ref="AG51:AH51"/>
    <mergeCell ref="AG52:AH52"/>
    <mergeCell ref="AG53:AH53"/>
    <mergeCell ref="AG54:AH54"/>
    <mergeCell ref="AG45:AH45"/>
    <mergeCell ref="AG46:AH46"/>
    <mergeCell ref="AG47:AH47"/>
    <mergeCell ref="AG48:AH48"/>
    <mergeCell ref="AG49:AH49"/>
    <mergeCell ref="AG40:AH40"/>
    <mergeCell ref="AG41:AH41"/>
    <mergeCell ref="AG42:AH42"/>
    <mergeCell ref="AG43:AH43"/>
    <mergeCell ref="AG44:AH44"/>
    <mergeCell ref="AG35:AH35"/>
    <mergeCell ref="AG36:AH36"/>
    <mergeCell ref="AG37:AH37"/>
    <mergeCell ref="AG38:AH38"/>
    <mergeCell ref="AG39:AH39"/>
    <mergeCell ref="AG30:AH30"/>
    <mergeCell ref="AG31:AH31"/>
    <mergeCell ref="AG32:AH32"/>
    <mergeCell ref="AG33:AH33"/>
    <mergeCell ref="AG102:AH102"/>
    <mergeCell ref="AG25:AH25"/>
    <mergeCell ref="AG26:AH26"/>
    <mergeCell ref="AG27:AH27"/>
    <mergeCell ref="AG28:AH28"/>
    <mergeCell ref="AG29:AH29"/>
    <mergeCell ref="AG20:AH20"/>
    <mergeCell ref="AG21:AH21"/>
    <mergeCell ref="AG22:AH22"/>
    <mergeCell ref="AG23:AH23"/>
    <mergeCell ref="AG24:AH24"/>
    <mergeCell ref="AG15:AH15"/>
    <mergeCell ref="AG16:AH16"/>
    <mergeCell ref="AG17:AH17"/>
    <mergeCell ref="AG18:AH18"/>
    <mergeCell ref="AG19:AH19"/>
    <mergeCell ref="AG10:AH10"/>
    <mergeCell ref="AG11:AH11"/>
    <mergeCell ref="AG12:AH12"/>
    <mergeCell ref="AG13:AH13"/>
    <mergeCell ref="AG14:AH14"/>
    <mergeCell ref="AG5:AH5"/>
    <mergeCell ref="AG6:AH6"/>
    <mergeCell ref="AG7:AH7"/>
    <mergeCell ref="AG8:AH8"/>
    <mergeCell ref="AG9:AH9"/>
    <mergeCell ref="AE97:AF97"/>
    <mergeCell ref="AE98:AF98"/>
    <mergeCell ref="AE99:AF99"/>
    <mergeCell ref="AE100:AF100"/>
    <mergeCell ref="AE101:AF101"/>
    <mergeCell ref="AE92:AF92"/>
    <mergeCell ref="AE93:AF93"/>
    <mergeCell ref="AE94:AF94"/>
    <mergeCell ref="AE95:AF95"/>
    <mergeCell ref="AE96:AF96"/>
    <mergeCell ref="AE87:AF87"/>
    <mergeCell ref="AE88:AF88"/>
    <mergeCell ref="AE89:AF89"/>
    <mergeCell ref="AE90:AF90"/>
    <mergeCell ref="AE91:AF91"/>
    <mergeCell ref="AE82:AF82"/>
    <mergeCell ref="AE83:AF83"/>
    <mergeCell ref="AE84:AF84"/>
    <mergeCell ref="AE85:AF85"/>
    <mergeCell ref="AE86:AF86"/>
    <mergeCell ref="AE77:AF77"/>
    <mergeCell ref="AE78:AF78"/>
    <mergeCell ref="AE79:AF79"/>
    <mergeCell ref="AE80:AF80"/>
    <mergeCell ref="AE81:AF81"/>
    <mergeCell ref="AE72:AF72"/>
    <mergeCell ref="AE73:AF73"/>
    <mergeCell ref="AE74:AF74"/>
    <mergeCell ref="AE75:AF75"/>
    <mergeCell ref="AE76:AF76"/>
    <mergeCell ref="AE67:AF67"/>
    <mergeCell ref="AE68:AF68"/>
    <mergeCell ref="AE69:AF69"/>
    <mergeCell ref="AE70:AF70"/>
    <mergeCell ref="AE71:AF71"/>
    <mergeCell ref="AE62:AF62"/>
    <mergeCell ref="AE63:AF63"/>
    <mergeCell ref="AE64:AF64"/>
    <mergeCell ref="AE65:AF65"/>
    <mergeCell ref="AE66:AF66"/>
    <mergeCell ref="AE57:AF57"/>
    <mergeCell ref="AE58:AF58"/>
    <mergeCell ref="AE59:AF59"/>
    <mergeCell ref="AE60:AF60"/>
    <mergeCell ref="AE61:AF61"/>
    <mergeCell ref="AE52:AF52"/>
    <mergeCell ref="AE53:AF53"/>
    <mergeCell ref="AE54:AF54"/>
    <mergeCell ref="AE55:AF55"/>
    <mergeCell ref="AE56:AF56"/>
    <mergeCell ref="AE47:AF47"/>
    <mergeCell ref="AE48:AF48"/>
    <mergeCell ref="AE49:AF49"/>
    <mergeCell ref="AE50:AF50"/>
    <mergeCell ref="AE51:AF51"/>
    <mergeCell ref="AE42:AF42"/>
    <mergeCell ref="AE43:AF43"/>
    <mergeCell ref="AE44:AF44"/>
    <mergeCell ref="AE45:AF45"/>
    <mergeCell ref="AE46:AF46"/>
    <mergeCell ref="AE37:AF37"/>
    <mergeCell ref="AE38:AF38"/>
    <mergeCell ref="AE39:AF39"/>
    <mergeCell ref="AE40:AF40"/>
    <mergeCell ref="AE41:AF41"/>
    <mergeCell ref="AE32:AF32"/>
    <mergeCell ref="AE33:AF33"/>
    <mergeCell ref="AE102:AF102"/>
    <mergeCell ref="AE35:AF35"/>
    <mergeCell ref="AE36:AF36"/>
    <mergeCell ref="AE34:AF34"/>
    <mergeCell ref="AE27:AF27"/>
    <mergeCell ref="AE28:AF28"/>
    <mergeCell ref="AE29:AF29"/>
    <mergeCell ref="AE30:AF30"/>
    <mergeCell ref="AE31:AF31"/>
    <mergeCell ref="W80:X80"/>
    <mergeCell ref="Y80:Z80"/>
    <mergeCell ref="W81:X81"/>
    <mergeCell ref="AE3:AF4"/>
    <mergeCell ref="AG3:AH4"/>
    <mergeCell ref="AE7:AF7"/>
    <mergeCell ref="AE5:AF5"/>
    <mergeCell ref="AE6:AF6"/>
    <mergeCell ref="AE8:AF8"/>
    <mergeCell ref="AE9:AF9"/>
    <mergeCell ref="AE10:AF10"/>
    <mergeCell ref="AE11:AF11"/>
    <mergeCell ref="AE12:AF12"/>
    <mergeCell ref="AE13:AF13"/>
    <mergeCell ref="AE14:AF14"/>
    <mergeCell ref="AE15:AF15"/>
    <mergeCell ref="W77:X77"/>
    <mergeCell ref="Y77:Z77"/>
    <mergeCell ref="W78:X78"/>
    <mergeCell ref="Y78:Z78"/>
    <mergeCell ref="W79:X79"/>
    <mergeCell ref="Y79:Z79"/>
    <mergeCell ref="W74:X74"/>
    <mergeCell ref="Y74:Z74"/>
    <mergeCell ref="W75:X75"/>
    <mergeCell ref="Y75:Z75"/>
    <mergeCell ref="W76:X76"/>
    <mergeCell ref="Y76:Z76"/>
    <mergeCell ref="W71:X71"/>
    <mergeCell ref="Y71:Z71"/>
    <mergeCell ref="W72:X72"/>
    <mergeCell ref="Y72:Z72"/>
    <mergeCell ref="W73:X73"/>
    <mergeCell ref="Y73:Z73"/>
    <mergeCell ref="W68:X68"/>
    <mergeCell ref="Y68:Z68"/>
    <mergeCell ref="W69:X69"/>
    <mergeCell ref="Y69:Z69"/>
    <mergeCell ref="W70:X70"/>
    <mergeCell ref="Y70:Z70"/>
    <mergeCell ref="W65:X65"/>
    <mergeCell ref="Y65:Z65"/>
    <mergeCell ref="W66:X66"/>
    <mergeCell ref="Y66:Z66"/>
    <mergeCell ref="W67:X67"/>
    <mergeCell ref="Y67:Z67"/>
    <mergeCell ref="W62:X62"/>
    <mergeCell ref="Y62:Z62"/>
    <mergeCell ref="W63:X63"/>
    <mergeCell ref="Y63:Z63"/>
    <mergeCell ref="W64:X64"/>
    <mergeCell ref="Y64:Z64"/>
    <mergeCell ref="W59:X59"/>
    <mergeCell ref="Y59:Z59"/>
    <mergeCell ref="W60:X60"/>
    <mergeCell ref="Y60:Z60"/>
    <mergeCell ref="W61:X61"/>
    <mergeCell ref="Y61:Z61"/>
    <mergeCell ref="W56:X56"/>
    <mergeCell ref="Y56:Z56"/>
    <mergeCell ref="W57:X57"/>
    <mergeCell ref="Y57:Z57"/>
    <mergeCell ref="W58:X58"/>
    <mergeCell ref="Y58:Z58"/>
    <mergeCell ref="W53:X53"/>
    <mergeCell ref="Y53:Z53"/>
    <mergeCell ref="W54:X54"/>
    <mergeCell ref="Y54:Z54"/>
    <mergeCell ref="W55:X55"/>
    <mergeCell ref="Y55:Z55"/>
    <mergeCell ref="W50:X50"/>
    <mergeCell ref="Y50:Z50"/>
    <mergeCell ref="W51:X51"/>
    <mergeCell ref="Y51:Z51"/>
    <mergeCell ref="W52:X52"/>
    <mergeCell ref="Y52:Z52"/>
    <mergeCell ref="W47:X47"/>
    <mergeCell ref="Y47:Z47"/>
    <mergeCell ref="W48:X48"/>
    <mergeCell ref="Y48:Z48"/>
    <mergeCell ref="W49:X49"/>
    <mergeCell ref="Y49:Z49"/>
    <mergeCell ref="W44:X44"/>
    <mergeCell ref="Y44:Z44"/>
    <mergeCell ref="W45:X45"/>
    <mergeCell ref="Y45:Z45"/>
    <mergeCell ref="W46:X46"/>
    <mergeCell ref="Y46:Z46"/>
    <mergeCell ref="W41:X41"/>
    <mergeCell ref="Y41:Z41"/>
    <mergeCell ref="W42:X42"/>
    <mergeCell ref="Y42:Z42"/>
    <mergeCell ref="W43:X43"/>
    <mergeCell ref="Y43:Z43"/>
    <mergeCell ref="W38:X38"/>
    <mergeCell ref="Y38:Z38"/>
    <mergeCell ref="W39:X39"/>
    <mergeCell ref="Y39:Z39"/>
    <mergeCell ref="W40:X40"/>
    <mergeCell ref="Y40:Z40"/>
    <mergeCell ref="W35:X35"/>
    <mergeCell ref="Y35:Z35"/>
    <mergeCell ref="W36:X36"/>
    <mergeCell ref="Y36:Z36"/>
    <mergeCell ref="W37:X37"/>
    <mergeCell ref="Y37:Z37"/>
    <mergeCell ref="W32:X32"/>
    <mergeCell ref="Y32:Z32"/>
    <mergeCell ref="W33:X33"/>
    <mergeCell ref="Y33:Z33"/>
    <mergeCell ref="W34:X34"/>
    <mergeCell ref="Y34:Z34"/>
    <mergeCell ref="W29:X29"/>
    <mergeCell ref="Y29:Z29"/>
    <mergeCell ref="W30:X30"/>
    <mergeCell ref="Y30:Z30"/>
    <mergeCell ref="W31:X31"/>
    <mergeCell ref="Y31:Z31"/>
    <mergeCell ref="W26:X26"/>
    <mergeCell ref="Y26:Z26"/>
    <mergeCell ref="W27:X27"/>
    <mergeCell ref="Y27:Z27"/>
    <mergeCell ref="W28:X28"/>
    <mergeCell ref="Y28:Z28"/>
    <mergeCell ref="W23:X23"/>
    <mergeCell ref="Y23:Z23"/>
    <mergeCell ref="W24:X24"/>
    <mergeCell ref="Y24:Z24"/>
    <mergeCell ref="W25:X25"/>
    <mergeCell ref="Y25:Z25"/>
    <mergeCell ref="W20:X20"/>
    <mergeCell ref="Y20:Z20"/>
    <mergeCell ref="W21:X21"/>
    <mergeCell ref="Y21:Z21"/>
    <mergeCell ref="W22:X22"/>
    <mergeCell ref="Y22:Z22"/>
    <mergeCell ref="W17:X17"/>
    <mergeCell ref="Y17:Z17"/>
    <mergeCell ref="W18:X18"/>
    <mergeCell ref="Y18:Z18"/>
    <mergeCell ref="W19:X19"/>
    <mergeCell ref="Y19:Z19"/>
    <mergeCell ref="W14:X14"/>
    <mergeCell ref="Y14:Z14"/>
    <mergeCell ref="W15:X15"/>
    <mergeCell ref="Y15:Z15"/>
    <mergeCell ref="W16:X16"/>
    <mergeCell ref="Y16:Z16"/>
    <mergeCell ref="W11:X11"/>
    <mergeCell ref="Y11:Z11"/>
    <mergeCell ref="W12:X12"/>
    <mergeCell ref="Y12:Z12"/>
    <mergeCell ref="W13:X13"/>
    <mergeCell ref="Y13:Z13"/>
    <mergeCell ref="W3:X4"/>
    <mergeCell ref="Y3:Z4"/>
    <mergeCell ref="AA3:AA4"/>
    <mergeCell ref="AB3:AB26"/>
    <mergeCell ref="W5:X5"/>
    <mergeCell ref="Y5:Z5"/>
    <mergeCell ref="W6:X6"/>
    <mergeCell ref="Y6:Z6"/>
    <mergeCell ref="W7:X7"/>
    <mergeCell ref="Y7:Z7"/>
    <mergeCell ref="W8:X8"/>
    <mergeCell ref="Y8:Z8"/>
    <mergeCell ref="W9:X9"/>
    <mergeCell ref="Y9:Z9"/>
    <mergeCell ref="W10:X10"/>
    <mergeCell ref="Y10:Z10"/>
    <mergeCell ref="Q80:R80"/>
    <mergeCell ref="M13:M30"/>
    <mergeCell ref="T3:T26"/>
    <mergeCell ref="O81:P81"/>
    <mergeCell ref="S3:S4"/>
    <mergeCell ref="N81:N82"/>
    <mergeCell ref="Q75:R75"/>
    <mergeCell ref="Q76:R76"/>
    <mergeCell ref="Q77:R77"/>
    <mergeCell ref="Q78:R78"/>
    <mergeCell ref="Q79:R79"/>
    <mergeCell ref="Q70:R70"/>
    <mergeCell ref="Q71:R71"/>
    <mergeCell ref="Q72:R72"/>
    <mergeCell ref="Q73:R73"/>
    <mergeCell ref="Q74:R74"/>
    <mergeCell ref="Q65:R65"/>
    <mergeCell ref="Q66:R66"/>
    <mergeCell ref="Q67:R67"/>
    <mergeCell ref="Q68:R68"/>
    <mergeCell ref="Q69:R69"/>
    <mergeCell ref="Q60:R60"/>
    <mergeCell ref="Q61:R61"/>
    <mergeCell ref="Q62:R62"/>
    <mergeCell ref="Q63:R63"/>
    <mergeCell ref="Q64:R64"/>
    <mergeCell ref="Q55:R55"/>
    <mergeCell ref="Q56:R56"/>
    <mergeCell ref="Q57:R57"/>
    <mergeCell ref="Q58:R58"/>
    <mergeCell ref="Q59:R59"/>
    <mergeCell ref="Q50:R50"/>
    <mergeCell ref="Q51:R51"/>
    <mergeCell ref="Q52:R52"/>
    <mergeCell ref="Q53:R53"/>
    <mergeCell ref="Q54:R54"/>
    <mergeCell ref="Q45:R45"/>
    <mergeCell ref="Q46:R46"/>
    <mergeCell ref="Q47:R47"/>
    <mergeCell ref="Q48:R48"/>
    <mergeCell ref="Q49:R49"/>
    <mergeCell ref="Q40:R40"/>
    <mergeCell ref="Q41:R41"/>
    <mergeCell ref="Q42:R42"/>
    <mergeCell ref="Q43:R43"/>
    <mergeCell ref="Q44:R44"/>
    <mergeCell ref="Q35:R35"/>
    <mergeCell ref="Q36:R36"/>
    <mergeCell ref="Q37:R37"/>
    <mergeCell ref="Q38:R38"/>
    <mergeCell ref="Q39:R39"/>
    <mergeCell ref="Q30:R30"/>
    <mergeCell ref="Q31:R31"/>
    <mergeCell ref="Q32:R32"/>
    <mergeCell ref="Q33:R33"/>
    <mergeCell ref="Q34:R34"/>
    <mergeCell ref="Q13:R13"/>
    <mergeCell ref="Q15:R15"/>
    <mergeCell ref="Q16:R16"/>
    <mergeCell ref="Q17:R17"/>
    <mergeCell ref="Q18:R18"/>
    <mergeCell ref="Q8:R8"/>
    <mergeCell ref="Q9:R9"/>
    <mergeCell ref="Q10:R10"/>
    <mergeCell ref="Q11:R11"/>
    <mergeCell ref="Q12:R12"/>
    <mergeCell ref="O77:P77"/>
    <mergeCell ref="O78:P78"/>
    <mergeCell ref="O79:P79"/>
    <mergeCell ref="O80:P80"/>
    <mergeCell ref="Q14:R14"/>
    <mergeCell ref="Q19:R19"/>
    <mergeCell ref="Q20:R20"/>
    <mergeCell ref="Q21:R21"/>
    <mergeCell ref="Q22:R22"/>
    <mergeCell ref="Q23:R23"/>
    <mergeCell ref="Q24:R24"/>
    <mergeCell ref="Q25:R25"/>
    <mergeCell ref="Q26:R26"/>
    <mergeCell ref="Q27:R27"/>
    <mergeCell ref="Q28:R28"/>
    <mergeCell ref="Q29:R29"/>
    <mergeCell ref="O72:P72"/>
    <mergeCell ref="O73:P73"/>
    <mergeCell ref="O74:P74"/>
    <mergeCell ref="O75:P75"/>
    <mergeCell ref="O76:P76"/>
    <mergeCell ref="O67:P67"/>
    <mergeCell ref="O68:P68"/>
    <mergeCell ref="O69:P69"/>
    <mergeCell ref="O70:P70"/>
    <mergeCell ref="O71:P71"/>
    <mergeCell ref="O62:P62"/>
    <mergeCell ref="O63:P63"/>
    <mergeCell ref="O64:P64"/>
    <mergeCell ref="O65:P65"/>
    <mergeCell ref="O66:P66"/>
    <mergeCell ref="O57:P57"/>
    <mergeCell ref="O58:P58"/>
    <mergeCell ref="O59:P59"/>
    <mergeCell ref="O60:P60"/>
    <mergeCell ref="O61:P61"/>
    <mergeCell ref="O52:P52"/>
    <mergeCell ref="O53:P53"/>
    <mergeCell ref="O54:P54"/>
    <mergeCell ref="O55:P55"/>
    <mergeCell ref="O56:P56"/>
    <mergeCell ref="O47:P47"/>
    <mergeCell ref="O48:P48"/>
    <mergeCell ref="O49:P49"/>
    <mergeCell ref="O50:P50"/>
    <mergeCell ref="O51:P51"/>
    <mergeCell ref="O42:P42"/>
    <mergeCell ref="O43:P43"/>
    <mergeCell ref="O44:P44"/>
    <mergeCell ref="O45:P45"/>
    <mergeCell ref="O46:P46"/>
    <mergeCell ref="O37:P37"/>
    <mergeCell ref="O38:P38"/>
    <mergeCell ref="O39:P39"/>
    <mergeCell ref="O40:P40"/>
    <mergeCell ref="O41:P41"/>
    <mergeCell ref="O32:P32"/>
    <mergeCell ref="O33:P33"/>
    <mergeCell ref="O34:P34"/>
    <mergeCell ref="O35:P35"/>
    <mergeCell ref="O36:P36"/>
    <mergeCell ref="O27:P27"/>
    <mergeCell ref="O28:P28"/>
    <mergeCell ref="O29:P29"/>
    <mergeCell ref="O30:P30"/>
    <mergeCell ref="O31:P31"/>
    <mergeCell ref="O22:P22"/>
    <mergeCell ref="O23:P23"/>
    <mergeCell ref="O24:P24"/>
    <mergeCell ref="O25:P25"/>
    <mergeCell ref="O26:P26"/>
    <mergeCell ref="O17:P17"/>
    <mergeCell ref="O18:P18"/>
    <mergeCell ref="O19:P19"/>
    <mergeCell ref="O20:P20"/>
    <mergeCell ref="O21:P21"/>
    <mergeCell ref="BQ3:BQ7"/>
    <mergeCell ref="BQ8:BQ12"/>
    <mergeCell ref="BY8:BY12"/>
    <mergeCell ref="O3:P4"/>
    <mergeCell ref="Q3:R4"/>
    <mergeCell ref="O7:P7"/>
    <mergeCell ref="O5:P5"/>
    <mergeCell ref="O6:P6"/>
    <mergeCell ref="O8:P8"/>
    <mergeCell ref="O9:P9"/>
    <mergeCell ref="O10:P10"/>
    <mergeCell ref="O11:P11"/>
    <mergeCell ref="O12:P12"/>
    <mergeCell ref="Q5:R5"/>
    <mergeCell ref="Q6:R6"/>
    <mergeCell ref="Q7:R7"/>
    <mergeCell ref="AS3:AS7"/>
    <mergeCell ref="AS8:AS12"/>
    <mergeCell ref="BA3:BA7"/>
    <mergeCell ref="BA8:BA12"/>
    <mergeCell ref="BI3:BI7"/>
    <mergeCell ref="BI8:BI12"/>
    <mergeCell ref="AU3:AV4"/>
    <mergeCell ref="AW3:AX4"/>
    <mergeCell ref="AY3:AY4"/>
    <mergeCell ref="AU5:AV5"/>
    <mergeCell ref="AU6:AV6"/>
    <mergeCell ref="AU7:AV7"/>
    <mergeCell ref="AU8:AV8"/>
    <mergeCell ref="AU9:AV9"/>
    <mergeCell ref="AU10:AV10"/>
    <mergeCell ref="B6:D7"/>
    <mergeCell ref="E20:F20"/>
    <mergeCell ref="E8:F8"/>
    <mergeCell ref="M3:M7"/>
    <mergeCell ref="M8:M12"/>
    <mergeCell ref="E15:F15"/>
    <mergeCell ref="E16:F16"/>
    <mergeCell ref="E17:F17"/>
    <mergeCell ref="E18:F18"/>
    <mergeCell ref="E9:F9"/>
    <mergeCell ref="E10:F10"/>
    <mergeCell ref="E11:F11"/>
    <mergeCell ref="E12:F12"/>
    <mergeCell ref="E13:F13"/>
    <mergeCell ref="E14:F14"/>
    <mergeCell ref="B17:C17"/>
    <mergeCell ref="B8:C8"/>
    <mergeCell ref="B9:C9"/>
    <mergeCell ref="B10:C10"/>
    <mergeCell ref="B11:C11"/>
    <mergeCell ref="B12:C12"/>
    <mergeCell ref="B13:C13"/>
    <mergeCell ref="B14:C14"/>
    <mergeCell ref="B15:C15"/>
    <mergeCell ref="B16:C16"/>
    <mergeCell ref="N71:N80"/>
    <mergeCell ref="N32:N35"/>
    <mergeCell ref="N38:N43"/>
    <mergeCell ref="N45:N49"/>
    <mergeCell ref="N51:N54"/>
    <mergeCell ref="V5:V13"/>
    <mergeCell ref="V3:V4"/>
    <mergeCell ref="V15:V33"/>
    <mergeCell ref="AD3:AD4"/>
    <mergeCell ref="N56:N69"/>
    <mergeCell ref="N3:N4"/>
    <mergeCell ref="N17:N25"/>
    <mergeCell ref="N27:N30"/>
    <mergeCell ref="U3:U7"/>
    <mergeCell ref="U8:U12"/>
    <mergeCell ref="AC3:AC7"/>
    <mergeCell ref="AC8:AC12"/>
    <mergeCell ref="O13:P13"/>
    <mergeCell ref="O14:P14"/>
    <mergeCell ref="O15:P15"/>
    <mergeCell ref="O16:P16"/>
    <mergeCell ref="AL3:AL4"/>
    <mergeCell ref="AD7:AD21"/>
    <mergeCell ref="AD23:AD25"/>
    <mergeCell ref="AD28:AD34"/>
    <mergeCell ref="AD36:AD39"/>
    <mergeCell ref="AK3:AK7"/>
    <mergeCell ref="AK8:AK12"/>
    <mergeCell ref="AI3:AI4"/>
    <mergeCell ref="AE16:AF16"/>
    <mergeCell ref="AE17:AF17"/>
    <mergeCell ref="AE18:AF18"/>
    <mergeCell ref="AE19:AF19"/>
    <mergeCell ref="AE20:AF20"/>
    <mergeCell ref="AE21:AF21"/>
    <mergeCell ref="AE22:AF22"/>
    <mergeCell ref="AD85:AD86"/>
    <mergeCell ref="AD91:AD93"/>
    <mergeCell ref="AD95:AD96"/>
    <mergeCell ref="AD98:AD99"/>
    <mergeCell ref="AL6:AL8"/>
    <mergeCell ref="AL12:AL14"/>
    <mergeCell ref="AD41:AD44"/>
    <mergeCell ref="AD49:AD51"/>
    <mergeCell ref="AD58:AD63"/>
    <mergeCell ref="AD66:AD69"/>
    <mergeCell ref="AD71:AD73"/>
    <mergeCell ref="AD77:AD79"/>
    <mergeCell ref="AE23:AF23"/>
    <mergeCell ref="AE24:AF24"/>
    <mergeCell ref="AE25:AF25"/>
    <mergeCell ref="AE26:AF26"/>
    <mergeCell ref="BB49:BB74"/>
    <mergeCell ref="BB77:BB89"/>
    <mergeCell ref="BJ3:BJ4"/>
    <mergeCell ref="BJ5:BJ53"/>
    <mergeCell ref="AT3:AT4"/>
    <mergeCell ref="AT6:AT19"/>
    <mergeCell ref="BB3:BB4"/>
    <mergeCell ref="BB6:BB8"/>
    <mergeCell ref="BB10:BB47"/>
    <mergeCell ref="AU11:AV11"/>
    <mergeCell ref="AU12:AV12"/>
    <mergeCell ref="AU13:AV13"/>
    <mergeCell ref="AU14:AV14"/>
    <mergeCell ref="AU20:AV20"/>
    <mergeCell ref="AU16:AV16"/>
    <mergeCell ref="AU17:AV17"/>
    <mergeCell ref="BR5:BR53"/>
    <mergeCell ref="BR3:BR4"/>
    <mergeCell ref="BZ5:BZ17"/>
    <mergeCell ref="BZ3:BZ4"/>
    <mergeCell ref="BY3:BY7"/>
    <mergeCell ref="BU9:BV9"/>
    <mergeCell ref="BS10:BT10"/>
    <mergeCell ref="BU10:BV10"/>
    <mergeCell ref="BS11:BT11"/>
    <mergeCell ref="BU11:BV11"/>
    <mergeCell ref="BS12:BT12"/>
    <mergeCell ref="BU12:BV12"/>
    <mergeCell ref="BS13:BT13"/>
    <mergeCell ref="BU13:BV13"/>
    <mergeCell ref="BS14:BT14"/>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sheetPr codeName="Sheet2"/>
  <dimension ref="A1"/>
  <sheetViews>
    <sheetView rightToLeft="1" workbookViewId="0">
      <selection activeCell="C25" sqref="C25"/>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
  <sheetViews>
    <sheetView rightToLeft="1" workbookViewId="0">
      <selection activeCell="E18" sqref="E18"/>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مرتبات</vt:lpstr>
      <vt:lpstr>مصروفات</vt:lpstr>
      <vt:lpstr>ايردات</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Ihab majdy</dc:creator>
  <cp:lastModifiedBy>Ihab majdy</cp:lastModifiedBy>
  <dcterms:created xsi:type="dcterms:W3CDTF">2017-02-20T12:51:41Z</dcterms:created>
  <dcterms:modified xsi:type="dcterms:W3CDTF">2017-02-24T22:34:11Z</dcterms:modified>
</cp:coreProperties>
</file>