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bri\Documents\GradSchool\Projects\SequenceProject\sequence-fragmentation-project\analysis\"/>
    </mc:Choice>
  </mc:AlternateContent>
  <xr:revisionPtr revIDLastSave="0" documentId="13_ncr:1_{380F2F94-A229-4280-932F-F8CD93CACC5C}" xr6:coauthVersionLast="43" xr6:coauthVersionMax="43" xr10:uidLastSave="{00000000-0000-0000-0000-000000000000}"/>
  <bookViews>
    <workbookView xWindow="-108" yWindow="-108" windowWidth="23256" windowHeight="12576" xr2:uid="{2EF2528A-2E63-42B0-BD05-B8C149C187C0}"/>
  </bookViews>
  <sheets>
    <sheet name="old dataset" sheetId="1" r:id="rId1"/>
    <sheet name="new4" sheetId="4" r:id="rId2"/>
    <sheet name="new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44" i="1" l="1"/>
  <c r="J44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H44" i="1" l="1"/>
  <c r="G44" i="1"/>
  <c r="C44" i="1"/>
  <c r="E44" i="1"/>
  <c r="B4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  <c r="F44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D4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tc={D8F112B9-9844-40FF-9315-EE07F1E546EA}</author>
    <author>tc={8CD143C2-F9FD-46C5-980E-09CFBCA79103}</author>
    <author>tc={4B91DA79-5F1A-4BF9-B258-74C020843851}</author>
  </authors>
  <commentList>
    <comment ref="C1" authorId="0" shapeId="0" xr:uid="{D8F112B9-9844-40FF-9315-EE07F1E546EA}">
      <text>
        <t>[Threaded comment]
Your version of Excel allows you to read this threaded comment; however, any edits to it will get removed if the file is opened in a newer version of Excel. Learn more: https://go.microsoft.com/fwlink/?linkid=870924
Comment:
    Harmonized SRBI and NUSTATS</t>
      </text>
    </comment>
    <comment ref="E1" authorId="1" shapeId="0" xr:uid="{8CD143C2-F9FD-46C5-980E-09CFBCA79103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 the PNAME == NA problem</t>
      </text>
    </comment>
    <comment ref="G1" authorId="2" shapeId="0" xr:uid="{4B91DA79-5F1A-4BF9-B258-74C020843851}">
      <text>
        <t>[Threaded comment]
Your version of Excel allows you to read this threaded comment; however, any edits to it will get removed if the file is opened in a newer version of Excel. Learn more: https://go.microsoft.com/fwlink/?linkid=870924
Comment:
    Fixed the weighting of the school_acts</t>
      </text>
    </comment>
  </commentList>
</comments>
</file>

<file path=xl/sharedStrings.xml><?xml version="1.0" encoding="utf-8"?>
<sst xmlns="http://schemas.openxmlformats.org/spreadsheetml/2006/main" count="139" uniqueCount="54">
  <si>
    <t>APURP</t>
  </si>
  <si>
    <t>AFTER SCHOOL OR NON-CLASS-RELATED SPORTS/PHYSICAL ACTIVITY</t>
  </si>
  <si>
    <t>ALL OTHER ACTIVITIES AT MY HOME</t>
  </si>
  <si>
    <t>ALL OTHER AFTER SCHOOL OR NON-CLASS RELATED ACTIVITIES (LIBRARY, BAND REHEARSAL, CLUBS, ETC)</t>
  </si>
  <si>
    <t>ALL OTHER WORK-RELATED ACTIVITIES AT MY WORK</t>
  </si>
  <si>
    <t>CHANGE TYPE OF TRANSPORTATION/TRANSFER (WALK TO BUS, WALK TO/FROM PARKED CAR)</t>
  </si>
  <si>
    <t>CIVIC/RELIGIOUS ACTIVITIES</t>
  </si>
  <si>
    <t>DON'T KNOW/REFUSED</t>
  </si>
  <si>
    <t>DRIVE THROUGH MEALS (SNACKS, COFFEE, ETC.) [SHOW IF PTYPE &lt;&gt; 1 (HOME)]</t>
  </si>
  <si>
    <t>DRIVE THROUGH OTHER (ATM, BANK) [SHOW IF PTYPE &lt;&gt; 1]</t>
  </si>
  <si>
    <t>EAT MEAL AT RESTAURANT/DINER</t>
  </si>
  <si>
    <t>ENTERTAINMENT (MOVIES, WATCH SPORTS, ETC)</t>
  </si>
  <si>
    <t>EXERCISE (WITH OR WITHOUT EQUIPMENT)/PLAYING SPORTS</t>
  </si>
  <si>
    <t>EXERCISE/SPORTS</t>
  </si>
  <si>
    <t>HEALTH CARE (DOCTOR, DENTIST, EYE CARE, CHIROPRACTOR, VETERINARIAN)</t>
  </si>
  <si>
    <t>HOSTING VISITORS/ENTERTAINING GUESTS</t>
  </si>
  <si>
    <t>HOUSEHOLD ERRANDS (BANK, DRY CLEANING, ETC.)</t>
  </si>
  <si>
    <t>IN SCHOOL/CLASSROOM/LABORATORY</t>
  </si>
  <si>
    <t>INDOOR EXERCISE (GYM, YOGA, ETC.)</t>
  </si>
  <si>
    <t>LOOP TRIP (FOR INTERVIEWER ONLY-NOT LISTED ON DIARY)</t>
  </si>
  <si>
    <t>MEALS AT SCHOOL/COLLEGE</t>
  </si>
  <si>
    <t>MEALS AT WORK</t>
  </si>
  <si>
    <t>NON-WORK RELATED ACTIVITIES (SOCIAL CLUBS, ETC)</t>
  </si>
  <si>
    <t>OTHER (SPECIFY) [NOTE: LISTED ON DIARY] (O_APURP)</t>
  </si>
  <si>
    <t>OUTDOOR EXERCISE (PLAYING SPORTS/JOGGING, BICYCLING, WALKING, WALKING THE DOG, ETC.)</t>
  </si>
  <si>
    <t>PERSONAL ACTIVITIES (SLEEPING, PERSONAL CARE, LEISURE, CHORES)</t>
  </si>
  <si>
    <t>PERSONAL BUSINESS (VISIT GOVERNMENT OFFICE, ATTORNEY, ACCOUNTANT)</t>
  </si>
  <si>
    <t>PICKUP/DROP OFF PASSENGER(S)</t>
  </si>
  <si>
    <t>PREPARING MEALS/EATING</t>
  </si>
  <si>
    <t>ROUTINE SHOPPING (GROCERIES, CLOTHING, CONVENIENCE STORE, HH MAINTENANCE)</t>
  </si>
  <si>
    <t>SERVICE PRIVATE VEHICLE (GAS, OIL, LUBE, REPAIRS)</t>
  </si>
  <si>
    <t>SHOPPING FOR MAJOR PURCHASES OR SPECIALTY ITEMS (APPLIANCE, ELECTRONICS, NEW VEHICLE, MAJOR HH REPAIRS)</t>
  </si>
  <si>
    <t>SOCIAL/VISIT FRIENDS/RELATIVES</t>
  </si>
  <si>
    <t>STUDY / SCHOOLWORK</t>
  </si>
  <si>
    <t>TRAINING</t>
  </si>
  <si>
    <t>USING COMPUTER/TELEPHONE/CELL OR SMART PHONE OR OTHER COMMUNICATIONS DEVICE FOR PERSONAL ACTIVITIES</t>
  </si>
  <si>
    <t>VOLUNTEER WORK/ACTIVITIES</t>
  </si>
  <si>
    <t>WORK-RELATED (MEETING, SALES CALL, DELIVERY)</t>
  </si>
  <si>
    <t>WORK-SPONSORED SOCIAL ACTIVITIES (HOLIDAY OR BIRTHDAY CELEBRATIONS, ETC)</t>
  </si>
  <si>
    <t>WORK FOR PAY AT HOME USING TELECOMMUNICATIONS EQUIPMENT</t>
  </si>
  <si>
    <t>WORK/JOB DUTIES</t>
  </si>
  <si>
    <t>old.n</t>
  </si>
  <si>
    <t>new.n</t>
  </si>
  <si>
    <t>change</t>
  </si>
  <si>
    <t>*</t>
  </si>
  <si>
    <t>?</t>
  </si>
  <si>
    <t>change.2</t>
  </si>
  <si>
    <t>TOTAL</t>
  </si>
  <si>
    <t>new2.n</t>
  </si>
  <si>
    <t>new3.n</t>
  </si>
  <si>
    <t>n</t>
  </si>
  <si>
    <t>change3</t>
  </si>
  <si>
    <t>new4.n</t>
  </si>
  <si>
    <t>change4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</si>
</sst>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lissa McBride" id="{CAA6D8AE-25B5-4B27-B6AB-2BBBF70243F1}" userId="1fbb18d3bf9d35d5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19-06-11T23:15:51.98" personId="{CAA6D8AE-25B5-4B27-B6AB-2BBBF70243F1}" id="{D8F112B9-9844-40FF-9315-EE07F1E546EA}">
    <text>Harmonized SRBI and NUSTATS</text>
  </threadedComment>
  <threadedComment ref="E1" dT="2019-06-11T23:19:49.64" personId="{CAA6D8AE-25B5-4B27-B6AB-2BBBF70243F1}" id="{8CD143C2-F9FD-46C5-980E-09CFBCA79103}">
    <text>Fixed the PNAME == NA problem</text>
  </threadedComment>
  <threadedComment ref="G1" dT="2019-06-11T23:20:09.25" personId="{CAA6D8AE-25B5-4B27-B6AB-2BBBF70243F1}" id="{4B91DA79-5F1A-4BF9-B258-74C020843851}">
    <text>Fixed the weighting of the school_acts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A1FA1-00A7-46C9-A633-1B5A641E3A8D}">
  <dimension ref="A1:K44"/>
  <sheetViews>
    <sheetView tabSelected="1" topLeftCell="A19" zoomScaleNormal="100" workbookViewId="0">
      <selection activeCell="J42" sqref="J42"/>
    </sheetView>
  </sheetViews>
  <sheetFormatPr defaultRowHeight="15" x14ac:dyDescent="0.25"/>
  <cols>
    <col min="1" max="1" width="109.42578125" bestFit="1" customWidth="1"/>
    <col min="11" max="11" width="9.140625" style="1"/>
  </cols>
  <sheetData>
    <row r="1" spans="1:11" x14ac:dyDescent="0.25">
      <c r="A1" t="s">
        <v>0</v>
      </c>
      <c r="B1" t="s">
        <v>41</v>
      </c>
      <c r="C1" t="s">
        <v>42</v>
      </c>
      <c r="D1" t="s">
        <v>43</v>
      </c>
      <c r="E1" t="s">
        <v>48</v>
      </c>
      <c r="F1" t="s">
        <v>46</v>
      </c>
      <c r="G1" t="s">
        <v>49</v>
      </c>
      <c r="H1" t="s">
        <v>51</v>
      </c>
      <c r="I1" t="s">
        <v>52</v>
      </c>
      <c r="J1" t="s">
        <v>53</v>
      </c>
    </row>
    <row r="2" spans="1:11" x14ac:dyDescent="0.25">
      <c r="B2">
        <v>6</v>
      </c>
      <c r="C2">
        <v>4</v>
      </c>
      <c r="D2">
        <f>B2-C2</f>
        <v>2</v>
      </c>
      <c r="E2">
        <v>0</v>
      </c>
      <c r="F2">
        <f>C2-E2</f>
        <v>4</v>
      </c>
      <c r="G2">
        <f>_xlfn.IFNA(VLOOKUP(A2,'new3'!$A$2:$B$40,2, FALSE),0)</f>
        <v>0</v>
      </c>
      <c r="H2">
        <f>E2-G2</f>
        <v>0</v>
      </c>
      <c r="I2">
        <f>_xlfn.IFNA(VLOOKUP(A2,'new4'!$A$2:$B$40,2, FALSE),0)</f>
        <v>0</v>
      </c>
      <c r="J2">
        <f>G2-I2</f>
        <v>0</v>
      </c>
    </row>
    <row r="3" spans="1:11" x14ac:dyDescent="0.25">
      <c r="A3" t="s">
        <v>1</v>
      </c>
      <c r="B3">
        <v>140</v>
      </c>
      <c r="C3">
        <v>98</v>
      </c>
      <c r="D3">
        <f t="shared" ref="D3:D42" si="0">B3-C3</f>
        <v>42</v>
      </c>
      <c r="E3">
        <v>98</v>
      </c>
      <c r="F3">
        <f>C3-E3</f>
        <v>0</v>
      </c>
      <c r="G3">
        <f>_xlfn.IFNA(VLOOKUP(A3,'new3'!$A$2:$B$40,2, FALSE),0)</f>
        <v>96</v>
      </c>
      <c r="H3">
        <f t="shared" ref="H3:H42" si="1">E3-G3</f>
        <v>2</v>
      </c>
      <c r="I3">
        <f>_xlfn.IFNA(VLOOKUP(A3,'new4'!$A$2:$B$40,2, FALSE),0)</f>
        <v>94</v>
      </c>
      <c r="J3">
        <f t="shared" ref="J3:J42" si="2">G3-I3</f>
        <v>2</v>
      </c>
    </row>
    <row r="4" spans="1:11" x14ac:dyDescent="0.25">
      <c r="A4" t="s">
        <v>2</v>
      </c>
      <c r="B4">
        <v>3740</v>
      </c>
      <c r="C4">
        <v>3740</v>
      </c>
      <c r="D4">
        <f t="shared" si="0"/>
        <v>0</v>
      </c>
      <c r="E4">
        <v>147</v>
      </c>
      <c r="F4">
        <f>C4-E4</f>
        <v>3593</v>
      </c>
      <c r="G4">
        <f>_xlfn.IFNA(VLOOKUP(A4,'new3'!$A$2:$B$40,2, FALSE),0)</f>
        <v>147</v>
      </c>
      <c r="H4">
        <f t="shared" si="1"/>
        <v>0</v>
      </c>
      <c r="I4">
        <f>_xlfn.IFNA(VLOOKUP(A4,'new4'!$A$2:$B$40,2, FALSE),0)</f>
        <v>147</v>
      </c>
      <c r="J4">
        <f t="shared" si="2"/>
        <v>0</v>
      </c>
      <c r="K4" s="2" t="s">
        <v>45</v>
      </c>
    </row>
    <row r="5" spans="1:11" x14ac:dyDescent="0.25">
      <c r="A5" t="s">
        <v>3</v>
      </c>
      <c r="B5">
        <v>478</v>
      </c>
      <c r="C5">
        <v>420</v>
      </c>
      <c r="D5">
        <f t="shared" si="0"/>
        <v>58</v>
      </c>
      <c r="E5">
        <v>420</v>
      </c>
      <c r="F5">
        <f>C5-E5</f>
        <v>0</v>
      </c>
      <c r="G5">
        <f>_xlfn.IFNA(VLOOKUP(A5,'new3'!$A$2:$B$40,2, FALSE),0)</f>
        <v>415</v>
      </c>
      <c r="H5">
        <f t="shared" si="1"/>
        <v>5</v>
      </c>
      <c r="I5">
        <f>_xlfn.IFNA(VLOOKUP(A5,'new4'!$A$2:$B$40,2, FALSE),0)</f>
        <v>407</v>
      </c>
      <c r="J5">
        <f t="shared" si="2"/>
        <v>8</v>
      </c>
    </row>
    <row r="6" spans="1:11" x14ac:dyDescent="0.25">
      <c r="A6" t="s">
        <v>4</v>
      </c>
      <c r="B6">
        <v>173</v>
      </c>
      <c r="C6">
        <v>169</v>
      </c>
      <c r="D6">
        <f t="shared" si="0"/>
        <v>4</v>
      </c>
      <c r="E6">
        <v>169</v>
      </c>
      <c r="F6">
        <f>C6-E6</f>
        <v>0</v>
      </c>
      <c r="G6">
        <f>_xlfn.IFNA(VLOOKUP(A6,'new3'!$A$2:$B$40,2, FALSE),0)</f>
        <v>169</v>
      </c>
      <c r="H6">
        <f t="shared" si="1"/>
        <v>0</v>
      </c>
      <c r="I6">
        <f>_xlfn.IFNA(VLOOKUP(A6,'new4'!$A$2:$B$40,2, FALSE),0)</f>
        <v>96</v>
      </c>
      <c r="J6">
        <f t="shared" si="2"/>
        <v>73</v>
      </c>
      <c r="K6" s="3" t="s">
        <v>44</v>
      </c>
    </row>
    <row r="7" spans="1:11" x14ac:dyDescent="0.25">
      <c r="A7" t="s">
        <v>5</v>
      </c>
      <c r="B7">
        <v>23906</v>
      </c>
      <c r="C7">
        <v>23906</v>
      </c>
      <c r="D7">
        <f t="shared" si="0"/>
        <v>0</v>
      </c>
      <c r="E7">
        <v>23873</v>
      </c>
      <c r="F7">
        <f>C7-E7</f>
        <v>33</v>
      </c>
      <c r="G7">
        <f>_xlfn.IFNA(VLOOKUP(A7,'new3'!$A$2:$B$40,2, FALSE),0)</f>
        <v>23872</v>
      </c>
      <c r="H7">
        <f t="shared" si="1"/>
        <v>1</v>
      </c>
      <c r="I7">
        <f>_xlfn.IFNA(VLOOKUP(A7,'new4'!$A$2:$B$40,2, FALSE),0)</f>
        <v>23872</v>
      </c>
      <c r="J7">
        <f t="shared" si="2"/>
        <v>0</v>
      </c>
    </row>
    <row r="8" spans="1:11" x14ac:dyDescent="0.25">
      <c r="A8" t="s">
        <v>6</v>
      </c>
      <c r="B8">
        <v>7838</v>
      </c>
      <c r="C8">
        <v>7838</v>
      </c>
      <c r="D8">
        <f t="shared" si="0"/>
        <v>0</v>
      </c>
      <c r="E8">
        <v>7837</v>
      </c>
      <c r="F8">
        <f>C8-E8</f>
        <v>1</v>
      </c>
      <c r="G8">
        <f>_xlfn.IFNA(VLOOKUP(A8,'new3'!$A$2:$B$40,2, FALSE),0)</f>
        <v>7837</v>
      </c>
      <c r="H8">
        <f t="shared" si="1"/>
        <v>0</v>
      </c>
      <c r="I8">
        <f>_xlfn.IFNA(VLOOKUP(A8,'new4'!$A$2:$B$40,2, FALSE),0)</f>
        <v>7837</v>
      </c>
      <c r="J8">
        <f t="shared" si="2"/>
        <v>0</v>
      </c>
    </row>
    <row r="9" spans="1:11" x14ac:dyDescent="0.25">
      <c r="A9" t="s">
        <v>7</v>
      </c>
      <c r="B9">
        <v>169</v>
      </c>
      <c r="C9">
        <v>169</v>
      </c>
      <c r="D9">
        <f t="shared" si="0"/>
        <v>0</v>
      </c>
      <c r="E9">
        <v>165</v>
      </c>
      <c r="F9">
        <f>C9-E9</f>
        <v>4</v>
      </c>
      <c r="G9">
        <f>_xlfn.IFNA(VLOOKUP(A9,'new3'!$A$2:$B$40,2, FALSE),0)</f>
        <v>165</v>
      </c>
      <c r="H9">
        <f t="shared" si="1"/>
        <v>0</v>
      </c>
      <c r="I9">
        <f>_xlfn.IFNA(VLOOKUP(A9,'new4'!$A$2:$B$40,2, FALSE),0)</f>
        <v>165</v>
      </c>
      <c r="J9">
        <f t="shared" si="2"/>
        <v>0</v>
      </c>
    </row>
    <row r="10" spans="1:11" x14ac:dyDescent="0.25">
      <c r="A10" t="s">
        <v>8</v>
      </c>
      <c r="B10">
        <v>5050</v>
      </c>
      <c r="C10">
        <v>5050</v>
      </c>
      <c r="D10">
        <f t="shared" si="0"/>
        <v>0</v>
      </c>
      <c r="E10">
        <v>5038</v>
      </c>
      <c r="F10">
        <f>C10-E10</f>
        <v>12</v>
      </c>
      <c r="G10">
        <f>_xlfn.IFNA(VLOOKUP(A10,'new3'!$A$2:$B$40,2, FALSE),0)</f>
        <v>5037</v>
      </c>
      <c r="H10">
        <f t="shared" si="1"/>
        <v>1</v>
      </c>
      <c r="I10">
        <f>_xlfn.IFNA(VLOOKUP(A10,'new4'!$A$2:$B$40,2, FALSE),0)</f>
        <v>5037</v>
      </c>
      <c r="J10">
        <f t="shared" si="2"/>
        <v>0</v>
      </c>
    </row>
    <row r="11" spans="1:11" x14ac:dyDescent="0.25">
      <c r="A11" t="s">
        <v>9</v>
      </c>
      <c r="B11">
        <v>1361</v>
      </c>
      <c r="C11">
        <v>1361</v>
      </c>
      <c r="D11">
        <f t="shared" si="0"/>
        <v>0</v>
      </c>
      <c r="E11">
        <v>1358</v>
      </c>
      <c r="F11">
        <f>C11-E11</f>
        <v>3</v>
      </c>
      <c r="G11">
        <f>_xlfn.IFNA(VLOOKUP(A11,'new3'!$A$2:$B$40,2, FALSE),0)</f>
        <v>1358</v>
      </c>
      <c r="H11">
        <f t="shared" si="1"/>
        <v>0</v>
      </c>
      <c r="I11">
        <f>_xlfn.IFNA(VLOOKUP(A11,'new4'!$A$2:$B$40,2, FALSE),0)</f>
        <v>1358</v>
      </c>
      <c r="J11">
        <f t="shared" si="2"/>
        <v>0</v>
      </c>
    </row>
    <row r="12" spans="1:11" x14ac:dyDescent="0.25">
      <c r="A12" t="s">
        <v>10</v>
      </c>
      <c r="B12">
        <v>19762</v>
      </c>
      <c r="C12">
        <v>19760</v>
      </c>
      <c r="D12">
        <f t="shared" si="0"/>
        <v>2</v>
      </c>
      <c r="E12">
        <v>19752</v>
      </c>
      <c r="F12">
        <f>C12-E12</f>
        <v>8</v>
      </c>
      <c r="G12">
        <f>_xlfn.IFNA(VLOOKUP(A12,'new3'!$A$2:$B$40,2, FALSE),0)</f>
        <v>19745</v>
      </c>
      <c r="H12">
        <f t="shared" si="1"/>
        <v>7</v>
      </c>
      <c r="I12">
        <f>_xlfn.IFNA(VLOOKUP(A12,'new4'!$A$2:$B$40,2, FALSE),0)</f>
        <v>19744</v>
      </c>
      <c r="J12">
        <f t="shared" si="2"/>
        <v>1</v>
      </c>
    </row>
    <row r="13" spans="1:11" x14ac:dyDescent="0.25">
      <c r="A13" t="s">
        <v>11</v>
      </c>
      <c r="B13">
        <v>7615</v>
      </c>
      <c r="C13">
        <v>7614</v>
      </c>
      <c r="D13">
        <f t="shared" si="0"/>
        <v>1</v>
      </c>
      <c r="E13">
        <v>7612</v>
      </c>
      <c r="F13">
        <f>C13-E13</f>
        <v>2</v>
      </c>
      <c r="G13">
        <f>_xlfn.IFNA(VLOOKUP(A13,'new3'!$A$2:$B$40,2, FALSE),0)</f>
        <v>7612</v>
      </c>
      <c r="H13">
        <f t="shared" si="1"/>
        <v>0</v>
      </c>
      <c r="I13">
        <f>_xlfn.IFNA(VLOOKUP(A13,'new4'!$A$2:$B$40,2, FALSE),0)</f>
        <v>7609</v>
      </c>
      <c r="J13">
        <f t="shared" si="2"/>
        <v>3</v>
      </c>
    </row>
    <row r="14" spans="1:11" x14ac:dyDescent="0.25">
      <c r="A14" t="s">
        <v>12</v>
      </c>
      <c r="B14">
        <v>493</v>
      </c>
      <c r="C14">
        <v>493</v>
      </c>
      <c r="D14">
        <f t="shared" si="0"/>
        <v>0</v>
      </c>
      <c r="E14">
        <v>7</v>
      </c>
      <c r="F14">
        <f>C14-E14</f>
        <v>486</v>
      </c>
      <c r="G14">
        <f>_xlfn.IFNA(VLOOKUP(A14,'new3'!$A$2:$B$40,2, FALSE),0)</f>
        <v>7</v>
      </c>
      <c r="H14">
        <f t="shared" si="1"/>
        <v>0</v>
      </c>
      <c r="I14">
        <f>_xlfn.IFNA(VLOOKUP(A14,'new4'!$A$2:$B$40,2, FALSE),0)</f>
        <v>7</v>
      </c>
      <c r="J14">
        <f t="shared" si="2"/>
        <v>0</v>
      </c>
    </row>
    <row r="15" spans="1:11" x14ac:dyDescent="0.25">
      <c r="A15" t="s">
        <v>13</v>
      </c>
      <c r="B15">
        <v>40</v>
      </c>
      <c r="C15">
        <v>39</v>
      </c>
      <c r="D15">
        <f t="shared" si="0"/>
        <v>1</v>
      </c>
      <c r="E15">
        <v>39</v>
      </c>
      <c r="F15">
        <f>C15-E15</f>
        <v>0</v>
      </c>
      <c r="G15">
        <f>_xlfn.IFNA(VLOOKUP(A15,'new3'!$A$2:$B$40,2, FALSE),0)</f>
        <v>39</v>
      </c>
      <c r="H15">
        <f t="shared" si="1"/>
        <v>0</v>
      </c>
      <c r="I15">
        <f>_xlfn.IFNA(VLOOKUP(A15,'new4'!$A$2:$B$40,2, FALSE),0)</f>
        <v>37</v>
      </c>
      <c r="J15">
        <f t="shared" si="2"/>
        <v>2</v>
      </c>
    </row>
    <row r="16" spans="1:11" x14ac:dyDescent="0.25">
      <c r="A16" t="s">
        <v>14</v>
      </c>
      <c r="B16">
        <v>6484</v>
      </c>
      <c r="C16">
        <v>6484</v>
      </c>
      <c r="D16">
        <f t="shared" si="0"/>
        <v>0</v>
      </c>
      <c r="E16">
        <v>6482</v>
      </c>
      <c r="F16">
        <f>C16-E16</f>
        <v>2</v>
      </c>
      <c r="G16">
        <f>_xlfn.IFNA(VLOOKUP(A16,'new3'!$A$2:$B$40,2, FALSE),0)</f>
        <v>6482</v>
      </c>
      <c r="H16">
        <f t="shared" si="1"/>
        <v>0</v>
      </c>
      <c r="I16">
        <f>_xlfn.IFNA(VLOOKUP(A16,'new4'!$A$2:$B$40,2, FALSE),0)</f>
        <v>6482</v>
      </c>
      <c r="J16">
        <f t="shared" si="2"/>
        <v>0</v>
      </c>
    </row>
    <row r="17" spans="1:11" x14ac:dyDescent="0.25">
      <c r="A17" t="s">
        <v>15</v>
      </c>
      <c r="B17">
        <v>386</v>
      </c>
      <c r="C17">
        <v>386</v>
      </c>
      <c r="D17">
        <f t="shared" si="0"/>
        <v>0</v>
      </c>
      <c r="E17">
        <v>15</v>
      </c>
      <c r="F17">
        <f>C17-E17</f>
        <v>371</v>
      </c>
      <c r="G17">
        <f>_xlfn.IFNA(VLOOKUP(A17,'new3'!$A$2:$B$40,2, FALSE),0)</f>
        <v>15</v>
      </c>
      <c r="H17">
        <f t="shared" si="1"/>
        <v>0</v>
      </c>
      <c r="I17">
        <f>_xlfn.IFNA(VLOOKUP(A17,'new4'!$A$2:$B$40,2, FALSE),0)</f>
        <v>15</v>
      </c>
      <c r="J17">
        <f t="shared" si="2"/>
        <v>0</v>
      </c>
    </row>
    <row r="18" spans="1:11" x14ac:dyDescent="0.25">
      <c r="A18" t="s">
        <v>16</v>
      </c>
      <c r="B18">
        <v>9708</v>
      </c>
      <c r="C18">
        <v>9708</v>
      </c>
      <c r="D18">
        <f t="shared" si="0"/>
        <v>0</v>
      </c>
      <c r="E18">
        <v>9703</v>
      </c>
      <c r="F18">
        <f>C18-E18</f>
        <v>5</v>
      </c>
      <c r="G18">
        <f>_xlfn.IFNA(VLOOKUP(A18,'new3'!$A$2:$B$40,2, FALSE),0)</f>
        <v>9703</v>
      </c>
      <c r="H18">
        <f t="shared" si="1"/>
        <v>0</v>
      </c>
      <c r="I18">
        <f>_xlfn.IFNA(VLOOKUP(A18,'new4'!$A$2:$B$40,2, FALSE),0)</f>
        <v>9703</v>
      </c>
      <c r="J18">
        <f t="shared" si="2"/>
        <v>0</v>
      </c>
    </row>
    <row r="19" spans="1:11" x14ac:dyDescent="0.25">
      <c r="A19" t="s">
        <v>17</v>
      </c>
      <c r="B19">
        <v>1038</v>
      </c>
      <c r="C19">
        <v>452</v>
      </c>
      <c r="D19">
        <f t="shared" si="0"/>
        <v>586</v>
      </c>
      <c r="E19">
        <v>452</v>
      </c>
      <c r="F19">
        <f>C19-E19</f>
        <v>0</v>
      </c>
      <c r="G19">
        <f>_xlfn.IFNA(VLOOKUP(A19,'new3'!$A$2:$B$40,2, FALSE),0)</f>
        <v>0</v>
      </c>
      <c r="H19">
        <f t="shared" si="1"/>
        <v>452</v>
      </c>
      <c r="I19">
        <f>_xlfn.IFNA(VLOOKUP(A19,'new4'!$A$2:$B$40,2, FALSE),0)</f>
        <v>0</v>
      </c>
      <c r="J19">
        <f t="shared" si="2"/>
        <v>0</v>
      </c>
      <c r="K19" s="4" t="s">
        <v>44</v>
      </c>
    </row>
    <row r="20" spans="1:11" x14ac:dyDescent="0.25">
      <c r="A20" t="s">
        <v>18</v>
      </c>
      <c r="B20">
        <v>5200</v>
      </c>
      <c r="C20">
        <v>5200</v>
      </c>
      <c r="D20">
        <f t="shared" si="0"/>
        <v>0</v>
      </c>
      <c r="E20">
        <v>5200</v>
      </c>
      <c r="F20">
        <f>C20-E20</f>
        <v>0</v>
      </c>
      <c r="G20">
        <f>_xlfn.IFNA(VLOOKUP(A20,'new3'!$A$2:$B$40,2, FALSE),0)</f>
        <v>5199</v>
      </c>
      <c r="H20">
        <f t="shared" si="1"/>
        <v>1</v>
      </c>
      <c r="I20">
        <f>_xlfn.IFNA(VLOOKUP(A20,'new4'!$A$2:$B$40,2, FALSE),0)</f>
        <v>5199</v>
      </c>
      <c r="J20">
        <f t="shared" si="2"/>
        <v>0</v>
      </c>
    </row>
    <row r="21" spans="1:11" x14ac:dyDescent="0.25">
      <c r="A21" t="s">
        <v>19</v>
      </c>
      <c r="B21">
        <v>6412</v>
      </c>
      <c r="C21">
        <v>6411</v>
      </c>
      <c r="D21">
        <f t="shared" si="0"/>
        <v>1</v>
      </c>
      <c r="E21">
        <v>6410</v>
      </c>
      <c r="F21">
        <f>C21-E21</f>
        <v>1</v>
      </c>
      <c r="G21">
        <f>_xlfn.IFNA(VLOOKUP(A21,'new3'!$A$2:$B$40,2, FALSE),0)</f>
        <v>6410</v>
      </c>
      <c r="H21">
        <f t="shared" si="1"/>
        <v>0</v>
      </c>
      <c r="I21">
        <f>_xlfn.IFNA(VLOOKUP(A21,'new4'!$A$2:$B$40,2, FALSE),0)</f>
        <v>6389</v>
      </c>
      <c r="J21">
        <f t="shared" si="2"/>
        <v>21</v>
      </c>
    </row>
    <row r="22" spans="1:11" x14ac:dyDescent="0.25">
      <c r="A22" t="s">
        <v>20</v>
      </c>
      <c r="B22">
        <v>227</v>
      </c>
      <c r="C22">
        <v>42</v>
      </c>
      <c r="D22">
        <f t="shared" si="0"/>
        <v>185</v>
      </c>
      <c r="E22">
        <v>42</v>
      </c>
      <c r="F22">
        <f>C22-E22</f>
        <v>0</v>
      </c>
      <c r="G22">
        <f>_xlfn.IFNA(VLOOKUP(A22,'new3'!$A$2:$B$40,2, FALSE),0)</f>
        <v>14</v>
      </c>
      <c r="H22">
        <f t="shared" si="1"/>
        <v>28</v>
      </c>
      <c r="I22">
        <f>_xlfn.IFNA(VLOOKUP(A22,'new4'!$A$2:$B$40,2, FALSE),0)</f>
        <v>0</v>
      </c>
      <c r="J22">
        <f t="shared" si="2"/>
        <v>14</v>
      </c>
      <c r="K22" s="3" t="s">
        <v>44</v>
      </c>
    </row>
    <row r="23" spans="1:11" x14ac:dyDescent="0.25">
      <c r="A23" t="s">
        <v>21</v>
      </c>
      <c r="B23">
        <v>297</v>
      </c>
      <c r="C23">
        <v>284</v>
      </c>
      <c r="D23">
        <f t="shared" si="0"/>
        <v>13</v>
      </c>
      <c r="E23">
        <v>284</v>
      </c>
      <c r="F23">
        <f>C23-E23</f>
        <v>0</v>
      </c>
      <c r="G23">
        <f>_xlfn.IFNA(VLOOKUP(A23,'new3'!$A$2:$B$40,2, FALSE),0)</f>
        <v>284</v>
      </c>
      <c r="H23">
        <f t="shared" si="1"/>
        <v>0</v>
      </c>
      <c r="I23">
        <f>_xlfn.IFNA(VLOOKUP(A23,'new4'!$A$2:$B$40,2, FALSE),0)</f>
        <v>237</v>
      </c>
      <c r="J23">
        <f t="shared" si="2"/>
        <v>47</v>
      </c>
      <c r="K23" s="3" t="s">
        <v>44</v>
      </c>
    </row>
    <row r="24" spans="1:11" x14ac:dyDescent="0.25">
      <c r="A24" t="s">
        <v>22</v>
      </c>
      <c r="B24">
        <v>131</v>
      </c>
      <c r="C24">
        <v>131</v>
      </c>
      <c r="D24">
        <f t="shared" si="0"/>
        <v>0</v>
      </c>
      <c r="E24">
        <v>131</v>
      </c>
      <c r="F24">
        <f>C24-E24</f>
        <v>0</v>
      </c>
      <c r="G24">
        <f>_xlfn.IFNA(VLOOKUP(A24,'new3'!$A$2:$B$40,2, FALSE),0)</f>
        <v>131</v>
      </c>
      <c r="H24">
        <f t="shared" si="1"/>
        <v>0</v>
      </c>
      <c r="I24">
        <f>_xlfn.IFNA(VLOOKUP(A24,'new4'!$A$2:$B$40,2, FALSE),0)</f>
        <v>131</v>
      </c>
      <c r="J24">
        <f t="shared" si="2"/>
        <v>0</v>
      </c>
    </row>
    <row r="25" spans="1:11" x14ac:dyDescent="0.25">
      <c r="A25" t="s">
        <v>23</v>
      </c>
      <c r="B25">
        <v>6546</v>
      </c>
      <c r="C25">
        <v>6545</v>
      </c>
      <c r="D25">
        <f t="shared" si="0"/>
        <v>1</v>
      </c>
      <c r="E25">
        <v>6508</v>
      </c>
      <c r="F25">
        <f>C25-E25</f>
        <v>37</v>
      </c>
      <c r="G25">
        <f>_xlfn.IFNA(VLOOKUP(A25,'new3'!$A$2:$B$40,2, FALSE),0)</f>
        <v>6505</v>
      </c>
      <c r="H25">
        <f t="shared" si="1"/>
        <v>3</v>
      </c>
      <c r="I25">
        <f>_xlfn.IFNA(VLOOKUP(A25,'new4'!$A$2:$B$40,2, FALSE),0)</f>
        <v>6505</v>
      </c>
      <c r="J25">
        <f t="shared" si="2"/>
        <v>0</v>
      </c>
    </row>
    <row r="26" spans="1:11" x14ac:dyDescent="0.25">
      <c r="A26" t="s">
        <v>24</v>
      </c>
      <c r="B26">
        <v>10698</v>
      </c>
      <c r="C26">
        <v>10698</v>
      </c>
      <c r="D26">
        <f t="shared" si="0"/>
        <v>0</v>
      </c>
      <c r="E26">
        <v>10692</v>
      </c>
      <c r="F26">
        <f>C26-E26</f>
        <v>6</v>
      </c>
      <c r="G26">
        <f>_xlfn.IFNA(VLOOKUP(A26,'new3'!$A$2:$B$40,2, FALSE),0)</f>
        <v>10689</v>
      </c>
      <c r="H26">
        <f t="shared" si="1"/>
        <v>3</v>
      </c>
      <c r="I26">
        <f>_xlfn.IFNA(VLOOKUP(A26,'new4'!$A$2:$B$40,2, FALSE),0)</f>
        <v>10688</v>
      </c>
      <c r="J26">
        <f t="shared" si="2"/>
        <v>1</v>
      </c>
    </row>
    <row r="27" spans="1:11" x14ac:dyDescent="0.25">
      <c r="A27" t="s">
        <v>25</v>
      </c>
      <c r="B27">
        <v>14541</v>
      </c>
      <c r="C27">
        <v>14541</v>
      </c>
      <c r="D27">
        <f t="shared" si="0"/>
        <v>0</v>
      </c>
      <c r="E27">
        <v>1180</v>
      </c>
      <c r="F27">
        <f>C27-E27</f>
        <v>13361</v>
      </c>
      <c r="G27">
        <f>_xlfn.IFNA(VLOOKUP(A27,'new3'!$A$2:$B$40,2, FALSE),0)</f>
        <v>1180</v>
      </c>
      <c r="H27">
        <f t="shared" si="1"/>
        <v>0</v>
      </c>
      <c r="I27">
        <f>_xlfn.IFNA(VLOOKUP(A27,'new4'!$A$2:$B$40,2, FALSE),0)</f>
        <v>1180</v>
      </c>
      <c r="J27">
        <f t="shared" si="2"/>
        <v>0</v>
      </c>
    </row>
    <row r="28" spans="1:11" x14ac:dyDescent="0.25">
      <c r="A28" t="s">
        <v>26</v>
      </c>
      <c r="B28">
        <v>7239</v>
      </c>
      <c r="C28">
        <v>7239</v>
      </c>
      <c r="D28">
        <f t="shared" si="0"/>
        <v>0</v>
      </c>
      <c r="E28">
        <v>7235</v>
      </c>
      <c r="F28">
        <f>C28-E28</f>
        <v>4</v>
      </c>
      <c r="G28">
        <f>_xlfn.IFNA(VLOOKUP(A28,'new3'!$A$2:$B$40,2, FALSE),0)</f>
        <v>7234</v>
      </c>
      <c r="H28">
        <f t="shared" si="1"/>
        <v>1</v>
      </c>
      <c r="I28">
        <f>_xlfn.IFNA(VLOOKUP(A28,'new4'!$A$2:$B$40,2, FALSE),0)</f>
        <v>7234</v>
      </c>
      <c r="J28">
        <f t="shared" si="2"/>
        <v>0</v>
      </c>
    </row>
    <row r="29" spans="1:11" x14ac:dyDescent="0.25">
      <c r="A29" t="s">
        <v>27</v>
      </c>
      <c r="B29">
        <v>25222</v>
      </c>
      <c r="C29">
        <v>25220</v>
      </c>
      <c r="D29">
        <f t="shared" si="0"/>
        <v>2</v>
      </c>
      <c r="E29">
        <v>25112</v>
      </c>
      <c r="F29">
        <f>C29-E29</f>
        <v>108</v>
      </c>
      <c r="G29">
        <f>_xlfn.IFNA(VLOOKUP(A29,'new3'!$A$2:$B$40,2, FALSE),0)</f>
        <v>25111</v>
      </c>
      <c r="H29">
        <f t="shared" si="1"/>
        <v>1</v>
      </c>
      <c r="I29">
        <f>_xlfn.IFNA(VLOOKUP(A29,'new4'!$A$2:$B$40,2, FALSE),0)</f>
        <v>25109</v>
      </c>
      <c r="J29">
        <f t="shared" si="2"/>
        <v>2</v>
      </c>
    </row>
    <row r="30" spans="1:11" x14ac:dyDescent="0.25">
      <c r="A30" t="s">
        <v>28</v>
      </c>
      <c r="B30">
        <v>5524</v>
      </c>
      <c r="C30">
        <v>5523</v>
      </c>
      <c r="D30">
        <f t="shared" si="0"/>
        <v>1</v>
      </c>
      <c r="E30">
        <v>117</v>
      </c>
      <c r="F30">
        <f>C30-E30</f>
        <v>5406</v>
      </c>
      <c r="G30">
        <f>_xlfn.IFNA(VLOOKUP(A30,'new3'!$A$2:$B$40,2, FALSE),0)</f>
        <v>117</v>
      </c>
      <c r="H30">
        <f t="shared" si="1"/>
        <v>0</v>
      </c>
      <c r="I30">
        <f>_xlfn.IFNA(VLOOKUP(A30,'new4'!$A$2:$B$40,2, FALSE),0)</f>
        <v>117</v>
      </c>
      <c r="J30">
        <f t="shared" si="2"/>
        <v>0</v>
      </c>
    </row>
    <row r="31" spans="1:11" x14ac:dyDescent="0.25">
      <c r="A31" t="s">
        <v>29</v>
      </c>
      <c r="B31">
        <v>37021</v>
      </c>
      <c r="C31">
        <v>37021</v>
      </c>
      <c r="D31">
        <f t="shared" si="0"/>
        <v>0</v>
      </c>
      <c r="E31">
        <v>37001</v>
      </c>
      <c r="F31">
        <f>C31-E31</f>
        <v>20</v>
      </c>
      <c r="G31">
        <f>_xlfn.IFNA(VLOOKUP(A31,'new3'!$A$2:$B$40,2, FALSE),0)</f>
        <v>37001</v>
      </c>
      <c r="H31">
        <f t="shared" si="1"/>
        <v>0</v>
      </c>
      <c r="I31">
        <f>_xlfn.IFNA(VLOOKUP(A31,'new4'!$A$2:$B$40,2, FALSE),0)</f>
        <v>37001</v>
      </c>
      <c r="J31">
        <f t="shared" si="2"/>
        <v>0</v>
      </c>
    </row>
    <row r="32" spans="1:11" x14ac:dyDescent="0.25">
      <c r="A32" t="s">
        <v>30</v>
      </c>
      <c r="B32">
        <v>5527</v>
      </c>
      <c r="C32">
        <v>5527</v>
      </c>
      <c r="D32">
        <f t="shared" si="0"/>
        <v>0</v>
      </c>
      <c r="E32">
        <v>5520</v>
      </c>
      <c r="F32">
        <f>C32-E32</f>
        <v>7</v>
      </c>
      <c r="G32">
        <f>_xlfn.IFNA(VLOOKUP(A32,'new3'!$A$2:$B$40,2, FALSE),0)</f>
        <v>5520</v>
      </c>
      <c r="H32">
        <f t="shared" si="1"/>
        <v>0</v>
      </c>
      <c r="I32">
        <f>_xlfn.IFNA(VLOOKUP(A32,'new4'!$A$2:$B$40,2, FALSE),0)</f>
        <v>5520</v>
      </c>
      <c r="J32">
        <f t="shared" si="2"/>
        <v>0</v>
      </c>
    </row>
    <row r="33" spans="1:11" x14ac:dyDescent="0.25">
      <c r="A33" t="s">
        <v>31</v>
      </c>
      <c r="B33">
        <v>3121</v>
      </c>
      <c r="C33">
        <v>3121</v>
      </c>
      <c r="D33">
        <f t="shared" si="0"/>
        <v>0</v>
      </c>
      <c r="E33">
        <v>3120</v>
      </c>
      <c r="F33">
        <f>C33-E33</f>
        <v>1</v>
      </c>
      <c r="G33">
        <f>_xlfn.IFNA(VLOOKUP(A33,'new3'!$A$2:$B$40,2, FALSE),0)</f>
        <v>3120</v>
      </c>
      <c r="H33">
        <f t="shared" si="1"/>
        <v>0</v>
      </c>
      <c r="I33">
        <f>_xlfn.IFNA(VLOOKUP(A33,'new4'!$A$2:$B$40,2, FALSE),0)</f>
        <v>3120</v>
      </c>
      <c r="J33">
        <f t="shared" si="2"/>
        <v>0</v>
      </c>
    </row>
    <row r="34" spans="1:11" x14ac:dyDescent="0.25">
      <c r="A34" t="s">
        <v>32</v>
      </c>
      <c r="B34">
        <v>23108</v>
      </c>
      <c r="C34">
        <v>23105</v>
      </c>
      <c r="D34">
        <f t="shared" si="0"/>
        <v>3</v>
      </c>
      <c r="E34">
        <v>23072</v>
      </c>
      <c r="F34">
        <f>C34-E34</f>
        <v>33</v>
      </c>
      <c r="G34">
        <f>_xlfn.IFNA(VLOOKUP(A34,'new3'!$A$2:$B$40,2, FALSE),0)</f>
        <v>23068</v>
      </c>
      <c r="H34">
        <f t="shared" si="1"/>
        <v>4</v>
      </c>
      <c r="I34">
        <f>_xlfn.IFNA(VLOOKUP(A34,'new4'!$A$2:$B$40,2, FALSE),0)</f>
        <v>23066</v>
      </c>
      <c r="J34">
        <f t="shared" si="2"/>
        <v>2</v>
      </c>
    </row>
    <row r="35" spans="1:11" x14ac:dyDescent="0.25">
      <c r="A35" t="s">
        <v>33</v>
      </c>
      <c r="B35">
        <v>538</v>
      </c>
      <c r="C35">
        <v>538</v>
      </c>
      <c r="D35">
        <f t="shared" si="0"/>
        <v>0</v>
      </c>
      <c r="E35">
        <v>77</v>
      </c>
      <c r="F35">
        <f>C35-E35</f>
        <v>461</v>
      </c>
      <c r="G35">
        <f>_xlfn.IFNA(VLOOKUP(A35,'new3'!$A$2:$B$40,2, FALSE),0)</f>
        <v>77</v>
      </c>
      <c r="H35">
        <f t="shared" si="1"/>
        <v>0</v>
      </c>
      <c r="I35">
        <f>_xlfn.IFNA(VLOOKUP(A35,'new4'!$A$2:$B$40,2, FALSE),0)</f>
        <v>77</v>
      </c>
      <c r="J35">
        <f t="shared" si="2"/>
        <v>0</v>
      </c>
    </row>
    <row r="36" spans="1:11" x14ac:dyDescent="0.25">
      <c r="A36" t="s">
        <v>34</v>
      </c>
      <c r="B36">
        <v>61</v>
      </c>
      <c r="C36">
        <v>58</v>
      </c>
      <c r="D36">
        <f t="shared" si="0"/>
        <v>3</v>
      </c>
      <c r="E36">
        <v>58</v>
      </c>
      <c r="F36">
        <f>C36-E36</f>
        <v>0</v>
      </c>
      <c r="G36">
        <f>_xlfn.IFNA(VLOOKUP(A36,'new3'!$A$2:$B$40,2, FALSE),0)</f>
        <v>58</v>
      </c>
      <c r="H36">
        <f t="shared" si="1"/>
        <v>0</v>
      </c>
      <c r="I36">
        <f>_xlfn.IFNA(VLOOKUP(A36,'new4'!$A$2:$B$40,2, FALSE),0)</f>
        <v>55</v>
      </c>
      <c r="J36">
        <f t="shared" si="2"/>
        <v>3</v>
      </c>
    </row>
    <row r="37" spans="1:11" x14ac:dyDescent="0.25">
      <c r="A37" t="s">
        <v>35</v>
      </c>
      <c r="B37">
        <v>2393</v>
      </c>
      <c r="C37">
        <v>2393</v>
      </c>
      <c r="D37">
        <f t="shared" si="0"/>
        <v>0</v>
      </c>
      <c r="E37">
        <v>85</v>
      </c>
      <c r="F37">
        <f>C37-E37</f>
        <v>2308</v>
      </c>
      <c r="G37">
        <f>_xlfn.IFNA(VLOOKUP(A37,'new3'!$A$2:$B$40,2, FALSE),0)</f>
        <v>85</v>
      </c>
      <c r="H37">
        <f t="shared" si="1"/>
        <v>0</v>
      </c>
      <c r="I37">
        <f>_xlfn.IFNA(VLOOKUP(A37,'new4'!$A$2:$B$40,2, FALSE),0)</f>
        <v>85</v>
      </c>
      <c r="J37">
        <f t="shared" si="2"/>
        <v>0</v>
      </c>
    </row>
    <row r="38" spans="1:11" x14ac:dyDescent="0.25">
      <c r="A38" t="s">
        <v>36</v>
      </c>
      <c r="B38">
        <v>514</v>
      </c>
      <c r="C38">
        <v>511</v>
      </c>
      <c r="D38">
        <f t="shared" si="0"/>
        <v>3</v>
      </c>
      <c r="E38">
        <v>510</v>
      </c>
      <c r="F38">
        <f>C38-E38</f>
        <v>1</v>
      </c>
      <c r="G38">
        <f>_xlfn.IFNA(VLOOKUP(A38,'new3'!$A$2:$B$40,2, FALSE),0)</f>
        <v>510</v>
      </c>
      <c r="H38">
        <f t="shared" si="1"/>
        <v>0</v>
      </c>
      <c r="I38">
        <f>_xlfn.IFNA(VLOOKUP(A38,'new4'!$A$2:$B$40,2, FALSE),0)</f>
        <v>504</v>
      </c>
      <c r="J38">
        <f t="shared" si="2"/>
        <v>6</v>
      </c>
    </row>
    <row r="39" spans="1:11" x14ac:dyDescent="0.25">
      <c r="A39" t="s">
        <v>37</v>
      </c>
      <c r="B39">
        <v>9854</v>
      </c>
      <c r="C39">
        <v>9854</v>
      </c>
      <c r="D39">
        <f t="shared" si="0"/>
        <v>0</v>
      </c>
      <c r="E39">
        <v>9852</v>
      </c>
      <c r="F39">
        <f>C39-E39</f>
        <v>2</v>
      </c>
      <c r="G39">
        <f>_xlfn.IFNA(VLOOKUP(A39,'new3'!$A$2:$B$40,2, FALSE),0)</f>
        <v>9852</v>
      </c>
      <c r="H39">
        <f t="shared" si="1"/>
        <v>0</v>
      </c>
      <c r="I39">
        <f>_xlfn.IFNA(VLOOKUP(A39,'new4'!$A$2:$B$40,2, FALSE),0)</f>
        <v>9839</v>
      </c>
      <c r="J39">
        <f t="shared" si="2"/>
        <v>13</v>
      </c>
      <c r="K39" s="3" t="s">
        <v>45</v>
      </c>
    </row>
    <row r="40" spans="1:11" x14ac:dyDescent="0.25">
      <c r="A40" t="s">
        <v>38</v>
      </c>
      <c r="B40">
        <v>20</v>
      </c>
      <c r="C40">
        <v>18</v>
      </c>
      <c r="D40">
        <f t="shared" si="0"/>
        <v>2</v>
      </c>
      <c r="E40">
        <v>18</v>
      </c>
      <c r="F40">
        <f>C40-E40</f>
        <v>0</v>
      </c>
      <c r="G40">
        <f>_xlfn.IFNA(VLOOKUP(A40,'new3'!$A$2:$B$40,2, FALSE),0)</f>
        <v>18</v>
      </c>
      <c r="H40">
        <f t="shared" si="1"/>
        <v>0</v>
      </c>
      <c r="I40">
        <f>_xlfn.IFNA(VLOOKUP(A40,'new4'!$A$2:$B$40,2, FALSE),0)</f>
        <v>18</v>
      </c>
      <c r="J40">
        <f t="shared" si="2"/>
        <v>0</v>
      </c>
    </row>
    <row r="41" spans="1:11" x14ac:dyDescent="0.25">
      <c r="A41" t="s">
        <v>39</v>
      </c>
      <c r="B41">
        <v>194</v>
      </c>
      <c r="C41">
        <v>194</v>
      </c>
      <c r="D41">
        <f t="shared" si="0"/>
        <v>0</v>
      </c>
      <c r="E41">
        <v>11</v>
      </c>
      <c r="F41">
        <f>C41-E41</f>
        <v>183</v>
      </c>
      <c r="G41">
        <f>_xlfn.IFNA(VLOOKUP(A41,'new3'!$A$2:$B$40,2, FALSE),0)</f>
        <v>11</v>
      </c>
      <c r="H41">
        <f t="shared" si="1"/>
        <v>0</v>
      </c>
      <c r="I41">
        <f>_xlfn.IFNA(VLOOKUP(A41,'new4'!$A$2:$B$40,2, FALSE),0)</f>
        <v>11</v>
      </c>
      <c r="J41">
        <f t="shared" si="2"/>
        <v>0</v>
      </c>
    </row>
    <row r="42" spans="1:11" x14ac:dyDescent="0.25">
      <c r="A42" t="s">
        <v>40</v>
      </c>
      <c r="B42">
        <v>1940</v>
      </c>
      <c r="C42">
        <v>1796</v>
      </c>
      <c r="D42">
        <f t="shared" si="0"/>
        <v>144</v>
      </c>
      <c r="E42">
        <v>1796</v>
      </c>
      <c r="F42">
        <f>C42-E42</f>
        <v>0</v>
      </c>
      <c r="G42">
        <f>_xlfn.IFNA(VLOOKUP(A42,'new3'!$A$2:$B$40,2, FALSE),0)</f>
        <v>1796</v>
      </c>
      <c r="H42">
        <f t="shared" si="1"/>
        <v>0</v>
      </c>
      <c r="I42">
        <f>_xlfn.IFNA(VLOOKUP(A42,'new4'!$A$2:$B$40,2, FALSE),0)</f>
        <v>1796</v>
      </c>
      <c r="J42">
        <f t="shared" si="2"/>
        <v>0</v>
      </c>
      <c r="K42" s="3" t="s">
        <v>44</v>
      </c>
    </row>
    <row r="44" spans="1:11" x14ac:dyDescent="0.25">
      <c r="A44" t="s">
        <v>47</v>
      </c>
      <c r="B44">
        <f>SUM(B2:B42)</f>
        <v>254715</v>
      </c>
      <c r="C44">
        <f t="shared" ref="C44:J44" si="3">SUM(C2:C42)</f>
        <v>253661</v>
      </c>
      <c r="D44">
        <f t="shared" si="3"/>
        <v>1054</v>
      </c>
      <c r="E44">
        <f t="shared" si="3"/>
        <v>227198</v>
      </c>
      <c r="F44">
        <f t="shared" si="3"/>
        <v>26463</v>
      </c>
      <c r="G44">
        <f t="shared" si="3"/>
        <v>226689</v>
      </c>
      <c r="H44">
        <f t="shared" si="3"/>
        <v>509</v>
      </c>
      <c r="I44">
        <f t="shared" si="3"/>
        <v>226491</v>
      </c>
      <c r="J44">
        <f t="shared" si="3"/>
        <v>198</v>
      </c>
    </row>
  </sheetData>
  <pageMargins left="0.7" right="0.7" top="0.75" bottom="0.75" header="0.3" footer="0.3"/>
  <pageSetup orientation="portrait" r:id="rId1"/>
  <ignoredErrors>
    <ignoredError sqref="G2 G3:G42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43F2B-5169-4B8E-ACCA-D3597A883763}">
  <dimension ref="A1:B39"/>
  <sheetViews>
    <sheetView topLeftCell="A22" workbookViewId="0">
      <selection activeCell="A39" sqref="A39"/>
    </sheetView>
  </sheetViews>
  <sheetFormatPr defaultRowHeight="15" x14ac:dyDescent="0.25"/>
  <cols>
    <col min="1" max="1" width="109.42578125" bestFit="1" customWidth="1"/>
  </cols>
  <sheetData>
    <row r="1" spans="1:2" x14ac:dyDescent="0.25">
      <c r="A1" t="s">
        <v>0</v>
      </c>
      <c r="B1" t="s">
        <v>50</v>
      </c>
    </row>
    <row r="2" spans="1:2" x14ac:dyDescent="0.25">
      <c r="A2" t="s">
        <v>1</v>
      </c>
      <c r="B2">
        <v>94</v>
      </c>
    </row>
    <row r="3" spans="1:2" x14ac:dyDescent="0.25">
      <c r="A3" t="s">
        <v>2</v>
      </c>
      <c r="B3">
        <v>147</v>
      </c>
    </row>
    <row r="4" spans="1:2" x14ac:dyDescent="0.25">
      <c r="A4" t="s">
        <v>3</v>
      </c>
      <c r="B4">
        <v>407</v>
      </c>
    </row>
    <row r="5" spans="1:2" x14ac:dyDescent="0.25">
      <c r="A5" t="s">
        <v>4</v>
      </c>
      <c r="B5">
        <v>96</v>
      </c>
    </row>
    <row r="6" spans="1:2" x14ac:dyDescent="0.25">
      <c r="A6" t="s">
        <v>5</v>
      </c>
      <c r="B6">
        <v>23872</v>
      </c>
    </row>
    <row r="7" spans="1:2" x14ac:dyDescent="0.25">
      <c r="A7" t="s">
        <v>6</v>
      </c>
      <c r="B7">
        <v>7837</v>
      </c>
    </row>
    <row r="8" spans="1:2" x14ac:dyDescent="0.25">
      <c r="A8" t="s">
        <v>7</v>
      </c>
      <c r="B8">
        <v>165</v>
      </c>
    </row>
    <row r="9" spans="1:2" x14ac:dyDescent="0.25">
      <c r="A9" t="s">
        <v>8</v>
      </c>
      <c r="B9">
        <v>5037</v>
      </c>
    </row>
    <row r="10" spans="1:2" x14ac:dyDescent="0.25">
      <c r="A10" t="s">
        <v>9</v>
      </c>
      <c r="B10">
        <v>1358</v>
      </c>
    </row>
    <row r="11" spans="1:2" x14ac:dyDescent="0.25">
      <c r="A11" t="s">
        <v>10</v>
      </c>
      <c r="B11">
        <v>19744</v>
      </c>
    </row>
    <row r="12" spans="1:2" x14ac:dyDescent="0.25">
      <c r="A12" t="s">
        <v>11</v>
      </c>
      <c r="B12">
        <v>7609</v>
      </c>
    </row>
    <row r="13" spans="1:2" x14ac:dyDescent="0.25">
      <c r="A13" t="s">
        <v>12</v>
      </c>
      <c r="B13">
        <v>7</v>
      </c>
    </row>
    <row r="14" spans="1:2" x14ac:dyDescent="0.25">
      <c r="A14" t="s">
        <v>13</v>
      </c>
      <c r="B14">
        <v>37</v>
      </c>
    </row>
    <row r="15" spans="1:2" x14ac:dyDescent="0.25">
      <c r="A15" t="s">
        <v>14</v>
      </c>
      <c r="B15">
        <v>6482</v>
      </c>
    </row>
    <row r="16" spans="1:2" x14ac:dyDescent="0.25">
      <c r="A16" t="s">
        <v>15</v>
      </c>
      <c r="B16">
        <v>15</v>
      </c>
    </row>
    <row r="17" spans="1:2" x14ac:dyDescent="0.25">
      <c r="A17" t="s">
        <v>16</v>
      </c>
      <c r="B17">
        <v>9703</v>
      </c>
    </row>
    <row r="18" spans="1:2" x14ac:dyDescent="0.25">
      <c r="A18" t="s">
        <v>18</v>
      </c>
      <c r="B18">
        <v>5199</v>
      </c>
    </row>
    <row r="19" spans="1:2" x14ac:dyDescent="0.25">
      <c r="A19" t="s">
        <v>19</v>
      </c>
      <c r="B19">
        <v>6389</v>
      </c>
    </row>
    <row r="20" spans="1:2" x14ac:dyDescent="0.25">
      <c r="A20" t="s">
        <v>21</v>
      </c>
      <c r="B20">
        <v>237</v>
      </c>
    </row>
    <row r="21" spans="1:2" x14ac:dyDescent="0.25">
      <c r="A21" t="s">
        <v>22</v>
      </c>
      <c r="B21">
        <v>131</v>
      </c>
    </row>
    <row r="22" spans="1:2" x14ac:dyDescent="0.25">
      <c r="A22" t="s">
        <v>23</v>
      </c>
      <c r="B22">
        <v>6505</v>
      </c>
    </row>
    <row r="23" spans="1:2" x14ac:dyDescent="0.25">
      <c r="A23" t="s">
        <v>24</v>
      </c>
      <c r="B23">
        <v>10688</v>
      </c>
    </row>
    <row r="24" spans="1:2" x14ac:dyDescent="0.25">
      <c r="A24" t="s">
        <v>25</v>
      </c>
      <c r="B24">
        <v>1180</v>
      </c>
    </row>
    <row r="25" spans="1:2" x14ac:dyDescent="0.25">
      <c r="A25" t="s">
        <v>26</v>
      </c>
      <c r="B25">
        <v>7234</v>
      </c>
    </row>
    <row r="26" spans="1:2" x14ac:dyDescent="0.25">
      <c r="A26" t="s">
        <v>27</v>
      </c>
      <c r="B26">
        <v>25109</v>
      </c>
    </row>
    <row r="27" spans="1:2" x14ac:dyDescent="0.25">
      <c r="A27" t="s">
        <v>28</v>
      </c>
      <c r="B27">
        <v>117</v>
      </c>
    </row>
    <row r="28" spans="1:2" x14ac:dyDescent="0.25">
      <c r="A28" t="s">
        <v>29</v>
      </c>
      <c r="B28">
        <v>37001</v>
      </c>
    </row>
    <row r="29" spans="1:2" x14ac:dyDescent="0.25">
      <c r="A29" t="s">
        <v>30</v>
      </c>
      <c r="B29">
        <v>5520</v>
      </c>
    </row>
    <row r="30" spans="1:2" x14ac:dyDescent="0.25">
      <c r="A30" t="s">
        <v>31</v>
      </c>
      <c r="B30">
        <v>3120</v>
      </c>
    </row>
    <row r="31" spans="1:2" x14ac:dyDescent="0.25">
      <c r="A31" t="s">
        <v>32</v>
      </c>
      <c r="B31">
        <v>23066</v>
      </c>
    </row>
    <row r="32" spans="1:2" x14ac:dyDescent="0.25">
      <c r="A32" t="s">
        <v>33</v>
      </c>
      <c r="B32">
        <v>77</v>
      </c>
    </row>
    <row r="33" spans="1:2" x14ac:dyDescent="0.25">
      <c r="A33" t="s">
        <v>34</v>
      </c>
      <c r="B33">
        <v>55</v>
      </c>
    </row>
    <row r="34" spans="1:2" x14ac:dyDescent="0.25">
      <c r="A34" t="s">
        <v>35</v>
      </c>
      <c r="B34">
        <v>85</v>
      </c>
    </row>
    <row r="35" spans="1:2" x14ac:dyDescent="0.25">
      <c r="A35" t="s">
        <v>36</v>
      </c>
      <c r="B35">
        <v>504</v>
      </c>
    </row>
    <row r="36" spans="1:2" x14ac:dyDescent="0.25">
      <c r="A36" t="s">
        <v>37</v>
      </c>
      <c r="B36">
        <v>9839</v>
      </c>
    </row>
    <row r="37" spans="1:2" x14ac:dyDescent="0.25">
      <c r="A37" t="s">
        <v>38</v>
      </c>
      <c r="B37">
        <v>18</v>
      </c>
    </row>
    <row r="38" spans="1:2" x14ac:dyDescent="0.25">
      <c r="A38" t="s">
        <v>39</v>
      </c>
      <c r="B38">
        <v>11</v>
      </c>
    </row>
    <row r="39" spans="1:2" x14ac:dyDescent="0.25">
      <c r="A39" t="s">
        <v>40</v>
      </c>
      <c r="B39">
        <v>1796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0067F-EB2A-4F67-8D40-9BA412E90F31}">
  <dimension ref="A1:B40"/>
  <sheetViews>
    <sheetView topLeftCell="A13" workbookViewId="0">
      <selection activeCell="A12" sqref="A12"/>
    </sheetView>
  </sheetViews>
  <sheetFormatPr defaultRowHeight="15" x14ac:dyDescent="0.25"/>
  <cols>
    <col min="1" max="1" width="109.42578125" bestFit="1" customWidth="1"/>
  </cols>
  <sheetData>
    <row r="1" spans="1:2" x14ac:dyDescent="0.25">
      <c r="A1" t="s">
        <v>0</v>
      </c>
      <c r="B1" t="s">
        <v>50</v>
      </c>
    </row>
    <row r="2" spans="1:2" x14ac:dyDescent="0.25">
      <c r="A2" t="s">
        <v>1</v>
      </c>
      <c r="B2">
        <v>96</v>
      </c>
    </row>
    <row r="3" spans="1:2" x14ac:dyDescent="0.25">
      <c r="A3" t="s">
        <v>2</v>
      </c>
      <c r="B3">
        <v>147</v>
      </c>
    </row>
    <row r="4" spans="1:2" x14ac:dyDescent="0.25">
      <c r="A4" t="s">
        <v>3</v>
      </c>
      <c r="B4">
        <v>415</v>
      </c>
    </row>
    <row r="5" spans="1:2" x14ac:dyDescent="0.25">
      <c r="A5" t="s">
        <v>4</v>
      </c>
      <c r="B5">
        <v>169</v>
      </c>
    </row>
    <row r="6" spans="1:2" x14ac:dyDescent="0.25">
      <c r="A6" t="s">
        <v>5</v>
      </c>
      <c r="B6">
        <v>23872</v>
      </c>
    </row>
    <row r="7" spans="1:2" x14ac:dyDescent="0.25">
      <c r="A7" t="s">
        <v>6</v>
      </c>
      <c r="B7">
        <v>7837</v>
      </c>
    </row>
    <row r="8" spans="1:2" x14ac:dyDescent="0.25">
      <c r="A8" t="s">
        <v>7</v>
      </c>
      <c r="B8">
        <v>165</v>
      </c>
    </row>
    <row r="9" spans="1:2" x14ac:dyDescent="0.25">
      <c r="A9" t="s">
        <v>8</v>
      </c>
      <c r="B9">
        <v>5037</v>
      </c>
    </row>
    <row r="10" spans="1:2" x14ac:dyDescent="0.25">
      <c r="A10" t="s">
        <v>9</v>
      </c>
      <c r="B10">
        <v>1358</v>
      </c>
    </row>
    <row r="11" spans="1:2" x14ac:dyDescent="0.25">
      <c r="A11" t="s">
        <v>10</v>
      </c>
      <c r="B11">
        <v>19745</v>
      </c>
    </row>
    <row r="12" spans="1:2" x14ac:dyDescent="0.25">
      <c r="A12" t="s">
        <v>11</v>
      </c>
      <c r="B12">
        <v>7612</v>
      </c>
    </row>
    <row r="13" spans="1:2" x14ac:dyDescent="0.25">
      <c r="A13" t="s">
        <v>12</v>
      </c>
      <c r="B13">
        <v>7</v>
      </c>
    </row>
    <row r="14" spans="1:2" x14ac:dyDescent="0.25">
      <c r="A14" t="s">
        <v>13</v>
      </c>
      <c r="B14">
        <v>39</v>
      </c>
    </row>
    <row r="15" spans="1:2" x14ac:dyDescent="0.25">
      <c r="A15" t="s">
        <v>14</v>
      </c>
      <c r="B15">
        <v>6482</v>
      </c>
    </row>
    <row r="16" spans="1:2" x14ac:dyDescent="0.25">
      <c r="A16" t="s">
        <v>15</v>
      </c>
      <c r="B16">
        <v>15</v>
      </c>
    </row>
    <row r="17" spans="1:2" x14ac:dyDescent="0.25">
      <c r="A17" t="s">
        <v>16</v>
      </c>
      <c r="B17">
        <v>9703</v>
      </c>
    </row>
    <row r="18" spans="1:2" x14ac:dyDescent="0.25">
      <c r="A18" t="s">
        <v>18</v>
      </c>
      <c r="B18">
        <v>5199</v>
      </c>
    </row>
    <row r="19" spans="1:2" x14ac:dyDescent="0.25">
      <c r="A19" t="s">
        <v>19</v>
      </c>
      <c r="B19">
        <v>6410</v>
      </c>
    </row>
    <row r="20" spans="1:2" x14ac:dyDescent="0.25">
      <c r="A20" t="s">
        <v>20</v>
      </c>
      <c r="B20">
        <v>14</v>
      </c>
    </row>
    <row r="21" spans="1:2" x14ac:dyDescent="0.25">
      <c r="A21" t="s">
        <v>21</v>
      </c>
      <c r="B21">
        <v>284</v>
      </c>
    </row>
    <row r="22" spans="1:2" x14ac:dyDescent="0.25">
      <c r="A22" t="s">
        <v>22</v>
      </c>
      <c r="B22">
        <v>131</v>
      </c>
    </row>
    <row r="23" spans="1:2" x14ac:dyDescent="0.25">
      <c r="A23" t="s">
        <v>23</v>
      </c>
      <c r="B23">
        <v>6505</v>
      </c>
    </row>
    <row r="24" spans="1:2" x14ac:dyDescent="0.25">
      <c r="A24" t="s">
        <v>24</v>
      </c>
      <c r="B24">
        <v>10689</v>
      </c>
    </row>
    <row r="25" spans="1:2" x14ac:dyDescent="0.25">
      <c r="A25" t="s">
        <v>25</v>
      </c>
      <c r="B25">
        <v>1180</v>
      </c>
    </row>
    <row r="26" spans="1:2" x14ac:dyDescent="0.25">
      <c r="A26" t="s">
        <v>26</v>
      </c>
      <c r="B26">
        <v>7234</v>
      </c>
    </row>
    <row r="27" spans="1:2" x14ac:dyDescent="0.25">
      <c r="A27" t="s">
        <v>27</v>
      </c>
      <c r="B27">
        <v>25111</v>
      </c>
    </row>
    <row r="28" spans="1:2" x14ac:dyDescent="0.25">
      <c r="A28" t="s">
        <v>28</v>
      </c>
      <c r="B28">
        <v>117</v>
      </c>
    </row>
    <row r="29" spans="1:2" x14ac:dyDescent="0.25">
      <c r="A29" t="s">
        <v>29</v>
      </c>
      <c r="B29">
        <v>37001</v>
      </c>
    </row>
    <row r="30" spans="1:2" x14ac:dyDescent="0.25">
      <c r="A30" t="s">
        <v>30</v>
      </c>
      <c r="B30">
        <v>5520</v>
      </c>
    </row>
    <row r="31" spans="1:2" x14ac:dyDescent="0.25">
      <c r="A31" t="s">
        <v>31</v>
      </c>
      <c r="B31">
        <v>3120</v>
      </c>
    </row>
    <row r="32" spans="1:2" x14ac:dyDescent="0.25">
      <c r="A32" t="s">
        <v>32</v>
      </c>
      <c r="B32">
        <v>23068</v>
      </c>
    </row>
    <row r="33" spans="1:2" x14ac:dyDescent="0.25">
      <c r="A33" t="s">
        <v>33</v>
      </c>
      <c r="B33">
        <v>77</v>
      </c>
    </row>
    <row r="34" spans="1:2" x14ac:dyDescent="0.25">
      <c r="A34" t="s">
        <v>34</v>
      </c>
      <c r="B34">
        <v>58</v>
      </c>
    </row>
    <row r="35" spans="1:2" x14ac:dyDescent="0.25">
      <c r="A35" t="s">
        <v>35</v>
      </c>
      <c r="B35">
        <v>85</v>
      </c>
    </row>
    <row r="36" spans="1:2" x14ac:dyDescent="0.25">
      <c r="A36" t="s">
        <v>36</v>
      </c>
      <c r="B36">
        <v>510</v>
      </c>
    </row>
    <row r="37" spans="1:2" x14ac:dyDescent="0.25">
      <c r="A37" t="s">
        <v>37</v>
      </c>
      <c r="B37">
        <v>9852</v>
      </c>
    </row>
    <row r="38" spans="1:2" x14ac:dyDescent="0.25">
      <c r="A38" t="s">
        <v>38</v>
      </c>
      <c r="B38">
        <v>18</v>
      </c>
    </row>
    <row r="39" spans="1:2" x14ac:dyDescent="0.25">
      <c r="A39" t="s">
        <v>39</v>
      </c>
      <c r="B39">
        <v>11</v>
      </c>
    </row>
    <row r="40" spans="1:2" x14ac:dyDescent="0.25">
      <c r="A40" t="s">
        <v>40</v>
      </c>
      <c r="B40">
        <v>1796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 dataset</vt:lpstr>
      <vt:lpstr>new4</vt:lpstr>
      <vt:lpstr>new3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Elissa McBride</dc:creator>
  <cp:lastModifiedBy>Elissa McBride</cp:lastModifiedBy>
  <dcterms:created xsi:type="dcterms:W3CDTF">2019-06-06T18:45:34Z</dcterms:created>
  <dcterms:modified xsi:type="dcterms:W3CDTF">2019-06-12T07:26:36Z</dcterms:modified>
</cp:coreProperties>
</file>