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8_{79982DB3-CB47-49AE-A64D-60D20447F12B}"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Titles" localSheetId="0">'ver.43.1.3'!$2:$4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U12" i="6"/>
  <c r="U13" i="6"/>
  <c r="V24" i="6"/>
  <c r="V7" i="6"/>
  <c r="U24" i="6"/>
  <c r="V8" i="6"/>
  <c r="V18" i="6"/>
  <c r="V13" i="6"/>
  <c r="V23" i="6"/>
  <c r="B42" i="6"/>
  <c r="U7" i="6"/>
  <c r="U25" i="6"/>
  <c r="V17" i="6"/>
  <c r="V12" i="6"/>
  <c r="U18" i="6"/>
  <c r="V22" i="6"/>
  <c r="U8" i="6"/>
  <c r="V25" i="6"/>
  <c r="U23" i="6"/>
  <c r="U17" i="6"/>
  <c r="U22"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K31" i="6" l="1"/>
  <c r="K33" i="6" s="1"/>
  <c r="C28" i="6" l="1"/>
  <c r="D28" i="6" s="1"/>
  <c r="I33" i="6"/>
  <c r="I31" i="6"/>
  <c r="N28" i="6" l="1"/>
  <c r="P28" i="6" s="1"/>
  <c r="N30" i="6" l="1"/>
  <c r="P3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28"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<sst xmlns="http://schemas.openxmlformats.org/spreadsheetml/2006/main" count="215" uniqueCount="145">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</sst>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2"/>
  <sheetViews>
    <sheetView showZeros="0" tabSelected="1" showOutlineSymbols="0" view="pageBreakPreview" topLeftCell="A5" zoomScale="85" zoomScaleNormal="100" zoomScaleSheetLayoutView="85" workbookViewId="0">
      <selection activeCell="H24" sqref="H24"/>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363"/>
      <c r="C2" s="363"/>
      <c r="D2" s="3"/>
      <c r="E2" s="348" t="s">
        <v>25</v>
      </c>
      <c r="F2" s="348"/>
      <c r="G2" s="348"/>
      <c r="H2" s="348"/>
      <c r="I2" s="348"/>
      <c r="J2" s="348"/>
      <c r="K2" s="348"/>
      <c r="L2" s="39"/>
      <c r="M2" s="39"/>
      <c r="N2" s="39"/>
      <c r="O2" s="39"/>
      <c r="P2" s="39"/>
    </row>
    <row r="3" spans="1:26" ht="28.65" customHeight="1">
      <c r="A3" s="80" t="s">
        <v>1</v>
      </c>
      <c r="B3" s="81"/>
      <c r="C3" s="82" t="s">
        <v>2</v>
      </c>
      <c r="D3" s="349"/>
      <c r="E3" s="350"/>
      <c r="F3" s="350"/>
      <c r="G3" s="350"/>
      <c r="H3" s="351"/>
      <c r="I3" s="82" t="s">
        <v>54</v>
      </c>
      <c r="J3" s="349"/>
      <c r="K3" s="350"/>
      <c r="L3" s="350"/>
      <c r="M3" s="350"/>
      <c r="N3" s="351"/>
      <c r="O3" s="83" t="s">
        <v>26</v>
      </c>
      <c r="P3" s="93"/>
    </row>
    <row r="4" spans="1:26" ht="14.25" customHeight="1" thickBot="1">
      <c r="A4" s="4" t="s">
        <v>35</v>
      </c>
      <c r="B4" s="352"/>
      <c r="C4" s="353"/>
      <c r="D4" s="79" t="s">
        <v>50</v>
      </c>
      <c r="E4" s="354"/>
      <c r="F4" s="355"/>
      <c r="G4" s="356"/>
      <c r="H4" s="357" t="s">
        <v>36</v>
      </c>
      <c r="I4" s="358"/>
      <c r="J4" s="359"/>
      <c r="K4" s="359"/>
      <c r="L4" s="357" t="s">
        <v>3</v>
      </c>
      <c r="M4" s="358"/>
      <c r="N4" s="72"/>
      <c r="O4" s="79" t="s">
        <v>77</v>
      </c>
      <c r="P4" s="201">
        <f>SUMIF(C7:C8,"1:本荷",G7:G8)</f>
        <v>0</v>
      </c>
      <c r="Q4" s="149" t="s">
        <v>121</v>
      </c>
      <c r="U4" s="149" t="s">
        <v>112</v>
      </c>
      <c r="V4" s="149"/>
      <c r="W4" s="149"/>
      <c r="X4" s="149" t="s">
        <v>116</v>
      </c>
      <c r="Y4" s="149"/>
      <c r="Z4" s="149" t="s">
        <v>115</v>
      </c>
    </row>
    <row r="5" spans="1:26" ht="6.75" customHeight="1" thickBot="1">
      <c r="A5" s="360"/>
      <c r="B5" s="361"/>
      <c r="C5" s="361"/>
      <c r="D5" s="361"/>
      <c r="E5" s="361"/>
      <c r="F5" s="361"/>
      <c r="G5" s="361"/>
      <c r="H5" s="361"/>
      <c r="I5" s="361"/>
      <c r="J5" s="361"/>
      <c r="K5" s="361"/>
      <c r="L5" s="361"/>
      <c r="M5" s="361"/>
      <c r="N5" s="361"/>
      <c r="O5" s="361"/>
      <c r="P5" s="362"/>
    </row>
    <row r="6" spans="1:26" ht="18" customHeight="1">
      <c r="A6" s="364" t="s">
        <v>4</v>
      </c>
      <c r="B6" s="365"/>
      <c r="C6" s="60" t="s">
        <v>5</v>
      </c>
      <c r="D6" s="366" t="s">
        <v>6</v>
      </c>
      <c r="E6" s="367"/>
      <c r="F6" s="365"/>
      <c r="G6" s="61" t="s">
        <v>7</v>
      </c>
      <c r="H6" s="62" t="s">
        <v>8</v>
      </c>
      <c r="I6" s="63" t="s">
        <v>9</v>
      </c>
      <c r="J6" s="74" t="s">
        <v>53</v>
      </c>
      <c r="K6" s="368" t="s">
        <v>10</v>
      </c>
      <c r="L6" s="369"/>
      <c r="M6" s="64" t="s">
        <v>38</v>
      </c>
      <c r="N6" s="345" t="s">
        <v>51</v>
      </c>
      <c r="O6" s="346"/>
      <c r="P6" s="347"/>
      <c r="Q6" s="149" t="s">
        <v>79</v>
      </c>
      <c r="R6" s="149" t="s">
        <v>82</v>
      </c>
      <c r="S6" s="149" t="s">
        <v>98</v>
      </c>
      <c r="T6" s="155" t="s">
        <v>87</v>
      </c>
      <c r="U6" s="149" t="s">
        <v>113</v>
      </c>
      <c r="V6" s="149" t="s">
        <v>114</v>
      </c>
      <c r="W6" s="149" t="s">
        <v>117</v>
      </c>
      <c r="X6" s="149" t="s">
        <v>110</v>
      </c>
      <c r="Y6" s="149" t="s">
        <v>117</v>
      </c>
      <c r="Z6" s="149" t="s">
        <v>117</v>
      </c>
    </row>
    <row r="7" spans="1:26" ht="14.1" customHeight="1">
      <c r="A7" s="370"/>
      <c r="B7" s="371"/>
      <c r="C7" s="44"/>
      <c r="D7" s="372"/>
      <c r="E7" s="373"/>
      <c r="F7" s="374"/>
      <c r="G7" s="40"/>
      <c r="H7" s="46" t="s">
        <v>144</v>
      </c>
      <c r="I7" s="41"/>
      <c r="J7" s="75"/>
      <c r="K7" s="325">
        <f>IFERROR(ROUNDDOWN(G7*ROUNDDOWN(I7,4)*J7,2),"")</f>
        <v>0</v>
      </c>
      <c r="L7" s="326"/>
      <c r="M7" s="99"/>
      <c r="N7" s="375"/>
      <c r="O7" s="376"/>
      <c r="P7" s="377"/>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70"/>
      <c r="B8" s="371"/>
      <c r="C8" s="45"/>
      <c r="D8" s="372"/>
      <c r="E8" s="373"/>
      <c r="F8" s="374"/>
      <c r="G8" s="42"/>
      <c r="H8" s="47" t="s">
        <v>11</v>
      </c>
      <c r="I8" s="43"/>
      <c r="J8" s="76"/>
      <c r="K8" s="325">
        <f t="shared" ref="K8" si="8">IFERROR(ROUNDDOWN(G8*ROUNDDOWN(I8,4)*J8,2),"")</f>
        <v>0</v>
      </c>
      <c r="L8" s="326"/>
      <c r="M8" s="100"/>
      <c r="N8" s="378"/>
      <c r="O8" s="378"/>
      <c r="P8" s="379"/>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331" t="s">
        <v>37</v>
      </c>
      <c r="B9" s="332"/>
      <c r="C9" s="332"/>
      <c r="D9" s="332"/>
      <c r="E9" s="332"/>
      <c r="F9" s="333"/>
      <c r="G9" s="101">
        <f>SUM(G7:G8)</f>
        <v>0</v>
      </c>
      <c r="H9" s="102"/>
      <c r="I9" s="334">
        <f>SUM(K7:K8)</f>
        <v>0</v>
      </c>
      <c r="J9" s="335"/>
      <c r="K9" s="335"/>
      <c r="L9" s="336"/>
      <c r="M9" s="69"/>
      <c r="N9" s="337"/>
      <c r="O9" s="337"/>
      <c r="P9" s="338"/>
      <c r="Q9" s="1">
        <f>IF(C9&lt;&gt;0,IF(A9=$G$44,VLOOKUP(C9,$G$46:$G$54,1,TRUE),IF(A9=$H$44,VLOOKUP(C9,$H$46:$H$56,1,TRUE),IF(A9=$I$44,VLOOKUP(C9,$I$46:$I$54,1,TRUE),))),)</f>
        <v>0</v>
      </c>
    </row>
    <row r="10" spans="1:26" ht="6" customHeight="1" thickBot="1">
      <c r="A10" s="317"/>
      <c r="B10" s="318"/>
      <c r="C10" s="318"/>
      <c r="D10" s="318"/>
      <c r="E10" s="318"/>
      <c r="F10" s="318"/>
      <c r="G10" s="318"/>
      <c r="H10" s="318"/>
      <c r="I10" s="318"/>
      <c r="J10" s="318"/>
      <c r="K10" s="318"/>
      <c r="L10" s="318"/>
      <c r="M10" s="318"/>
      <c r="N10" s="318"/>
      <c r="O10" s="318"/>
      <c r="P10" s="319"/>
    </row>
    <row r="11" spans="1:26" ht="18" customHeight="1">
      <c r="A11" s="339" t="s">
        <v>4</v>
      </c>
      <c r="B11" s="340"/>
      <c r="C11" s="65" t="s">
        <v>5</v>
      </c>
      <c r="D11" s="341" t="s">
        <v>6</v>
      </c>
      <c r="E11" s="342"/>
      <c r="F11" s="340"/>
      <c r="G11" s="66" t="s">
        <v>7</v>
      </c>
      <c r="H11" s="67" t="s">
        <v>8</v>
      </c>
      <c r="I11" s="68" t="s">
        <v>9</v>
      </c>
      <c r="J11" s="74" t="s">
        <v>53</v>
      </c>
      <c r="K11" s="343" t="s">
        <v>10</v>
      </c>
      <c r="L11" s="344"/>
      <c r="M11" s="64" t="s">
        <v>38</v>
      </c>
      <c r="N11" s="345" t="s">
        <v>51</v>
      </c>
      <c r="O11" s="346"/>
      <c r="P11" s="347"/>
    </row>
    <row r="12" spans="1:26" ht="14.1" customHeight="1">
      <c r="A12" s="329"/>
      <c r="B12" s="330"/>
      <c r="C12" s="48"/>
      <c r="D12" s="322"/>
      <c r="E12" s="323"/>
      <c r="F12" s="324"/>
      <c r="G12" s="5"/>
      <c r="H12" s="49" t="s">
        <v>11</v>
      </c>
      <c r="I12" s="6"/>
      <c r="J12" s="75"/>
      <c r="K12" s="325">
        <f t="shared" ref="K12:K13" si="10">IFERROR(ROUNDDOWN(G12*ROUNDDOWN(I12,4)*J12,2),"")</f>
        <v>0</v>
      </c>
      <c r="L12" s="326"/>
      <c r="M12" s="99"/>
      <c r="N12" s="261"/>
      <c r="O12" s="262"/>
      <c r="P12" s="263"/>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320"/>
      <c r="B13" s="321"/>
      <c r="C13" s="95"/>
      <c r="D13" s="322"/>
      <c r="E13" s="323"/>
      <c r="F13" s="324"/>
      <c r="G13" s="38"/>
      <c r="H13" s="50" t="s">
        <v>11</v>
      </c>
      <c r="I13" s="37"/>
      <c r="J13" s="78"/>
      <c r="K13" s="325">
        <f t="shared" si="10"/>
        <v>0</v>
      </c>
      <c r="L13" s="326"/>
      <c r="M13" s="99"/>
      <c r="N13" s="327"/>
      <c r="O13" s="327"/>
      <c r="P13" s="328"/>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309" t="s">
        <v>12</v>
      </c>
      <c r="B14" s="310"/>
      <c r="C14" s="310"/>
      <c r="D14" s="310"/>
      <c r="E14" s="310"/>
      <c r="F14" s="311"/>
      <c r="G14" s="103">
        <f>SUM(G12:G13)</f>
        <v>0</v>
      </c>
      <c r="H14" s="104"/>
      <c r="I14" s="312">
        <f>SUM(K12:K13)</f>
        <v>0</v>
      </c>
      <c r="J14" s="313"/>
      <c r="K14" s="313"/>
      <c r="L14" s="314"/>
      <c r="M14" s="70"/>
      <c r="N14" s="315"/>
      <c r="O14" s="315"/>
      <c r="P14" s="316"/>
      <c r="Q14" s="1">
        <f>IF(C14&lt;&gt;0,IF(A14=$G$44,VLOOKUP(C14,$G$46:$G$54,1,TRUE),IF(A14=$H$44,VLOOKUP(C14,$H$46:$H$56,1,TRUE),IF(A14=$I$44,VLOOKUP(C14,$I$46:$I$54,1,TRUE),))),)</f>
        <v>0</v>
      </c>
    </row>
    <row r="15" spans="1:26" ht="6" customHeight="1" thickBot="1">
      <c r="A15" s="317"/>
      <c r="B15" s="318"/>
      <c r="C15" s="318"/>
      <c r="D15" s="318"/>
      <c r="E15" s="318"/>
      <c r="F15" s="318"/>
      <c r="G15" s="318"/>
      <c r="H15" s="318"/>
      <c r="I15" s="318"/>
      <c r="J15" s="318"/>
      <c r="K15" s="318"/>
      <c r="L15" s="318"/>
      <c r="M15" s="318"/>
      <c r="N15" s="318"/>
      <c r="O15" s="318"/>
      <c r="P15" s="319"/>
    </row>
    <row r="16" spans="1:26" ht="20.25" customHeight="1">
      <c r="A16" s="302" t="s">
        <v>13</v>
      </c>
      <c r="B16" s="303"/>
      <c r="C16" s="57" t="s">
        <v>14</v>
      </c>
      <c r="D16" s="304" t="s">
        <v>15</v>
      </c>
      <c r="E16" s="303"/>
      <c r="F16" s="57" t="s">
        <v>16</v>
      </c>
      <c r="G16" s="57" t="s">
        <v>17</v>
      </c>
      <c r="H16" s="57" t="s">
        <v>8</v>
      </c>
      <c r="I16" s="57" t="s">
        <v>18</v>
      </c>
      <c r="J16" s="73" t="s">
        <v>53</v>
      </c>
      <c r="K16" s="304" t="s">
        <v>19</v>
      </c>
      <c r="L16" s="303"/>
      <c r="M16" s="58" t="s">
        <v>38</v>
      </c>
      <c r="N16" s="304" t="s">
        <v>52</v>
      </c>
      <c r="O16" s="305"/>
      <c r="P16" s="306"/>
    </row>
    <row r="17" spans="1:26" ht="14.1" customHeight="1">
      <c r="A17" s="283"/>
      <c r="B17" s="284"/>
      <c r="C17" s="51"/>
      <c r="D17" s="285"/>
      <c r="E17" s="284"/>
      <c r="F17" s="52"/>
      <c r="G17" s="7"/>
      <c r="H17" s="55" t="s">
        <v>11</v>
      </c>
      <c r="I17" s="8"/>
      <c r="J17" s="77"/>
      <c r="K17" s="286">
        <f t="shared" ref="K17:K18" si="21">IFERROR(ROUNDDOWN(G17*ROUNDDOWN(I17,4)*J17,2),"")</f>
        <v>0</v>
      </c>
      <c r="L17" s="287"/>
      <c r="M17" s="99"/>
      <c r="N17" s="288"/>
      <c r="O17" s="288"/>
      <c r="P17" s="289"/>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283"/>
      <c r="B18" s="284"/>
      <c r="C18" s="53"/>
      <c r="D18" s="285"/>
      <c r="E18" s="284"/>
      <c r="F18" s="54"/>
      <c r="G18" s="10"/>
      <c r="H18" s="56" t="s">
        <v>32</v>
      </c>
      <c r="I18" s="37"/>
      <c r="J18" s="78"/>
      <c r="K18" s="286">
        <f t="shared" si="21"/>
        <v>0</v>
      </c>
      <c r="L18" s="287"/>
      <c r="M18" s="105"/>
      <c r="N18" s="307"/>
      <c r="O18" s="307"/>
      <c r="P18" s="308"/>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290" t="s">
        <v>20</v>
      </c>
      <c r="B19" s="291"/>
      <c r="C19" s="291"/>
      <c r="D19" s="291"/>
      <c r="E19" s="291"/>
      <c r="F19" s="292"/>
      <c r="G19" s="11"/>
      <c r="H19" s="12"/>
      <c r="I19" s="293">
        <f>SUM(K17:K18)</f>
        <v>0</v>
      </c>
      <c r="J19" s="294"/>
      <c r="K19" s="294"/>
      <c r="L19" s="295"/>
      <c r="M19" s="71"/>
      <c r="N19" s="296">
        <f>SUMIF(F17:F18,"&lt;&gt;"&amp;hdn_payoff_circle,K17:K18)</f>
        <v>0</v>
      </c>
      <c r="O19" s="297"/>
      <c r="P19" s="298"/>
    </row>
    <row r="20" spans="1:26" ht="8.25" customHeight="1" thickBot="1">
      <c r="A20" s="299"/>
      <c r="B20" s="300"/>
      <c r="C20" s="300"/>
      <c r="D20" s="300"/>
      <c r="E20" s="300"/>
      <c r="F20" s="300"/>
      <c r="G20" s="300"/>
      <c r="H20" s="300"/>
      <c r="I20" s="300"/>
      <c r="J20" s="300"/>
      <c r="K20" s="300"/>
      <c r="L20" s="300"/>
      <c r="M20" s="300"/>
      <c r="N20" s="300"/>
      <c r="O20" s="300"/>
      <c r="P20" s="301"/>
    </row>
    <row r="21" spans="1:26" ht="19.5" customHeight="1">
      <c r="A21" s="302" t="s">
        <v>13</v>
      </c>
      <c r="B21" s="303"/>
      <c r="C21" s="57" t="s">
        <v>14</v>
      </c>
      <c r="D21" s="304" t="s">
        <v>15</v>
      </c>
      <c r="E21" s="303"/>
      <c r="F21" s="59"/>
      <c r="G21" s="59" t="s">
        <v>17</v>
      </c>
      <c r="H21" s="59" t="s">
        <v>8</v>
      </c>
      <c r="I21" s="59" t="s">
        <v>18</v>
      </c>
      <c r="J21" s="59" t="s">
        <v>53</v>
      </c>
      <c r="K21" s="304" t="s">
        <v>19</v>
      </c>
      <c r="L21" s="303"/>
      <c r="M21" s="58" t="s">
        <v>38</v>
      </c>
      <c r="N21" s="304" t="s">
        <v>52</v>
      </c>
      <c r="O21" s="305"/>
      <c r="P21" s="306"/>
      <c r="S21" s="9"/>
    </row>
    <row r="22" spans="1:26" ht="14.1" customHeight="1">
      <c r="A22" s="283"/>
      <c r="B22" s="284"/>
      <c r="C22" s="51"/>
      <c r="D22" s="285"/>
      <c r="E22" s="284"/>
      <c r="F22" s="52"/>
      <c r="G22" s="117"/>
      <c r="H22" s="55" t="s">
        <v>32</v>
      </c>
      <c r="I22" s="115"/>
      <c r="J22" s="116"/>
      <c r="K22" s="286">
        <f t="shared" ref="K22:K23" si="31">IFERROR(ROUNDDOWN(G22*ROUNDDOWN(I22,4)*J22,2),"")</f>
        <v>0</v>
      </c>
      <c r="L22" s="287"/>
      <c r="M22" s="99"/>
      <c r="N22" s="288"/>
      <c r="O22" s="288"/>
      <c r="P22" s="289"/>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248"/>
      <c r="B23" s="249"/>
      <c r="C23" s="123"/>
      <c r="D23" s="250"/>
      <c r="E23" s="249"/>
      <c r="F23" s="124"/>
      <c r="G23" s="125"/>
      <c r="H23" s="126" t="s">
        <v>11</v>
      </c>
      <c r="I23" s="127"/>
      <c r="J23" s="128"/>
      <c r="K23" s="251">
        <f t="shared" si="31"/>
        <v>0</v>
      </c>
      <c r="L23" s="252"/>
      <c r="M23" s="199"/>
      <c r="N23" s="253"/>
      <c r="O23" s="253"/>
      <c r="P23" s="254"/>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255"/>
      <c r="B24" s="256"/>
      <c r="C24" s="118"/>
      <c r="D24" s="257"/>
      <c r="E24" s="258"/>
      <c r="F24" s="205"/>
      <c r="G24" s="119"/>
      <c r="H24" s="120" t="s">
        <v>28</v>
      </c>
      <c r="I24" s="121"/>
      <c r="J24" s="122"/>
      <c r="K24" s="259">
        <f t="shared" ref="K24:K25" si="45">IFERROR(ROUNDDOWN(G24*IF(AND(LEFT(A24,4)="401:",LEFT(C24,2)="1:",F24&lt;&gt;""),IF(D24&lt;&gt;0&amp;G24&lt;&gt;0&amp;retailprice&lt;&gt;0,ROUNDDOWN(F24*retailprice,4),""),IF(AND(LEFT(A24,5)="1224:",LEFT(C24,2)="3:",F24&lt;&gt;""),ROUNDDOWN(F24*tariff_total,4),ROUNDDOWN(I24,4)))*J24,2),"")</f>
        <v>0</v>
      </c>
      <c r="L24" s="260"/>
      <c r="M24" s="200"/>
      <c r="N24" s="261"/>
      <c r="O24" s="262"/>
      <c r="P24" s="263"/>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272"/>
      <c r="B25" s="273"/>
      <c r="C25" s="198"/>
      <c r="D25" s="274"/>
      <c r="E25" s="275"/>
      <c r="F25" s="206"/>
      <c r="G25" s="94"/>
      <c r="H25" s="88" t="s">
        <v>11</v>
      </c>
      <c r="I25" s="92"/>
      <c r="J25" s="106"/>
      <c r="K25" s="276">
        <f t="shared" si="45"/>
        <v>0</v>
      </c>
      <c r="L25" s="277"/>
      <c r="M25" s="107"/>
      <c r="N25" s="278"/>
      <c r="O25" s="279"/>
      <c r="P25" s="280"/>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84"/>
      <c r="B26" s="85"/>
      <c r="C26" s="85"/>
      <c r="D26" s="85"/>
      <c r="E26" s="85"/>
      <c r="F26" s="85"/>
      <c r="G26" s="86"/>
      <c r="H26" s="86"/>
      <c r="I26" s="87"/>
      <c r="J26" s="87"/>
      <c r="K26" s="87"/>
      <c r="L26" s="87"/>
      <c r="M26" s="13"/>
      <c r="N26" s="234"/>
      <c r="O26" s="234"/>
      <c r="P26" s="281"/>
    </row>
    <row r="27" spans="1:26" ht="16.5" customHeight="1">
      <c r="A27" s="282" t="s">
        <v>40</v>
      </c>
      <c r="B27" s="266"/>
      <c r="C27" s="170">
        <f>I9</f>
        <v>0</v>
      </c>
      <c r="D27" s="167"/>
      <c r="E27" s="264" t="s">
        <v>39</v>
      </c>
      <c r="F27" s="265"/>
      <c r="G27" s="266"/>
      <c r="H27" s="267">
        <f>I14</f>
        <v>0</v>
      </c>
      <c r="I27" s="268"/>
      <c r="J27" s="171"/>
      <c r="K27" s="108"/>
      <c r="L27" s="269" t="s">
        <v>41</v>
      </c>
      <c r="M27" s="270"/>
      <c r="N27" s="271">
        <f>C27+H27</f>
        <v>0</v>
      </c>
      <c r="O27" s="268"/>
      <c r="P27" s="168"/>
    </row>
    <row r="28" spans="1:26" ht="16.5" customHeight="1">
      <c r="A28" s="216" t="s">
        <v>56</v>
      </c>
      <c r="B28" s="217"/>
      <c r="C28" s="172">
        <f>C27-K33</f>
        <v>0</v>
      </c>
      <c r="D28" s="173">
        <f>IF(C27=0,0,C28/C27)</f>
        <v>0</v>
      </c>
      <c r="E28" s="218" t="s">
        <v>57</v>
      </c>
      <c r="F28" s="219"/>
      <c r="G28" s="220"/>
      <c r="H28" s="221">
        <f>H27-N19</f>
        <v>0</v>
      </c>
      <c r="I28" s="222"/>
      <c r="J28" s="174"/>
      <c r="K28" s="173">
        <f>IF(H27=0,0,H28/H27)</f>
        <v>0</v>
      </c>
      <c r="L28" s="218" t="s">
        <v>45</v>
      </c>
      <c r="M28" s="220"/>
      <c r="N28" s="223">
        <f>C28+H28</f>
        <v>0</v>
      </c>
      <c r="O28" s="222"/>
      <c r="P28" s="175">
        <f>IF(N27=0,0,N28/N27)</f>
        <v>0</v>
      </c>
    </row>
    <row r="29" spans="1:26" ht="16.5" customHeight="1">
      <c r="A29" s="109"/>
      <c r="B29" s="110"/>
      <c r="C29" s="111"/>
      <c r="D29" s="111"/>
      <c r="E29" s="111"/>
      <c r="F29" s="111"/>
      <c r="G29" s="169"/>
      <c r="H29" s="176"/>
      <c r="I29" s="176"/>
      <c r="J29" s="177"/>
      <c r="K29" s="224" t="s">
        <v>42</v>
      </c>
      <c r="L29" s="225"/>
      <c r="M29" s="226"/>
      <c r="N29" s="227">
        <f>ROUNDDOWN((N27*P29),0)</f>
        <v>0</v>
      </c>
      <c r="O29" s="228"/>
      <c r="P29" s="178">
        <v>6.08E-2</v>
      </c>
    </row>
    <row r="30" spans="1:26" ht="16.5" customHeight="1" thickBot="1">
      <c r="A30" s="112"/>
      <c r="B30" s="113"/>
      <c r="C30" s="114"/>
      <c r="D30" s="114"/>
      <c r="E30" s="114"/>
      <c r="F30" s="114"/>
      <c r="G30" s="179"/>
      <c r="H30" s="179"/>
      <c r="I30" s="180"/>
      <c r="J30" s="181"/>
      <c r="K30" s="207" t="s">
        <v>44</v>
      </c>
      <c r="L30" s="208"/>
      <c r="M30" s="209"/>
      <c r="N30" s="210">
        <f>N28-N29</f>
        <v>0</v>
      </c>
      <c r="O30" s="211"/>
      <c r="P30" s="182">
        <f>IF(N27=0,0,N30/N27)</f>
        <v>0</v>
      </c>
    </row>
    <row r="31" spans="1:26" ht="16.5" customHeight="1">
      <c r="A31" s="212" t="s">
        <v>21</v>
      </c>
      <c r="B31" s="213"/>
      <c r="C31" s="214" t="s">
        <v>48</v>
      </c>
      <c r="D31" s="214"/>
      <c r="E31" s="214"/>
      <c r="F31" s="214"/>
      <c r="G31" s="183">
        <f>$P$4</f>
        <v>0</v>
      </c>
      <c r="H31" s="184"/>
      <c r="I31" s="185">
        <f>IF(G31&gt;0,K31/G31,)</f>
        <v>0</v>
      </c>
      <c r="J31" s="185"/>
      <c r="K31" s="215">
        <f>SUMIF(F22:F25,"&lt;&gt;"&amp;hdn_payoff_circle,K22:K25)</f>
        <v>0</v>
      </c>
      <c r="L31" s="215"/>
      <c r="M31" s="186"/>
      <c r="N31" s="214"/>
      <c r="O31" s="214"/>
      <c r="P31" s="187"/>
    </row>
    <row r="32" spans="1:26" ht="16.5" customHeight="1">
      <c r="A32" s="235" t="s">
        <v>22</v>
      </c>
      <c r="B32" s="236"/>
      <c r="C32" s="237" t="s">
        <v>49</v>
      </c>
      <c r="D32" s="237"/>
      <c r="E32" s="237"/>
      <c r="F32" s="237"/>
      <c r="G32" s="188">
        <f>$P$4</f>
        <v>0</v>
      </c>
      <c r="H32" s="189"/>
      <c r="I32" s="190">
        <f>IF(G32&gt;0,K32/G32,)</f>
        <v>0</v>
      </c>
      <c r="J32" s="191"/>
      <c r="K32" s="227">
        <f>SUMIF(F17:F25,hdn_payoff_circle,K17:K25)</f>
        <v>0</v>
      </c>
      <c r="L32" s="228"/>
      <c r="M32" s="192"/>
      <c r="N32" s="238"/>
      <c r="O32" s="239"/>
      <c r="P32" s="193"/>
    </row>
    <row r="33" spans="1:25" ht="16.5" customHeight="1" thickBot="1">
      <c r="A33" s="240" t="s">
        <v>46</v>
      </c>
      <c r="B33" s="241"/>
      <c r="C33" s="242" t="s">
        <v>47</v>
      </c>
      <c r="D33" s="242"/>
      <c r="E33" s="242"/>
      <c r="F33" s="242"/>
      <c r="G33" s="194">
        <f>$P$4</f>
        <v>0</v>
      </c>
      <c r="H33" s="195"/>
      <c r="I33" s="196">
        <f>IF(G33&gt;0,K33/G33,)</f>
        <v>0</v>
      </c>
      <c r="J33" s="197"/>
      <c r="K33" s="210">
        <f>SUM(K31:K32)</f>
        <v>0</v>
      </c>
      <c r="L33" s="211"/>
      <c r="M33" s="207" t="s">
        <v>43</v>
      </c>
      <c r="N33" s="209"/>
      <c r="O33" s="243">
        <f>N19</f>
        <v>0</v>
      </c>
      <c r="P33" s="244"/>
    </row>
    <row r="34" spans="1:25" ht="16.5" customHeight="1">
      <c r="A34" s="232"/>
      <c r="B34" s="232"/>
      <c r="C34" s="232"/>
      <c r="D34" s="232"/>
      <c r="E34" s="232"/>
      <c r="F34" s="232"/>
      <c r="G34" s="232"/>
      <c r="H34" s="89"/>
      <c r="I34" s="233" t="s">
        <v>80</v>
      </c>
      <c r="J34" s="233"/>
      <c r="K34" s="233"/>
      <c r="L34" s="233"/>
      <c r="M34" s="233"/>
      <c r="N34" s="233"/>
      <c r="O34" s="233"/>
      <c r="P34" s="233"/>
    </row>
    <row r="35" spans="1:25" ht="9" customHeight="1">
      <c r="A35" s="234" t="s">
        <v>27</v>
      </c>
      <c r="B35" s="234"/>
      <c r="C35" s="234"/>
      <c r="D35" s="234"/>
      <c r="E35" s="234"/>
      <c r="F35" s="234"/>
      <c r="G35" s="234"/>
      <c r="H35" s="234"/>
      <c r="I35" s="234"/>
      <c r="J35" s="234"/>
      <c r="K35" s="234"/>
      <c r="L35" s="234"/>
      <c r="M35" s="234"/>
      <c r="N35" s="234"/>
      <c r="O35" s="234"/>
      <c r="P35" s="234"/>
      <c r="Q35" s="129"/>
      <c r="R35" s="129"/>
      <c r="S35" s="129"/>
      <c r="T35" s="129"/>
      <c r="U35" s="129"/>
      <c r="V35" s="129"/>
      <c r="W35" s="129"/>
      <c r="X35" s="129"/>
      <c r="Y35" s="129"/>
    </row>
    <row r="36" spans="1:25" ht="32.4">
      <c r="A36" s="98"/>
      <c r="B36" s="202">
        <f>ROW(pulldown_company)-ROW(pulldown_level2)</f>
        <v>31</v>
      </c>
      <c r="C36" s="166" t="s">
        <v>128</v>
      </c>
      <c r="D36" s="147" t="s">
        <v>101</v>
      </c>
      <c r="F36" s="98"/>
      <c r="G36" s="98"/>
      <c r="H36" s="98"/>
      <c r="I36" s="98"/>
      <c r="J36" s="98"/>
      <c r="K36" s="98"/>
      <c r="L36" s="98"/>
      <c r="M36" s="98"/>
      <c r="N36" s="98"/>
      <c r="O36" s="98"/>
      <c r="P36" s="98"/>
      <c r="Q36" s="129"/>
      <c r="R36" s="129"/>
      <c r="S36" s="129"/>
      <c r="T36" s="129"/>
      <c r="U36" s="129"/>
      <c r="V36" s="129"/>
      <c r="W36" s="129"/>
      <c r="X36" s="129"/>
      <c r="Y36" s="129"/>
    </row>
    <row r="37" spans="1:25" ht="13.95" customHeight="1">
      <c r="A37" s="158"/>
      <c r="B37" s="202">
        <f>COUNTIF(118:118,"*:*")</f>
        <v>0</v>
      </c>
      <c r="C37" s="160" t="s">
        <v>118</v>
      </c>
      <c r="D37" s="17"/>
      <c r="F37" s="158"/>
      <c r="G37" s="158"/>
      <c r="H37" s="158"/>
      <c r="I37" s="158"/>
      <c r="J37" s="158"/>
      <c r="K37" s="158"/>
      <c r="L37" s="158"/>
      <c r="M37" s="158"/>
      <c r="N37" s="158"/>
      <c r="O37" s="158"/>
      <c r="P37" s="158"/>
      <c r="Q37" s="158"/>
      <c r="R37" s="158"/>
      <c r="S37" s="158"/>
      <c r="T37" s="158"/>
      <c r="U37" s="158"/>
      <c r="V37" s="158"/>
      <c r="W37" s="158"/>
      <c r="X37" s="158"/>
      <c r="Y37" s="158"/>
    </row>
    <row r="38" spans="1:25" ht="21.6">
      <c r="A38" s="98"/>
      <c r="B38" s="202">
        <f>ROW(pulldown_dept_member)-ROW(pulldown_company)-1</f>
        <v>41</v>
      </c>
      <c r="C38" s="166" t="s">
        <v>129</v>
      </c>
      <c r="D38" s="17"/>
      <c r="F38" s="98"/>
      <c r="G38" s="129"/>
      <c r="H38" s="129"/>
      <c r="I38" s="129"/>
      <c r="J38" s="129"/>
      <c r="K38" s="129"/>
      <c r="L38" s="129"/>
      <c r="M38" s="129"/>
      <c r="N38" s="129"/>
      <c r="O38" s="129"/>
      <c r="P38" s="129"/>
      <c r="Q38" s="129"/>
      <c r="R38" s="129"/>
      <c r="S38" s="129"/>
      <c r="T38" s="129"/>
      <c r="U38" s="129"/>
      <c r="V38" s="129"/>
      <c r="W38" s="129"/>
      <c r="X38" s="129"/>
      <c r="Y38" s="129"/>
    </row>
    <row r="39" spans="1:25" ht="13.95" customHeight="1">
      <c r="A39" s="98"/>
      <c r="B39" s="203">
        <f>SUM(K22:L23)+order_f_fixedcost</f>
        <v>0</v>
      </c>
      <c r="C39" s="148" t="s">
        <v>78</v>
      </c>
      <c r="D39" s="144" t="s">
        <v>30</v>
      </c>
      <c r="E39" s="98"/>
      <c r="F39" s="98"/>
      <c r="G39" s="98"/>
      <c r="H39" s="98"/>
      <c r="I39" s="98"/>
      <c r="J39" s="98"/>
      <c r="K39" s="98"/>
      <c r="L39" s="98"/>
      <c r="M39" s="131"/>
      <c r="N39" s="98">
        <f>IFERROR(FIND("401:",#REF!,1),0)</f>
        <v>0</v>
      </c>
      <c r="O39" s="98"/>
      <c r="P39" s="98"/>
    </row>
    <row r="40" spans="1:25" ht="13.95" customHeight="1">
      <c r="A40" s="98"/>
      <c r="B40" s="202">
        <v>4</v>
      </c>
      <c r="C40" s="160" t="s">
        <v>137</v>
      </c>
      <c r="D40" s="98"/>
      <c r="E40" s="98"/>
      <c r="F40" s="98"/>
      <c r="G40" s="98"/>
      <c r="H40" s="98"/>
      <c r="I40" s="98"/>
      <c r="J40" s="98"/>
      <c r="K40" s="98"/>
      <c r="L40" s="98"/>
      <c r="M40" s="98"/>
      <c r="N40" s="98"/>
      <c r="O40" s="98"/>
      <c r="P40" s="98"/>
    </row>
    <row r="41" spans="1:25" ht="9" customHeight="1">
      <c r="A41" s="129"/>
      <c r="B41" s="145"/>
      <c r="C41" s="146"/>
      <c r="D41" s="129"/>
      <c r="E41" s="129"/>
      <c r="F41" s="129"/>
      <c r="G41" s="129"/>
      <c r="H41" s="129"/>
      <c r="I41" s="129"/>
      <c r="J41" s="129"/>
      <c r="K41" s="129"/>
      <c r="L41" s="129"/>
      <c r="M41" s="129"/>
      <c r="N41" s="129"/>
      <c r="O41" s="129"/>
      <c r="P41" s="129"/>
    </row>
    <row r="42" spans="1:25" ht="14.1" customHeight="1">
      <c r="A42" s="149" t="s">
        <v>109</v>
      </c>
      <c r="B42" s="1">
        <f ca="1">IFERROR(MATCH(MAX(INDIRECT(CONCATENATE(ROW(pulldown_key_area),":",ROW(pulldown_key_area))))+1,INDIRECT(CONCATENATE(ROW(pulldown_key_area),":",ROW(pulldown_key_area))),1)-1,0)</f>
        <v>16</v>
      </c>
    </row>
    <row r="43" spans="1:25">
      <c r="A43" s="149" t="s">
        <v>102</v>
      </c>
      <c r="Q43" s="204">
        <v>5</v>
      </c>
    </row>
    <row r="44" spans="1:25" s="18" customFormat="1" ht="32.4">
      <c r="A44" s="150" t="s">
        <v>106</v>
      </c>
      <c r="B44" s="151"/>
      <c r="C44" s="137"/>
      <c r="D44" s="156"/>
      <c r="E44" s="159"/>
      <c r="F44" s="152"/>
      <c r="G44" s="14"/>
      <c r="H44" s="14"/>
      <c r="I44" s="15"/>
      <c r="J44" s="15"/>
      <c r="K44" s="16"/>
      <c r="L44" s="14"/>
      <c r="M44" s="14"/>
      <c r="N44" s="14"/>
      <c r="O44" s="14"/>
      <c r="P44" s="14"/>
      <c r="Q44" s="14" t="s">
        <v>23</v>
      </c>
      <c r="R44" s="153"/>
      <c r="X44" s="36"/>
    </row>
    <row r="45" spans="1:25" s="18" customFormat="1">
      <c r="A45" s="245" t="s">
        <v>107</v>
      </c>
      <c r="B45" s="17"/>
      <c r="C45" s="137"/>
      <c r="D45" s="137"/>
      <c r="E45" s="137"/>
      <c r="F45" s="137"/>
      <c r="G45" s="14"/>
      <c r="H45" s="14"/>
      <c r="I45" s="15"/>
      <c r="J45" s="15"/>
      <c r="K45" s="16"/>
      <c r="L45" s="14"/>
      <c r="M45" s="14"/>
      <c r="N45" s="14"/>
      <c r="O45" s="14"/>
      <c r="P45" s="14"/>
      <c r="Q45" s="14"/>
      <c r="U45" s="130"/>
    </row>
    <row r="46" spans="1:25" s="18" customFormat="1">
      <c r="A46" s="246"/>
      <c r="B46" s="17"/>
      <c r="C46" s="17"/>
      <c r="D46" s="17"/>
      <c r="E46" s="137"/>
      <c r="F46" s="137"/>
      <c r="G46" s="19"/>
      <c r="H46" s="19"/>
      <c r="I46" s="16"/>
      <c r="J46" s="16"/>
      <c r="K46" s="19"/>
      <c r="L46" s="19"/>
      <c r="M46" s="19"/>
      <c r="N46" s="19"/>
      <c r="O46" s="19"/>
      <c r="P46" s="19"/>
      <c r="Q46" s="19" t="s">
        <v>29</v>
      </c>
      <c r="U46" s="130"/>
    </row>
    <row r="47" spans="1:25" s="18" customFormat="1">
      <c r="A47" s="246"/>
      <c r="B47" s="17"/>
      <c r="C47" s="17"/>
      <c r="D47" s="17"/>
      <c r="E47" s="137"/>
      <c r="F47" s="137"/>
      <c r="G47" s="19"/>
      <c r="H47" s="19"/>
      <c r="I47" s="16"/>
      <c r="J47" s="16"/>
      <c r="K47" s="19"/>
      <c r="L47" s="19"/>
      <c r="M47" s="19"/>
      <c r="N47" s="19"/>
      <c r="O47" s="19"/>
      <c r="P47" s="17"/>
      <c r="Q47" s="17" t="s">
        <v>33</v>
      </c>
      <c r="R47" s="20"/>
    </row>
    <row r="48" spans="1:25" s="18" customFormat="1">
      <c r="A48" s="246"/>
      <c r="B48" s="17"/>
      <c r="C48" s="17"/>
      <c r="D48" s="17"/>
      <c r="E48" s="137"/>
      <c r="F48" s="137"/>
      <c r="G48" s="19"/>
      <c r="H48" s="19"/>
      <c r="I48" s="16"/>
      <c r="J48" s="16"/>
      <c r="K48" s="19"/>
      <c r="L48" s="19"/>
      <c r="M48" s="19"/>
      <c r="N48" s="19"/>
      <c r="O48" s="19"/>
      <c r="P48" s="19"/>
      <c r="Q48" s="17" t="s">
        <v>34</v>
      </c>
      <c r="R48" s="20"/>
    </row>
    <row r="49" spans="1:17" s="18" customFormat="1" ht="13.5" customHeight="1">
      <c r="A49" s="246"/>
      <c r="B49" s="17"/>
      <c r="C49" s="17"/>
      <c r="D49" s="17"/>
      <c r="E49" s="137"/>
      <c r="F49" s="137"/>
      <c r="G49" s="19"/>
      <c r="H49" s="19"/>
      <c r="I49" s="16"/>
      <c r="J49" s="16"/>
      <c r="K49" s="19"/>
      <c r="L49" s="19"/>
      <c r="M49" s="19"/>
      <c r="N49" s="19"/>
      <c r="O49" s="19"/>
      <c r="P49" s="19"/>
      <c r="Q49" s="22" t="s">
        <v>24</v>
      </c>
    </row>
    <row r="50" spans="1:17" s="18" customFormat="1" ht="13.5" customHeight="1">
      <c r="A50" s="246"/>
      <c r="B50" s="17"/>
      <c r="C50" s="17"/>
      <c r="D50" s="17"/>
      <c r="E50" s="137"/>
      <c r="F50" s="137"/>
      <c r="G50" s="19"/>
      <c r="H50" s="19"/>
      <c r="I50" s="16"/>
      <c r="J50" s="16"/>
      <c r="K50" s="17"/>
      <c r="L50" s="19"/>
      <c r="M50" s="21"/>
      <c r="N50" s="21"/>
      <c r="O50" s="21"/>
      <c r="P50" s="19"/>
      <c r="Q50" s="17"/>
    </row>
    <row r="51" spans="1:17" s="18" customFormat="1" ht="13.5" customHeight="1">
      <c r="A51" s="246"/>
      <c r="B51" s="17"/>
      <c r="C51" s="17"/>
      <c r="D51" s="17"/>
      <c r="E51" s="137"/>
      <c r="F51" s="137"/>
      <c r="G51" s="19"/>
      <c r="H51" s="19"/>
      <c r="I51" s="16"/>
      <c r="J51" s="16"/>
      <c r="K51" s="17"/>
      <c r="L51" s="19"/>
      <c r="M51" s="21"/>
      <c r="N51" s="21"/>
      <c r="O51" s="21"/>
      <c r="P51" s="14"/>
      <c r="Q51" s="17"/>
    </row>
    <row r="52" spans="1:17" s="18" customFormat="1" ht="13.5" customHeight="1">
      <c r="A52" s="246"/>
      <c r="B52" s="17"/>
      <c r="C52" s="17"/>
      <c r="D52" s="17"/>
      <c r="E52" s="137"/>
      <c r="F52" s="137"/>
      <c r="G52" s="17"/>
      <c r="H52" s="19"/>
      <c r="I52" s="16"/>
      <c r="J52" s="16"/>
      <c r="K52" s="17"/>
      <c r="L52" s="19"/>
      <c r="M52" s="21"/>
      <c r="N52" s="21"/>
      <c r="O52" s="21"/>
      <c r="P52" s="14"/>
      <c r="Q52" s="14"/>
    </row>
    <row r="53" spans="1:17" s="18" customFormat="1">
      <c r="A53" s="246"/>
      <c r="B53" s="17"/>
      <c r="C53" s="17"/>
      <c r="D53" s="17"/>
      <c r="E53" s="137"/>
      <c r="F53" s="137"/>
      <c r="G53" s="21"/>
      <c r="H53" s="19"/>
      <c r="I53" s="16"/>
      <c r="J53" s="16"/>
      <c r="K53" s="19"/>
      <c r="L53" s="19"/>
      <c r="M53" s="21"/>
      <c r="N53" s="21"/>
      <c r="O53" s="21"/>
      <c r="P53" s="14"/>
      <c r="Q53" s="14"/>
    </row>
    <row r="54" spans="1:17" s="18" customFormat="1">
      <c r="A54" s="246"/>
      <c r="B54" s="17"/>
      <c r="C54" s="17"/>
      <c r="D54" s="17"/>
      <c r="E54" s="137"/>
      <c r="F54" s="137"/>
      <c r="G54" s="19"/>
      <c r="H54" s="19"/>
      <c r="I54" s="16"/>
      <c r="J54" s="16"/>
      <c r="K54" s="19"/>
      <c r="L54" s="19"/>
      <c r="M54" s="21"/>
      <c r="N54" s="21"/>
      <c r="O54" s="21"/>
      <c r="P54" s="14"/>
      <c r="Q54" s="14"/>
    </row>
    <row r="55" spans="1:17" s="18" customFormat="1">
      <c r="A55" s="246"/>
      <c r="B55" s="17"/>
      <c r="C55" s="17"/>
      <c r="D55" s="17"/>
      <c r="E55" s="137"/>
      <c r="F55" s="137"/>
      <c r="G55" s="21"/>
      <c r="H55" s="14"/>
      <c r="I55" s="16"/>
      <c r="J55" s="16"/>
      <c r="K55" s="19"/>
      <c r="L55" s="19"/>
      <c r="M55" s="21"/>
      <c r="N55" s="21"/>
      <c r="O55" s="21"/>
      <c r="P55" s="14"/>
      <c r="Q55" s="14"/>
    </row>
    <row r="56" spans="1:17" s="18" customFormat="1">
      <c r="A56" s="246"/>
      <c r="B56" s="17"/>
      <c r="C56" s="17"/>
      <c r="D56" s="17"/>
      <c r="E56" s="137"/>
      <c r="F56" s="137"/>
      <c r="G56" s="21"/>
      <c r="H56" s="14"/>
      <c r="I56" s="16"/>
      <c r="J56" s="16"/>
      <c r="K56" s="19"/>
      <c r="L56" s="19"/>
      <c r="M56" s="21"/>
      <c r="N56" s="21"/>
      <c r="O56" s="21"/>
      <c r="P56" s="14"/>
      <c r="Q56" s="14"/>
    </row>
    <row r="57" spans="1:17" s="18" customFormat="1">
      <c r="A57" s="246"/>
      <c r="B57" s="17"/>
      <c r="C57" s="17"/>
      <c r="D57" s="17"/>
      <c r="E57" s="137"/>
      <c r="F57" s="137"/>
      <c r="G57" s="21"/>
      <c r="H57" s="14"/>
      <c r="I57" s="16"/>
      <c r="J57" s="16"/>
      <c r="K57" s="19"/>
      <c r="L57" s="19"/>
      <c r="M57" s="21"/>
      <c r="N57" s="21"/>
      <c r="O57" s="21"/>
      <c r="P57" s="14"/>
      <c r="Q57" s="14"/>
    </row>
    <row r="58" spans="1:17" s="18" customFormat="1">
      <c r="A58" s="246"/>
      <c r="B58" s="17"/>
      <c r="C58" s="17"/>
      <c r="D58" s="17"/>
      <c r="E58" s="137"/>
      <c r="F58" s="137"/>
      <c r="G58" s="21"/>
      <c r="H58" s="14"/>
      <c r="I58" s="16"/>
      <c r="J58" s="16"/>
      <c r="K58" s="19"/>
      <c r="L58" s="19"/>
      <c r="M58" s="21"/>
      <c r="N58" s="21"/>
      <c r="O58" s="21"/>
      <c r="P58" s="14"/>
      <c r="Q58" s="14"/>
    </row>
    <row r="59" spans="1:17" s="18" customFormat="1">
      <c r="A59" s="246"/>
      <c r="B59" s="17"/>
      <c r="C59" s="17"/>
      <c r="D59" s="17"/>
      <c r="E59" s="137"/>
      <c r="F59" s="137"/>
      <c r="G59" s="21"/>
      <c r="H59" s="14"/>
      <c r="I59" s="16"/>
      <c r="J59" s="16"/>
      <c r="K59" s="19"/>
      <c r="L59" s="19"/>
      <c r="M59" s="21"/>
      <c r="N59" s="21"/>
      <c r="O59" s="21"/>
      <c r="P59" s="14"/>
      <c r="Q59" s="14"/>
    </row>
    <row r="60" spans="1:17" s="18" customFormat="1">
      <c r="A60" s="246"/>
      <c r="B60" s="17"/>
      <c r="C60" s="17"/>
      <c r="D60" s="17"/>
      <c r="E60" s="137"/>
      <c r="F60" s="137"/>
      <c r="G60" s="21"/>
      <c r="H60" s="14"/>
      <c r="I60" s="16"/>
      <c r="J60" s="16"/>
      <c r="K60" s="14"/>
      <c r="L60" s="19"/>
      <c r="M60" s="21"/>
      <c r="N60" s="21"/>
      <c r="O60" s="21"/>
      <c r="P60" s="14"/>
      <c r="Q60" s="14"/>
    </row>
    <row r="61" spans="1:17" s="18" customFormat="1">
      <c r="A61" s="246"/>
      <c r="B61" s="17"/>
      <c r="C61" s="17"/>
      <c r="D61" s="17"/>
      <c r="E61" s="137"/>
      <c r="F61" s="137"/>
      <c r="G61" s="21"/>
      <c r="H61" s="21"/>
      <c r="I61" s="16"/>
      <c r="J61" s="16"/>
      <c r="K61" s="14"/>
      <c r="L61" s="19"/>
      <c r="M61" s="21"/>
      <c r="N61" s="21"/>
      <c r="O61" s="21"/>
      <c r="P61" s="14"/>
      <c r="Q61" s="14"/>
    </row>
    <row r="62" spans="1:17" s="18" customFormat="1">
      <c r="A62" s="246"/>
      <c r="B62" s="17"/>
      <c r="C62" s="17"/>
      <c r="D62" s="17"/>
      <c r="E62" s="137"/>
      <c r="F62" s="137"/>
      <c r="G62" s="17"/>
      <c r="H62" s="96"/>
      <c r="I62" s="96"/>
      <c r="J62" s="96"/>
      <c r="K62" s="96"/>
      <c r="L62" s="19"/>
      <c r="M62" s="17"/>
      <c r="N62" s="17"/>
      <c r="O62" s="17"/>
      <c r="P62" s="17"/>
      <c r="Q62" s="17"/>
    </row>
    <row r="63" spans="1:17" s="18" customFormat="1">
      <c r="A63" s="246"/>
      <c r="B63" s="17"/>
      <c r="C63" s="17"/>
      <c r="D63" s="17"/>
      <c r="E63" s="137"/>
      <c r="F63" s="137"/>
      <c r="G63" s="17"/>
      <c r="H63" s="96"/>
      <c r="I63" s="96"/>
      <c r="J63" s="96"/>
      <c r="K63" s="96"/>
      <c r="L63" s="19"/>
      <c r="M63" s="17"/>
      <c r="N63" s="17"/>
      <c r="O63" s="17"/>
      <c r="P63" s="17"/>
      <c r="Q63" s="17"/>
    </row>
    <row r="64" spans="1:17" s="18" customFormat="1">
      <c r="A64" s="246"/>
      <c r="B64" s="17"/>
      <c r="C64" s="17"/>
      <c r="D64" s="17"/>
      <c r="E64" s="137"/>
      <c r="F64" s="137"/>
      <c r="G64" s="17"/>
      <c r="H64" s="96"/>
      <c r="I64" s="96"/>
      <c r="J64" s="96"/>
      <c r="K64" s="96"/>
      <c r="L64" s="19"/>
      <c r="M64" s="17"/>
      <c r="N64" s="17"/>
      <c r="O64" s="17"/>
      <c r="P64" s="17"/>
      <c r="Q64" s="17"/>
    </row>
    <row r="65" spans="1:17" s="18" customFormat="1">
      <c r="A65" s="246"/>
      <c r="B65" s="17"/>
      <c r="C65" s="17"/>
      <c r="D65" s="17"/>
      <c r="E65" s="137"/>
      <c r="F65" s="137"/>
      <c r="G65" s="17"/>
      <c r="H65" s="96"/>
      <c r="I65" s="96"/>
      <c r="J65" s="96"/>
      <c r="K65" s="96"/>
      <c r="L65" s="19"/>
      <c r="M65" s="17"/>
      <c r="N65" s="17"/>
      <c r="O65" s="17"/>
      <c r="P65" s="17"/>
      <c r="Q65" s="17"/>
    </row>
    <row r="66" spans="1:17" s="18" customFormat="1">
      <c r="A66" s="246"/>
      <c r="B66" s="17"/>
      <c r="C66" s="17"/>
      <c r="D66" s="17"/>
      <c r="E66" s="137"/>
      <c r="F66" s="137"/>
      <c r="G66" s="17"/>
      <c r="H66" s="96"/>
      <c r="I66" s="96"/>
      <c r="J66" s="96"/>
      <c r="K66" s="96"/>
      <c r="L66" s="19"/>
      <c r="M66" s="17"/>
      <c r="N66" s="17"/>
      <c r="O66" s="17"/>
      <c r="P66" s="17"/>
      <c r="Q66" s="17"/>
    </row>
    <row r="67" spans="1:17" s="18" customFormat="1">
      <c r="A67" s="246"/>
      <c r="B67" s="17"/>
      <c r="C67" s="17"/>
      <c r="D67" s="17"/>
      <c r="E67" s="137"/>
      <c r="F67" s="137"/>
      <c r="G67" s="17"/>
      <c r="H67" s="96"/>
      <c r="I67" s="96"/>
      <c r="J67" s="96"/>
      <c r="K67" s="96"/>
      <c r="L67" s="19"/>
      <c r="M67" s="17"/>
      <c r="N67" s="17"/>
      <c r="O67" s="17"/>
      <c r="P67" s="17"/>
      <c r="Q67" s="17"/>
    </row>
    <row r="68" spans="1:17" s="18" customFormat="1">
      <c r="A68" s="246"/>
      <c r="B68" s="17"/>
      <c r="C68" s="17"/>
      <c r="D68" s="17"/>
      <c r="E68" s="137"/>
      <c r="F68" s="137"/>
      <c r="G68" s="17"/>
      <c r="H68" s="96"/>
      <c r="I68" s="96"/>
      <c r="J68" s="96"/>
      <c r="K68" s="96"/>
      <c r="L68" s="19"/>
      <c r="M68" s="17"/>
      <c r="N68" s="17"/>
      <c r="O68" s="17"/>
      <c r="P68" s="17"/>
      <c r="Q68" s="17"/>
    </row>
    <row r="69" spans="1:17" s="18" customFormat="1">
      <c r="A69" s="246"/>
      <c r="B69" s="17"/>
      <c r="C69" s="17"/>
      <c r="D69" s="17"/>
      <c r="E69" s="137"/>
      <c r="F69" s="137"/>
      <c r="G69" s="17"/>
      <c r="H69" s="96"/>
      <c r="I69" s="96"/>
      <c r="J69" s="96"/>
      <c r="K69" s="96"/>
      <c r="L69" s="19"/>
      <c r="M69" s="17"/>
      <c r="N69" s="17"/>
      <c r="O69" s="17"/>
      <c r="P69" s="17"/>
      <c r="Q69" s="17"/>
    </row>
    <row r="70" spans="1:17" s="18" customFormat="1">
      <c r="A70" s="246"/>
      <c r="B70" s="17"/>
      <c r="C70" s="17"/>
      <c r="D70" s="17"/>
      <c r="E70" s="137"/>
      <c r="F70" s="137"/>
      <c r="G70" s="17"/>
      <c r="H70" s="96"/>
      <c r="I70" s="96"/>
      <c r="J70" s="96"/>
      <c r="K70" s="96"/>
      <c r="L70" s="19"/>
      <c r="M70" s="17"/>
      <c r="N70" s="17"/>
      <c r="O70" s="17"/>
      <c r="P70" s="17"/>
      <c r="Q70" s="17"/>
    </row>
    <row r="71" spans="1:17" s="18" customFormat="1">
      <c r="A71" s="246"/>
      <c r="B71" s="17"/>
      <c r="C71" s="17"/>
      <c r="D71" s="17"/>
      <c r="E71" s="137"/>
      <c r="F71" s="137"/>
      <c r="G71" s="17"/>
      <c r="H71" s="96"/>
      <c r="I71" s="96"/>
      <c r="J71" s="96"/>
      <c r="K71" s="96"/>
      <c r="L71" s="19"/>
      <c r="M71" s="17"/>
      <c r="N71" s="17"/>
      <c r="O71" s="17"/>
      <c r="P71" s="17"/>
      <c r="Q71" s="17"/>
    </row>
    <row r="72" spans="1:17" s="18" customFormat="1">
      <c r="A72" s="246"/>
      <c r="B72" s="17"/>
      <c r="C72" s="17"/>
      <c r="D72" s="17"/>
      <c r="E72" s="137"/>
      <c r="F72" s="137"/>
      <c r="G72" s="17"/>
      <c r="H72" s="96"/>
      <c r="I72" s="96"/>
      <c r="J72" s="96"/>
      <c r="K72" s="96"/>
      <c r="L72" s="19"/>
      <c r="M72" s="17"/>
      <c r="N72" s="17"/>
      <c r="O72" s="17"/>
      <c r="P72" s="17"/>
      <c r="Q72" s="17"/>
    </row>
    <row r="73" spans="1:17" s="18" customFormat="1">
      <c r="A73" s="246"/>
      <c r="B73" s="17"/>
      <c r="C73" s="17"/>
      <c r="D73" s="17"/>
      <c r="E73" s="137"/>
      <c r="F73" s="137"/>
      <c r="G73" s="17"/>
      <c r="H73" s="96"/>
      <c r="I73" s="96"/>
      <c r="J73" s="96"/>
      <c r="K73" s="96"/>
      <c r="L73" s="19"/>
      <c r="M73" s="17"/>
      <c r="N73" s="17"/>
      <c r="O73" s="17"/>
      <c r="P73" s="17"/>
      <c r="Q73" s="17"/>
    </row>
    <row r="74" spans="1:17" s="18" customFormat="1">
      <c r="A74" s="246"/>
      <c r="B74" s="17"/>
      <c r="C74" s="17"/>
      <c r="D74" s="17"/>
      <c r="E74" s="137"/>
      <c r="F74" s="137"/>
      <c r="G74" s="17"/>
      <c r="H74" s="96"/>
      <c r="I74" s="96"/>
      <c r="J74" s="96"/>
      <c r="K74" s="96"/>
      <c r="L74" s="19"/>
      <c r="M74" s="17"/>
      <c r="N74" s="17"/>
      <c r="O74" s="17"/>
      <c r="P74" s="17"/>
      <c r="Q74" s="17"/>
    </row>
    <row r="75" spans="1:17" s="18" customFormat="1">
      <c r="A75" s="247"/>
      <c r="B75" s="17"/>
      <c r="C75" s="17"/>
      <c r="D75" s="17"/>
      <c r="E75" s="137"/>
      <c r="F75" s="137"/>
      <c r="G75" s="17"/>
      <c r="H75" s="96"/>
      <c r="I75" s="96"/>
      <c r="J75" s="96"/>
      <c r="K75" s="96"/>
      <c r="L75" s="19"/>
      <c r="M75" s="17"/>
      <c r="N75" s="17"/>
      <c r="O75" s="17"/>
      <c r="P75" s="17"/>
      <c r="Q75" s="17"/>
    </row>
    <row r="76" spans="1:17" s="18" customFormat="1">
      <c r="A76" s="229" t="s">
        <v>108</v>
      </c>
      <c r="B76" s="17"/>
      <c r="C76" s="137"/>
      <c r="D76" s="137"/>
      <c r="E76" s="137"/>
      <c r="F76" s="137"/>
      <c r="G76" s="17"/>
      <c r="H76" s="17"/>
      <c r="I76" s="17"/>
      <c r="J76" s="17"/>
      <c r="K76" s="17"/>
      <c r="L76" s="17"/>
      <c r="M76" s="17"/>
      <c r="N76" s="17"/>
      <c r="O76" s="17"/>
      <c r="P76" s="17"/>
      <c r="Q76" s="17"/>
    </row>
    <row r="77" spans="1:17" s="18" customFormat="1">
      <c r="A77" s="230"/>
      <c r="B77" s="138"/>
      <c r="C77" s="138"/>
      <c r="D77" s="138"/>
      <c r="E77" s="139"/>
      <c r="F77" s="139"/>
      <c r="G77" s="17"/>
      <c r="H77" s="17"/>
      <c r="I77" s="17"/>
      <c r="J77" s="17"/>
      <c r="K77" s="17"/>
      <c r="L77" s="17"/>
      <c r="M77" s="17"/>
      <c r="N77" s="17"/>
      <c r="O77" s="17"/>
      <c r="P77" s="17"/>
      <c r="Q77" s="17"/>
    </row>
    <row r="78" spans="1:17" s="18" customFormat="1">
      <c r="A78" s="230"/>
      <c r="B78" s="138"/>
      <c r="C78" s="138"/>
      <c r="D78" s="138"/>
      <c r="E78" s="139"/>
      <c r="F78" s="139"/>
      <c r="G78" s="17"/>
      <c r="H78" s="17"/>
      <c r="I78" s="17"/>
      <c r="J78" s="17"/>
      <c r="K78" s="17"/>
      <c r="L78" s="17"/>
      <c r="M78" s="17"/>
      <c r="N78" s="17"/>
      <c r="O78" s="17"/>
      <c r="P78" s="17"/>
      <c r="Q78" s="17"/>
    </row>
    <row r="79" spans="1:17" s="18" customFormat="1">
      <c r="A79" s="230"/>
      <c r="B79" s="138"/>
      <c r="C79" s="138"/>
      <c r="D79" s="138"/>
      <c r="E79" s="139"/>
      <c r="F79" s="139"/>
      <c r="G79" s="17"/>
      <c r="H79" s="30"/>
      <c r="I79" s="17"/>
      <c r="J79" s="17"/>
      <c r="K79" s="17"/>
      <c r="L79" s="17"/>
      <c r="M79" s="17"/>
      <c r="N79" s="17"/>
      <c r="O79" s="17"/>
      <c r="P79" s="17"/>
      <c r="Q79" s="17"/>
    </row>
    <row r="80" spans="1:17" s="18" customFormat="1">
      <c r="A80" s="230"/>
      <c r="B80" s="138"/>
      <c r="C80" s="138"/>
      <c r="D80" s="138"/>
      <c r="E80" s="139"/>
      <c r="F80" s="139"/>
      <c r="G80" s="17"/>
      <c r="H80" s="17"/>
      <c r="I80" s="17"/>
      <c r="J80" s="17"/>
      <c r="K80" s="17"/>
      <c r="L80" s="17"/>
      <c r="M80" s="17"/>
      <c r="N80" s="17"/>
      <c r="O80" s="17"/>
      <c r="P80" s="17"/>
      <c r="Q80" s="17"/>
    </row>
    <row r="81" spans="1:17" s="18" customFormat="1">
      <c r="A81" s="230"/>
      <c r="B81" s="138"/>
      <c r="C81" s="138"/>
      <c r="D81" s="138"/>
      <c r="E81" s="139"/>
      <c r="F81" s="139"/>
      <c r="G81" s="17"/>
      <c r="H81" s="17"/>
      <c r="I81" s="17"/>
      <c r="J81" s="17"/>
      <c r="K81" s="17"/>
      <c r="L81" s="17"/>
      <c r="M81" s="17"/>
      <c r="N81" s="17"/>
      <c r="O81" s="17"/>
      <c r="P81" s="17"/>
      <c r="Q81" s="17"/>
    </row>
    <row r="82" spans="1:17" s="18" customFormat="1">
      <c r="A82" s="230"/>
      <c r="B82" s="138"/>
      <c r="C82" s="138"/>
      <c r="D82" s="138"/>
      <c r="E82" s="139"/>
      <c r="F82" s="139"/>
      <c r="G82" s="30"/>
      <c r="H82" s="17"/>
      <c r="I82" s="17"/>
      <c r="J82" s="17"/>
      <c r="K82" s="17"/>
      <c r="L82" s="17"/>
      <c r="M82" s="17"/>
      <c r="N82" s="17"/>
      <c r="O82" s="17"/>
      <c r="P82" s="17"/>
      <c r="Q82" s="17"/>
    </row>
    <row r="83" spans="1:17" s="18" customFormat="1">
      <c r="A83" s="230"/>
      <c r="B83" s="138"/>
      <c r="C83" s="138"/>
      <c r="D83" s="138"/>
      <c r="E83" s="139"/>
      <c r="F83" s="139"/>
      <c r="G83" s="17"/>
      <c r="H83" s="17"/>
      <c r="I83" s="17"/>
      <c r="J83" s="17"/>
      <c r="K83" s="17"/>
      <c r="L83" s="17"/>
      <c r="M83" s="17"/>
      <c r="N83" s="17"/>
      <c r="O83" s="17"/>
      <c r="P83" s="17"/>
      <c r="Q83" s="17"/>
    </row>
    <row r="84" spans="1:17" s="18" customFormat="1">
      <c r="A84" s="230"/>
      <c r="B84" s="138"/>
      <c r="C84" s="138"/>
      <c r="D84" s="138"/>
      <c r="E84" s="139"/>
      <c r="F84" s="139"/>
      <c r="G84" s="17"/>
      <c r="H84" s="17"/>
      <c r="I84" s="17"/>
      <c r="J84" s="17"/>
      <c r="K84" s="17"/>
      <c r="L84" s="17"/>
      <c r="M84" s="17"/>
      <c r="N84" s="17"/>
      <c r="O84" s="17"/>
      <c r="P84" s="17"/>
      <c r="Q84" s="17"/>
    </row>
    <row r="85" spans="1:17" s="18" customFormat="1">
      <c r="A85" s="230"/>
      <c r="B85" s="138"/>
      <c r="C85" s="138"/>
      <c r="D85" s="138"/>
      <c r="E85" s="139"/>
      <c r="F85" s="139"/>
      <c r="G85" s="17"/>
      <c r="H85" s="17"/>
      <c r="I85" s="17"/>
      <c r="J85" s="17"/>
      <c r="K85" s="17"/>
      <c r="L85" s="17"/>
      <c r="M85" s="17"/>
      <c r="N85" s="17"/>
      <c r="O85" s="17"/>
      <c r="P85" s="17"/>
      <c r="Q85" s="17"/>
    </row>
    <row r="86" spans="1:17" s="18" customFormat="1" ht="13.2">
      <c r="A86" s="230"/>
      <c r="B86" s="138"/>
      <c r="C86" s="138"/>
      <c r="D86" s="138"/>
      <c r="E86" s="139"/>
      <c r="F86" s="139"/>
      <c r="G86" s="17"/>
      <c r="H86" s="23"/>
      <c r="I86" s="17"/>
      <c r="J86" s="17"/>
      <c r="K86" s="17"/>
      <c r="L86" s="17"/>
      <c r="M86" s="17"/>
      <c r="N86" s="17"/>
      <c r="O86" s="17"/>
      <c r="P86" s="17"/>
      <c r="Q86" s="17"/>
    </row>
    <row r="87" spans="1:17" s="18" customFormat="1" ht="13.2">
      <c r="A87" s="230"/>
      <c r="B87" s="138"/>
      <c r="C87" s="138"/>
      <c r="D87" s="138"/>
      <c r="E87" s="139"/>
      <c r="F87" s="139"/>
      <c r="G87" s="17"/>
      <c r="H87" s="23"/>
      <c r="I87" s="17"/>
      <c r="J87" s="17"/>
      <c r="K87" s="17"/>
      <c r="L87" s="17"/>
      <c r="M87" s="17"/>
      <c r="N87" s="17"/>
      <c r="O87" s="17"/>
      <c r="P87" s="17"/>
      <c r="Q87" s="17"/>
    </row>
    <row r="88" spans="1:17" s="18" customFormat="1" ht="13.2">
      <c r="A88" s="230"/>
      <c r="B88" s="138"/>
      <c r="C88" s="138"/>
      <c r="D88" s="138"/>
      <c r="E88" s="139"/>
      <c r="F88" s="139"/>
      <c r="G88" s="17"/>
      <c r="H88" s="23"/>
      <c r="I88" s="17"/>
      <c r="J88" s="17"/>
      <c r="K88" s="17"/>
      <c r="L88" s="17"/>
      <c r="M88" s="17"/>
      <c r="N88" s="17"/>
      <c r="O88" s="17"/>
      <c r="P88" s="17"/>
      <c r="Q88" s="17"/>
    </row>
    <row r="89" spans="1:17" s="18" customFormat="1" ht="13.2">
      <c r="A89" s="230"/>
      <c r="B89" s="138"/>
      <c r="C89" s="138"/>
      <c r="D89" s="138"/>
      <c r="E89" s="139"/>
      <c r="F89" s="139"/>
      <c r="G89" s="17"/>
      <c r="H89" s="23"/>
      <c r="I89" s="17"/>
      <c r="J89" s="17"/>
      <c r="K89" s="17"/>
      <c r="L89" s="17"/>
      <c r="M89" s="17"/>
      <c r="N89" s="17"/>
      <c r="O89" s="17"/>
      <c r="P89" s="17"/>
      <c r="Q89" s="17"/>
    </row>
    <row r="90" spans="1:17" s="18" customFormat="1" ht="13.2">
      <c r="A90" s="230"/>
      <c r="B90" s="138"/>
      <c r="C90" s="138"/>
      <c r="D90" s="138"/>
      <c r="E90" s="139"/>
      <c r="F90" s="139"/>
      <c r="G90" s="17"/>
      <c r="H90" s="23"/>
      <c r="I90" s="17"/>
      <c r="J90" s="17"/>
      <c r="K90" s="17"/>
      <c r="L90" s="17"/>
      <c r="M90" s="17"/>
      <c r="N90" s="17"/>
      <c r="O90" s="17"/>
      <c r="P90" s="17"/>
      <c r="Q90" s="17"/>
    </row>
    <row r="91" spans="1:17" s="18" customFormat="1" ht="13.2">
      <c r="A91" s="230"/>
      <c r="B91" s="138"/>
      <c r="C91" s="138"/>
      <c r="D91" s="138"/>
      <c r="E91" s="139"/>
      <c r="F91" s="139"/>
      <c r="G91" s="17"/>
      <c r="H91" s="23"/>
      <c r="I91" s="17"/>
      <c r="J91" s="17"/>
      <c r="K91" s="17"/>
      <c r="L91" s="17"/>
      <c r="M91" s="17"/>
      <c r="N91" s="17"/>
      <c r="O91" s="17"/>
      <c r="P91" s="17"/>
      <c r="Q91" s="17"/>
    </row>
    <row r="92" spans="1:17" s="18" customFormat="1" ht="13.2">
      <c r="A92" s="230"/>
      <c r="B92" s="138"/>
      <c r="C92" s="138"/>
      <c r="D92" s="138"/>
      <c r="E92" s="137"/>
      <c r="F92" s="137"/>
      <c r="G92" s="17"/>
      <c r="H92" s="23"/>
      <c r="I92" s="17"/>
      <c r="J92" s="17"/>
      <c r="K92" s="17"/>
      <c r="L92" s="17"/>
      <c r="M92" s="17"/>
      <c r="N92" s="17"/>
      <c r="O92" s="17"/>
      <c r="P92" s="17"/>
      <c r="Q92" s="17"/>
    </row>
    <row r="93" spans="1:17" s="18" customFormat="1" ht="13.2">
      <c r="A93" s="230"/>
      <c r="B93" s="138"/>
      <c r="C93" s="138"/>
      <c r="D93" s="138"/>
      <c r="E93" s="137"/>
      <c r="F93" s="137"/>
      <c r="G93" s="17"/>
      <c r="H93" s="23"/>
      <c r="I93" s="17"/>
      <c r="J93" s="17"/>
      <c r="K93" s="17"/>
      <c r="L93" s="17"/>
      <c r="M93" s="17"/>
      <c r="N93" s="17"/>
      <c r="O93" s="17"/>
      <c r="P93" s="17"/>
      <c r="Q93" s="17"/>
    </row>
    <row r="94" spans="1:17" s="18" customFormat="1">
      <c r="A94" s="230"/>
      <c r="B94" s="138"/>
      <c r="C94" s="138"/>
      <c r="D94" s="138"/>
      <c r="E94" s="137"/>
      <c r="F94" s="137"/>
      <c r="G94" s="17"/>
      <c r="H94" s="17"/>
      <c r="I94" s="17"/>
      <c r="J94" s="17"/>
      <c r="K94" s="17"/>
      <c r="L94" s="17"/>
      <c r="M94" s="17"/>
      <c r="N94" s="17"/>
      <c r="O94" s="17"/>
      <c r="P94" s="17"/>
      <c r="Q94" s="17"/>
    </row>
    <row r="95" spans="1:17" s="18" customFormat="1">
      <c r="A95" s="230"/>
      <c r="B95" s="138"/>
      <c r="C95" s="138"/>
      <c r="D95" s="138"/>
      <c r="E95" s="137"/>
      <c r="F95" s="137"/>
      <c r="G95" s="17"/>
      <c r="H95" s="17"/>
      <c r="I95" s="17"/>
      <c r="J95" s="17"/>
      <c r="K95" s="17"/>
      <c r="L95" s="17"/>
      <c r="M95" s="17"/>
      <c r="N95" s="17"/>
      <c r="O95" s="17"/>
      <c r="P95" s="17"/>
      <c r="Q95" s="17"/>
    </row>
    <row r="96" spans="1:17" s="18" customFormat="1">
      <c r="A96" s="230"/>
      <c r="B96" s="138"/>
      <c r="C96" s="138"/>
      <c r="D96" s="138"/>
      <c r="E96" s="137"/>
      <c r="F96" s="137"/>
      <c r="G96" s="17"/>
      <c r="H96" s="17"/>
      <c r="I96" s="17"/>
      <c r="J96" s="17"/>
      <c r="K96" s="17"/>
      <c r="L96" s="17"/>
      <c r="M96" s="17"/>
      <c r="N96" s="17"/>
      <c r="O96" s="17"/>
      <c r="P96" s="17"/>
      <c r="Q96" s="17"/>
    </row>
    <row r="97" spans="1:20" s="18" customFormat="1" ht="12">
      <c r="A97" s="230"/>
      <c r="B97" s="138"/>
      <c r="C97" s="138"/>
      <c r="D97" s="138"/>
      <c r="E97" s="137"/>
      <c r="F97" s="137"/>
      <c r="G97" s="17"/>
      <c r="H97" s="17"/>
      <c r="I97" s="17"/>
      <c r="J97" s="17"/>
      <c r="K97" s="17"/>
      <c r="L97" s="33"/>
      <c r="M97" s="17"/>
      <c r="N97" s="17"/>
      <c r="O97" s="17"/>
      <c r="P97" s="17"/>
      <c r="Q97" s="17"/>
    </row>
    <row r="98" spans="1:20" s="18" customFormat="1" ht="12">
      <c r="A98" s="230"/>
      <c r="B98" s="138"/>
      <c r="C98" s="138"/>
      <c r="D98" s="138"/>
      <c r="E98" s="137"/>
      <c r="F98" s="137"/>
      <c r="G98" s="17"/>
      <c r="H98" s="17"/>
      <c r="I98" s="17"/>
      <c r="J98" s="17"/>
      <c r="K98" s="17"/>
      <c r="L98" s="33"/>
      <c r="M98" s="17"/>
      <c r="N98" s="17"/>
      <c r="O98" s="17"/>
      <c r="P98" s="17"/>
      <c r="Q98" s="17"/>
      <c r="R98" s="132"/>
      <c r="S98" s="133"/>
      <c r="T98" s="133"/>
    </row>
    <row r="99" spans="1:20" s="18" customFormat="1" ht="12">
      <c r="A99" s="230"/>
      <c r="B99" s="138"/>
      <c r="C99" s="138"/>
      <c r="D99" s="138"/>
      <c r="E99" s="137"/>
      <c r="F99" s="137"/>
      <c r="G99" s="17"/>
      <c r="H99" s="17"/>
      <c r="I99" s="17"/>
      <c r="J99" s="17"/>
      <c r="K99" s="17"/>
      <c r="L99" s="33"/>
      <c r="M99" s="17"/>
      <c r="N99" s="17"/>
      <c r="O99" s="17"/>
      <c r="P99" s="17"/>
      <c r="Q99" s="17"/>
      <c r="R99" s="132"/>
      <c r="S99" s="133"/>
      <c r="T99" s="133"/>
    </row>
    <row r="100" spans="1:20" s="18" customFormat="1" ht="13.2">
      <c r="A100" s="230"/>
      <c r="B100" s="138"/>
      <c r="C100" s="138"/>
      <c r="D100" s="138"/>
      <c r="E100" s="137"/>
      <c r="F100" s="137"/>
      <c r="G100" s="17"/>
      <c r="H100" s="17"/>
      <c r="I100" s="17"/>
      <c r="J100" s="17"/>
      <c r="K100" s="17"/>
      <c r="L100" s="33"/>
      <c r="M100" s="17"/>
      <c r="N100" s="17"/>
      <c r="O100" s="17"/>
      <c r="P100" s="17"/>
      <c r="Q100" s="17"/>
      <c r="R100" s="134"/>
      <c r="S100" s="133"/>
      <c r="T100" s="133"/>
    </row>
    <row r="101" spans="1:20" s="18" customFormat="1" ht="12">
      <c r="A101" s="230"/>
      <c r="B101" s="138"/>
      <c r="C101" s="138"/>
      <c r="D101" s="138"/>
      <c r="E101" s="137"/>
      <c r="F101" s="137"/>
      <c r="G101" s="17"/>
      <c r="H101" s="17"/>
      <c r="I101" s="17"/>
      <c r="J101" s="17"/>
      <c r="K101" s="17"/>
      <c r="L101" s="33"/>
      <c r="M101" s="17"/>
      <c r="N101" s="17"/>
      <c r="O101" s="17"/>
      <c r="P101" s="17"/>
      <c r="Q101" s="17"/>
      <c r="R101" s="132"/>
      <c r="S101" s="133"/>
      <c r="T101" s="133"/>
    </row>
    <row r="102" spans="1:20" s="18" customFormat="1" ht="12">
      <c r="A102" s="230"/>
      <c r="B102" s="138"/>
      <c r="C102" s="138"/>
      <c r="D102" s="138"/>
      <c r="E102" s="137"/>
      <c r="F102" s="137"/>
      <c r="G102" s="17"/>
      <c r="H102" s="17"/>
      <c r="I102" s="17"/>
      <c r="J102" s="17"/>
      <c r="K102" s="17"/>
      <c r="L102" s="33"/>
      <c r="M102" s="17"/>
      <c r="N102" s="17"/>
      <c r="O102" s="17"/>
      <c r="P102" s="17"/>
      <c r="Q102" s="17"/>
      <c r="R102" s="132"/>
      <c r="S102" s="133"/>
      <c r="T102" s="133"/>
    </row>
    <row r="103" spans="1:20" s="18" customFormat="1" ht="12">
      <c r="A103" s="230"/>
      <c r="B103" s="138"/>
      <c r="C103" s="138"/>
      <c r="D103" s="138"/>
      <c r="E103" s="137"/>
      <c r="F103" s="137"/>
      <c r="G103" s="17"/>
      <c r="H103" s="17"/>
      <c r="I103" s="17"/>
      <c r="J103" s="17"/>
      <c r="K103" s="17"/>
      <c r="L103" s="33"/>
      <c r="M103" s="17"/>
      <c r="N103" s="17"/>
      <c r="O103" s="17"/>
      <c r="P103" s="17"/>
      <c r="Q103" s="17"/>
      <c r="R103" s="132"/>
      <c r="S103" s="133"/>
      <c r="T103" s="133"/>
    </row>
    <row r="104" spans="1:20" s="18" customFormat="1" ht="12">
      <c r="A104" s="230"/>
      <c r="B104" s="138"/>
      <c r="C104" s="138"/>
      <c r="D104" s="138"/>
      <c r="E104" s="137"/>
      <c r="F104" s="137"/>
      <c r="G104" s="17"/>
      <c r="H104" s="17"/>
      <c r="I104" s="17"/>
      <c r="J104" s="17"/>
      <c r="K104" s="17"/>
      <c r="L104" s="33"/>
      <c r="M104" s="17"/>
      <c r="N104" s="17"/>
      <c r="O104" s="17"/>
      <c r="P104" s="17"/>
      <c r="Q104" s="17"/>
      <c r="R104" s="132"/>
      <c r="S104" s="133"/>
      <c r="T104" s="133"/>
    </row>
    <row r="105" spans="1:20" s="18" customFormat="1" ht="12">
      <c r="A105" s="230"/>
      <c r="B105" s="138"/>
      <c r="C105" s="138"/>
      <c r="D105" s="138"/>
      <c r="E105" s="137"/>
      <c r="F105" s="137"/>
      <c r="G105" s="17"/>
      <c r="H105" s="17"/>
      <c r="I105" s="17"/>
      <c r="J105" s="17"/>
      <c r="K105" s="17"/>
      <c r="L105" s="33"/>
      <c r="M105" s="17"/>
      <c r="N105" s="17"/>
      <c r="O105" s="17"/>
      <c r="P105" s="17"/>
      <c r="Q105" s="17"/>
      <c r="R105" s="132"/>
      <c r="S105" s="133"/>
      <c r="T105" s="133"/>
    </row>
    <row r="106" spans="1:20" s="18" customFormat="1" ht="12">
      <c r="A106" s="230"/>
      <c r="B106" s="138"/>
      <c r="C106" s="138"/>
      <c r="D106" s="138"/>
      <c r="E106" s="137"/>
      <c r="F106" s="137"/>
      <c r="G106" s="17"/>
      <c r="H106" s="17"/>
      <c r="I106" s="17"/>
      <c r="J106" s="17"/>
      <c r="K106" s="17"/>
      <c r="L106" s="33"/>
      <c r="M106" s="17"/>
      <c r="N106" s="17"/>
      <c r="O106" s="17"/>
      <c r="P106" s="17"/>
      <c r="Q106" s="17"/>
      <c r="R106" s="132"/>
      <c r="S106" s="133"/>
      <c r="T106" s="133"/>
    </row>
    <row r="107" spans="1:20" s="18" customFormat="1" ht="12">
      <c r="A107" s="230"/>
      <c r="B107" s="138"/>
      <c r="C107" s="157"/>
      <c r="D107" s="157"/>
      <c r="E107" s="137"/>
      <c r="F107" s="137"/>
      <c r="G107" s="17"/>
      <c r="H107" s="17"/>
      <c r="I107" s="17"/>
      <c r="J107" s="17"/>
      <c r="K107" s="17"/>
      <c r="L107" s="33"/>
      <c r="M107" s="17"/>
      <c r="N107" s="17"/>
      <c r="O107" s="17"/>
      <c r="P107" s="17"/>
      <c r="Q107" s="17"/>
      <c r="R107" s="132"/>
      <c r="S107" s="133"/>
      <c r="T107" s="133"/>
    </row>
    <row r="108" spans="1:20" s="18" customFormat="1" ht="12">
      <c r="A108" s="230"/>
      <c r="B108" s="138"/>
      <c r="C108" s="157"/>
      <c r="D108" s="157"/>
      <c r="E108" s="137"/>
      <c r="F108" s="137"/>
      <c r="G108" s="17"/>
      <c r="H108" s="17"/>
      <c r="I108" s="17"/>
      <c r="J108" s="17"/>
      <c r="K108" s="17"/>
      <c r="L108" s="33"/>
      <c r="M108" s="17"/>
      <c r="N108" s="17"/>
      <c r="O108" s="17"/>
      <c r="P108" s="17"/>
      <c r="Q108" s="17"/>
      <c r="R108" s="132"/>
      <c r="S108" s="133"/>
      <c r="T108" s="133"/>
    </row>
    <row r="109" spans="1:20" s="18" customFormat="1" ht="12">
      <c r="A109" s="230"/>
      <c r="B109" s="138"/>
      <c r="C109" s="157"/>
      <c r="D109" s="157"/>
      <c r="E109" s="137"/>
      <c r="F109" s="137"/>
      <c r="G109" s="17"/>
      <c r="H109" s="17"/>
      <c r="I109" s="17"/>
      <c r="J109" s="17"/>
      <c r="K109" s="17"/>
      <c r="L109" s="33"/>
      <c r="M109" s="17"/>
      <c r="N109" s="17"/>
      <c r="O109" s="17"/>
      <c r="P109" s="17"/>
      <c r="Q109" s="17"/>
      <c r="R109" s="132"/>
      <c r="S109" s="133"/>
      <c r="T109" s="133"/>
    </row>
    <row r="110" spans="1:20" s="18" customFormat="1" ht="12">
      <c r="A110" s="230"/>
      <c r="B110" s="138"/>
      <c r="C110" s="157"/>
      <c r="D110" s="157"/>
      <c r="E110" s="137"/>
      <c r="F110" s="137"/>
      <c r="G110" s="17"/>
      <c r="H110" s="17"/>
      <c r="I110" s="17"/>
      <c r="J110" s="17"/>
      <c r="K110" s="17"/>
      <c r="L110" s="33"/>
      <c r="M110" s="17"/>
      <c r="N110" s="17"/>
      <c r="O110" s="17"/>
      <c r="P110" s="17"/>
      <c r="Q110" s="17"/>
      <c r="R110" s="132"/>
      <c r="S110" s="133"/>
      <c r="T110" s="133"/>
    </row>
    <row r="111" spans="1:20" s="18" customFormat="1" ht="12">
      <c r="A111" s="230"/>
      <c r="B111" s="138"/>
      <c r="C111" s="157"/>
      <c r="D111" s="157"/>
      <c r="E111" s="137"/>
      <c r="F111" s="137"/>
      <c r="G111" s="17"/>
      <c r="H111" s="17"/>
      <c r="I111" s="17"/>
      <c r="J111" s="17"/>
      <c r="K111" s="17"/>
      <c r="L111" s="33"/>
      <c r="M111" s="17"/>
      <c r="N111" s="17"/>
      <c r="O111" s="17"/>
      <c r="P111" s="17"/>
      <c r="Q111" s="17"/>
      <c r="R111" s="132"/>
      <c r="S111" s="133"/>
      <c r="T111" s="133"/>
    </row>
    <row r="112" spans="1:20" s="18" customFormat="1" ht="12">
      <c r="A112" s="230"/>
      <c r="B112" s="138"/>
      <c r="C112" s="157"/>
      <c r="D112" s="157"/>
      <c r="E112" s="137"/>
      <c r="F112" s="137"/>
      <c r="G112" s="17"/>
      <c r="H112" s="17"/>
      <c r="I112" s="17"/>
      <c r="J112" s="17"/>
      <c r="K112" s="17"/>
      <c r="L112" s="33"/>
      <c r="M112" s="17"/>
      <c r="N112" s="17"/>
      <c r="O112" s="17"/>
      <c r="P112" s="17"/>
      <c r="Q112" s="17"/>
      <c r="R112" s="132"/>
      <c r="S112" s="133"/>
      <c r="T112" s="133"/>
    </row>
    <row r="113" spans="1:27" s="18" customFormat="1" ht="12">
      <c r="A113" s="230"/>
      <c r="B113" s="138"/>
      <c r="C113" s="157"/>
      <c r="D113" s="157"/>
      <c r="E113" s="137"/>
      <c r="F113" s="137"/>
      <c r="G113" s="17"/>
      <c r="H113" s="17"/>
      <c r="I113" s="17"/>
      <c r="J113" s="17"/>
      <c r="K113" s="17"/>
      <c r="L113" s="33"/>
      <c r="M113" s="17"/>
      <c r="N113" s="17"/>
      <c r="O113" s="17"/>
      <c r="P113" s="17"/>
      <c r="Q113" s="17"/>
      <c r="R113" s="132"/>
      <c r="S113" s="133"/>
      <c r="T113" s="133"/>
    </row>
    <row r="114" spans="1:27" s="18" customFormat="1" ht="12">
      <c r="A114" s="230"/>
      <c r="B114" s="138"/>
      <c r="C114" s="157"/>
      <c r="D114" s="157"/>
      <c r="E114" s="137"/>
      <c r="F114" s="137"/>
      <c r="G114" s="17"/>
      <c r="H114" s="17"/>
      <c r="I114" s="17"/>
      <c r="J114" s="17"/>
      <c r="K114" s="17"/>
      <c r="L114" s="33"/>
      <c r="M114" s="17"/>
      <c r="N114" s="17"/>
      <c r="O114" s="17"/>
      <c r="P114" s="17"/>
      <c r="Q114" s="17"/>
      <c r="R114" s="132"/>
      <c r="S114" s="133"/>
      <c r="T114" s="133"/>
    </row>
    <row r="115" spans="1:27" s="18" customFormat="1" ht="12">
      <c r="A115" s="230"/>
      <c r="B115" s="138"/>
      <c r="C115" s="157"/>
      <c r="D115" s="157"/>
      <c r="E115" s="137"/>
      <c r="F115" s="137"/>
      <c r="G115" s="17"/>
      <c r="H115" s="17"/>
      <c r="I115" s="17"/>
      <c r="J115" s="17"/>
      <c r="K115" s="17"/>
      <c r="L115" s="33"/>
      <c r="M115" s="17"/>
      <c r="N115" s="17"/>
      <c r="O115" s="17"/>
      <c r="P115" s="17"/>
      <c r="Q115" s="17"/>
      <c r="R115" s="132"/>
      <c r="S115" s="133"/>
      <c r="T115" s="133"/>
    </row>
    <row r="116" spans="1:27" s="18" customFormat="1" ht="12">
      <c r="A116" s="231"/>
      <c r="B116" s="138"/>
      <c r="C116" s="157"/>
      <c r="D116" s="157"/>
      <c r="E116" s="137"/>
      <c r="F116" s="137"/>
      <c r="G116" s="17"/>
      <c r="H116" s="17"/>
      <c r="I116" s="17"/>
      <c r="J116" s="17"/>
      <c r="K116" s="17"/>
      <c r="L116" s="33"/>
      <c r="M116" s="17"/>
      <c r="N116" s="17"/>
      <c r="O116" s="17"/>
      <c r="P116" s="17"/>
      <c r="Q116" s="17"/>
      <c r="R116" s="132"/>
      <c r="S116" s="133"/>
      <c r="T116" s="133"/>
    </row>
    <row r="117" spans="1:27" s="18" customFormat="1" ht="13.2">
      <c r="A117" s="147" t="s">
        <v>88</v>
      </c>
      <c r="B117" s="147" t="s">
        <v>89</v>
      </c>
      <c r="C117" s="154" t="s">
        <v>72</v>
      </c>
      <c r="D117" s="147" t="s">
        <v>105</v>
      </c>
      <c r="E117" s="17"/>
      <c r="F117" s="17"/>
      <c r="G117" s="17"/>
      <c r="H117" s="17"/>
      <c r="I117" s="17"/>
      <c r="J117" s="17"/>
      <c r="K117" s="141"/>
      <c r="L117" s="142"/>
      <c r="M117" s="143"/>
      <c r="N117" s="132"/>
      <c r="O117" s="133"/>
      <c r="P117" s="133"/>
    </row>
    <row r="118" spans="1:27" s="18" customFormat="1" ht="12">
      <c r="A118" s="17"/>
      <c r="B118" s="17">
        <v>1</v>
      </c>
      <c r="C118" s="32"/>
      <c r="D118" s="141"/>
      <c r="E118" s="140"/>
      <c r="F118" s="140"/>
      <c r="G118" s="140"/>
      <c r="H118" s="141"/>
      <c r="J118" s="141"/>
      <c r="K118" s="29"/>
      <c r="L118" s="29"/>
      <c r="M118" s="17"/>
      <c r="N118" s="132"/>
      <c r="O118" s="133"/>
      <c r="P118" s="133"/>
      <c r="Q118" s="1"/>
    </row>
    <row r="119" spans="1:27" s="18" customFormat="1" ht="12">
      <c r="A119" s="17" t="s">
        <v>28</v>
      </c>
      <c r="B119" s="17">
        <v>1</v>
      </c>
      <c r="C119" s="33"/>
      <c r="D119" s="17"/>
      <c r="E119" s="33"/>
      <c r="F119" s="33"/>
      <c r="G119" s="33"/>
      <c r="H119" s="29"/>
      <c r="I119" s="31"/>
      <c r="J119" s="29"/>
      <c r="K119" s="90"/>
      <c r="L119" s="29"/>
      <c r="M119" s="17"/>
      <c r="N119" s="132"/>
      <c r="O119" s="133"/>
      <c r="P119" s="133"/>
      <c r="Q119" s="1"/>
    </row>
    <row r="120" spans="1:27" s="18" customFormat="1" ht="12">
      <c r="A120" s="17" t="s">
        <v>31</v>
      </c>
      <c r="B120" s="17">
        <v>2</v>
      </c>
      <c r="C120" s="32"/>
      <c r="D120" s="32"/>
      <c r="E120" s="32"/>
      <c r="F120" s="32"/>
      <c r="G120" s="32"/>
      <c r="H120" s="90"/>
      <c r="I120" s="91"/>
      <c r="J120" s="90"/>
      <c r="K120" s="35"/>
      <c r="L120" s="29"/>
      <c r="M120" s="17"/>
      <c r="N120" s="132"/>
      <c r="O120" s="133"/>
      <c r="P120" s="133"/>
      <c r="Q120" s="1"/>
    </row>
    <row r="121" spans="1:27" s="18" customFormat="1" ht="12">
      <c r="A121" s="17" t="s">
        <v>55</v>
      </c>
      <c r="B121" s="17">
        <v>3</v>
      </c>
      <c r="C121" s="32"/>
      <c r="D121" s="35"/>
      <c r="E121" s="35"/>
      <c r="F121" s="35"/>
      <c r="G121" s="35"/>
      <c r="H121" s="35"/>
      <c r="I121" s="35"/>
      <c r="J121" s="35"/>
      <c r="K121" s="91"/>
      <c r="L121" s="29"/>
      <c r="M121" s="17"/>
      <c r="N121" s="132"/>
      <c r="O121" s="133"/>
      <c r="P121" s="133"/>
      <c r="Q121" s="1"/>
    </row>
    <row r="122" spans="1:27" s="18" customFormat="1" ht="12">
      <c r="A122" s="17"/>
      <c r="B122" s="17"/>
      <c r="C122" s="33"/>
      <c r="D122" s="32"/>
      <c r="E122" s="32"/>
      <c r="F122" s="32"/>
      <c r="G122" s="32"/>
      <c r="H122" s="91"/>
      <c r="I122" s="91"/>
      <c r="J122" s="91"/>
      <c r="K122" s="91"/>
      <c r="L122" s="29"/>
      <c r="M122" s="17"/>
      <c r="N122" s="132"/>
      <c r="O122" s="133"/>
      <c r="P122" s="133"/>
      <c r="Q122" s="1"/>
    </row>
    <row r="123" spans="1:27" s="18" customFormat="1" ht="12">
      <c r="A123" s="17"/>
      <c r="B123" s="17"/>
      <c r="C123" s="35"/>
      <c r="D123" s="34"/>
      <c r="E123" s="34"/>
      <c r="F123" s="34"/>
      <c r="G123" s="34"/>
      <c r="H123" s="91"/>
      <c r="I123" s="91"/>
      <c r="J123" s="91"/>
      <c r="K123" s="90"/>
      <c r="L123" s="29"/>
      <c r="M123" s="17"/>
      <c r="N123" s="132"/>
      <c r="O123" s="133"/>
      <c r="P123" s="133"/>
      <c r="Q123" s="1"/>
    </row>
    <row r="124" spans="1:27" s="18" customFormat="1" ht="12">
      <c r="A124" s="17"/>
      <c r="B124" s="90"/>
      <c r="C124" s="32"/>
      <c r="D124" s="34"/>
      <c r="E124" s="34"/>
      <c r="F124" s="33"/>
      <c r="G124" s="33"/>
      <c r="H124" s="90"/>
      <c r="I124" s="90"/>
      <c r="J124" s="29"/>
      <c r="K124" s="91"/>
      <c r="L124" s="29"/>
      <c r="M124" s="17"/>
      <c r="N124" s="132"/>
      <c r="O124" s="133"/>
      <c r="P124" s="133"/>
      <c r="Q124" s="1"/>
      <c r="S124" s="1"/>
    </row>
    <row r="125" spans="1:27" ht="12">
      <c r="A125" s="97"/>
      <c r="B125" s="91"/>
      <c r="C125" s="32"/>
      <c r="D125" s="32"/>
      <c r="E125" s="32"/>
      <c r="F125" s="32"/>
      <c r="G125" s="32"/>
      <c r="H125" s="91"/>
      <c r="I125" s="91"/>
      <c r="J125" s="29"/>
      <c r="K125" s="34"/>
      <c r="L125" s="29"/>
      <c r="M125" s="17"/>
      <c r="N125" s="135"/>
      <c r="O125" s="136"/>
      <c r="P125" s="136"/>
      <c r="W125" s="18"/>
      <c r="X125" s="18"/>
      <c r="Y125" s="18"/>
      <c r="Z125" s="18"/>
      <c r="AA125" s="18"/>
    </row>
    <row r="126" spans="1:27" ht="12">
      <c r="A126" s="97"/>
      <c r="B126" s="34"/>
      <c r="C126" s="32"/>
      <c r="D126" s="32"/>
      <c r="E126" s="34"/>
      <c r="F126" s="32"/>
      <c r="G126" s="34"/>
      <c r="H126" s="34"/>
      <c r="I126" s="34"/>
      <c r="J126" s="29"/>
      <c r="K126" s="35"/>
      <c r="L126" s="29"/>
      <c r="M126" s="17"/>
      <c r="N126" s="135"/>
      <c r="O126" s="136"/>
      <c r="P126" s="136"/>
    </row>
    <row r="127" spans="1:27" ht="12">
      <c r="A127" s="97"/>
      <c r="B127" s="35"/>
      <c r="C127" s="32"/>
      <c r="D127" s="32"/>
      <c r="E127" s="35"/>
      <c r="F127" s="32"/>
      <c r="G127" s="35"/>
      <c r="H127" s="35"/>
      <c r="I127" s="35"/>
      <c r="J127" s="29"/>
      <c r="K127" s="91"/>
      <c r="L127" s="29"/>
      <c r="M127" s="17"/>
    </row>
    <row r="128" spans="1:27" ht="12">
      <c r="A128" s="97"/>
      <c r="B128" s="91"/>
      <c r="C128" s="34"/>
      <c r="D128" s="32"/>
      <c r="E128" s="32"/>
      <c r="F128" s="32"/>
      <c r="G128" s="32"/>
      <c r="H128" s="91"/>
      <c r="I128" s="91"/>
      <c r="J128" s="29"/>
      <c r="K128" s="91"/>
      <c r="L128" s="29"/>
      <c r="M128" s="17"/>
    </row>
    <row r="129" spans="1:13" ht="12">
      <c r="A129" s="97"/>
      <c r="B129" s="91"/>
      <c r="C129" s="34"/>
      <c r="D129" s="32"/>
      <c r="E129" s="32"/>
      <c r="F129" s="32"/>
      <c r="G129" s="32"/>
      <c r="H129" s="91"/>
      <c r="I129" s="91"/>
      <c r="J129" s="29"/>
      <c r="K129" s="91"/>
      <c r="L129" s="29"/>
      <c r="M129" s="17"/>
    </row>
    <row r="130" spans="1:13" ht="12">
      <c r="A130" s="97"/>
      <c r="B130" s="91"/>
      <c r="C130" s="32"/>
      <c r="D130" s="32"/>
      <c r="E130" s="32"/>
      <c r="F130" s="32"/>
      <c r="G130" s="32"/>
      <c r="H130" s="91"/>
      <c r="I130" s="91"/>
      <c r="J130" s="29"/>
      <c r="K130" s="91"/>
      <c r="L130" s="17"/>
      <c r="M130" s="17"/>
    </row>
    <row r="131" spans="1:13" ht="12">
      <c r="A131" s="97"/>
      <c r="B131" s="91"/>
      <c r="C131" s="34"/>
      <c r="D131" s="17"/>
      <c r="E131" s="91"/>
      <c r="F131" s="17"/>
      <c r="G131" s="91"/>
      <c r="H131" s="91"/>
      <c r="I131" s="91"/>
      <c r="J131" s="17"/>
      <c r="K131" s="34"/>
      <c r="L131" s="17"/>
      <c r="M131" s="17"/>
    </row>
    <row r="132" spans="1:13" ht="12">
      <c r="A132" s="97"/>
      <c r="B132" s="34"/>
      <c r="C132" s="91"/>
      <c r="D132" s="17"/>
      <c r="E132" s="34"/>
      <c r="F132" s="17"/>
      <c r="G132" s="34"/>
      <c r="H132" s="34"/>
      <c r="I132" s="34"/>
      <c r="J132" s="17"/>
      <c r="K132" s="34"/>
      <c r="L132" s="97"/>
      <c r="M132" s="97"/>
    </row>
    <row r="133" spans="1:13" ht="12">
      <c r="A133" s="97"/>
      <c r="B133" s="34"/>
      <c r="C133" s="91"/>
      <c r="D133" s="97"/>
      <c r="E133" s="34"/>
      <c r="F133" s="97"/>
      <c r="G133" s="34"/>
      <c r="H133" s="34"/>
      <c r="I133" s="34"/>
      <c r="J133" s="97"/>
      <c r="K133" s="91"/>
      <c r="L133" s="97"/>
      <c r="M133" s="97"/>
    </row>
    <row r="134" spans="1:13" ht="12">
      <c r="A134" s="97"/>
      <c r="B134" s="91"/>
      <c r="C134" s="97"/>
      <c r="D134" s="97"/>
      <c r="E134" s="91"/>
      <c r="F134" s="97"/>
      <c r="G134" s="91"/>
      <c r="H134" s="91"/>
      <c r="I134" s="91"/>
      <c r="J134" s="97"/>
      <c r="K134" s="97"/>
      <c r="L134" s="97"/>
      <c r="M134" s="97"/>
    </row>
    <row r="137" spans="1:13" ht="12">
      <c r="A137" s="24"/>
      <c r="B137" s="24"/>
      <c r="C137" s="25"/>
      <c r="D137" s="25"/>
      <c r="E137" s="26"/>
      <c r="F137" s="27"/>
    </row>
    <row r="138" spans="1:13" ht="12">
      <c r="A138" s="25"/>
      <c r="B138" s="25"/>
      <c r="C138" s="25"/>
      <c r="D138" s="25"/>
      <c r="E138" s="26"/>
      <c r="F138" s="27"/>
    </row>
    <row r="139" spans="1:13" ht="12">
      <c r="A139" s="25"/>
      <c r="B139" s="25"/>
      <c r="C139" s="25"/>
      <c r="D139" s="25"/>
      <c r="E139" s="26"/>
      <c r="F139" s="27"/>
    </row>
    <row r="140" spans="1:13" ht="12">
      <c r="C140" s="25"/>
      <c r="D140" s="25"/>
      <c r="E140" s="26"/>
      <c r="F140" s="27"/>
    </row>
    <row r="141" spans="1:13" ht="12">
      <c r="C141" s="25"/>
      <c r="D141" s="25"/>
      <c r="E141" s="26"/>
      <c r="F141" s="27"/>
    </row>
    <row r="142" spans="1:13" ht="12">
      <c r="C142" s="25"/>
      <c r="D142" s="25"/>
      <c r="E142" s="26"/>
      <c r="F142" s="27"/>
    </row>
    <row r="143" spans="1:13" ht="12">
      <c r="C143" s="25"/>
      <c r="D143" s="25"/>
      <c r="E143" s="26"/>
      <c r="F143" s="27"/>
    </row>
    <row r="144" spans="1:13" ht="12">
      <c r="C144" s="25"/>
      <c r="D144" s="25"/>
      <c r="E144" s="26"/>
      <c r="F144" s="27"/>
    </row>
    <row r="145" spans="3:6" ht="12">
      <c r="C145" s="25"/>
      <c r="D145" s="25"/>
      <c r="E145" s="26"/>
      <c r="F145" s="27"/>
    </row>
    <row r="146" spans="3:6" ht="12">
      <c r="C146" s="25"/>
      <c r="D146" s="25"/>
      <c r="E146" s="26"/>
      <c r="F146" s="27"/>
    </row>
    <row r="147" spans="3:6" ht="12">
      <c r="C147" s="25"/>
      <c r="D147" s="25"/>
      <c r="E147" s="26"/>
      <c r="F147" s="27"/>
    </row>
    <row r="148" spans="3:6" ht="12">
      <c r="C148" s="25"/>
      <c r="D148" s="25"/>
      <c r="E148" s="26"/>
      <c r="F148" s="27"/>
    </row>
    <row r="149" spans="3:6" ht="12">
      <c r="C149" s="25"/>
      <c r="D149" s="25"/>
      <c r="E149" s="26"/>
      <c r="F149" s="27"/>
    </row>
    <row r="150" spans="3:6" ht="12">
      <c r="C150" s="25"/>
      <c r="D150" s="25"/>
      <c r="E150" s="26"/>
      <c r="F150" s="27"/>
    </row>
    <row r="151" spans="3:6" ht="12">
      <c r="C151" s="25"/>
      <c r="D151" s="25"/>
      <c r="E151" s="26"/>
      <c r="F151" s="27"/>
    </row>
    <row r="152" spans="3:6" ht="12">
      <c r="C152" s="25"/>
      <c r="D152" s="25"/>
      <c r="E152" s="26"/>
      <c r="F152" s="27"/>
    </row>
    <row r="153" spans="3:6" ht="12">
      <c r="C153" s="25"/>
      <c r="D153" s="25"/>
      <c r="E153" s="26"/>
      <c r="F153" s="27"/>
    </row>
    <row r="154" spans="3:6" ht="12">
      <c r="C154" s="25"/>
      <c r="D154" s="25"/>
      <c r="E154" s="26"/>
      <c r="F154" s="27"/>
    </row>
    <row r="155" spans="3:6" ht="12">
      <c r="C155" s="25"/>
      <c r="D155" s="25"/>
      <c r="E155" s="26"/>
      <c r="F155" s="27"/>
    </row>
    <row r="156" spans="3:6" ht="12">
      <c r="C156" s="25"/>
      <c r="D156" s="25"/>
      <c r="E156" s="26"/>
      <c r="F156" s="27"/>
    </row>
    <row r="157" spans="3:6" ht="12">
      <c r="C157" s="25"/>
      <c r="D157" s="25"/>
      <c r="E157" s="26"/>
      <c r="F157" s="27"/>
    </row>
    <row r="158" spans="3:6" ht="12">
      <c r="C158" s="25"/>
      <c r="D158" s="25"/>
      <c r="E158" s="26"/>
      <c r="F158" s="27"/>
    </row>
    <row r="159" spans="3:6" ht="12">
      <c r="C159" s="25"/>
      <c r="D159" s="25"/>
      <c r="E159" s="26"/>
      <c r="F159" s="27"/>
    </row>
    <row r="160" spans="3:6" ht="12">
      <c r="C160" s="25"/>
      <c r="D160" s="25"/>
      <c r="E160" s="26"/>
      <c r="F160" s="27"/>
    </row>
    <row r="161" spans="3:6" ht="12">
      <c r="C161" s="25"/>
      <c r="D161" s="25"/>
      <c r="E161" s="26"/>
      <c r="F161" s="27"/>
    </row>
    <row r="162" spans="3:6" ht="12">
      <c r="C162" s="25"/>
      <c r="D162" s="25"/>
      <c r="E162" s="26"/>
      <c r="F162" s="27"/>
    </row>
  </sheetData>
  <sortState xmlns:xlrd2="http://schemas.microsoft.com/office/spreadsheetml/2017/richdata2" ref="H141:H143">
    <sortCondition ref="H141:H143"/>
  </sortState>
  <mergeCells count="111">
    <mergeCell ref="A6:B6"/>
    <mergeCell ref="D6:F6"/>
    <mergeCell ref="K6:L6"/>
    <mergeCell ref="N6:P6"/>
    <mergeCell ref="A7:B7"/>
    <mergeCell ref="D7:F7"/>
    <mergeCell ref="K7:L7"/>
    <mergeCell ref="N7:P7"/>
    <mergeCell ref="A8:B8"/>
    <mergeCell ref="D8:F8"/>
    <mergeCell ref="K8:L8"/>
    <mergeCell ref="N8:P8"/>
    <mergeCell ref="E2:K2"/>
    <mergeCell ref="D3:H3"/>
    <mergeCell ref="J3:N3"/>
    <mergeCell ref="B4:C4"/>
    <mergeCell ref="E4:G4"/>
    <mergeCell ref="H4:I4"/>
    <mergeCell ref="J4:K4"/>
    <mergeCell ref="L4:M4"/>
    <mergeCell ref="A5:P5"/>
    <mergeCell ref="B2:C2"/>
    <mergeCell ref="A12:B12"/>
    <mergeCell ref="D12:F12"/>
    <mergeCell ref="K12:L12"/>
    <mergeCell ref="N12:P12"/>
    <mergeCell ref="A9:F9"/>
    <mergeCell ref="I9:L9"/>
    <mergeCell ref="N9:P9"/>
    <mergeCell ref="A10:P10"/>
    <mergeCell ref="A11:B11"/>
    <mergeCell ref="D11:F11"/>
    <mergeCell ref="K11:L11"/>
    <mergeCell ref="N11:P11"/>
    <mergeCell ref="A14:F14"/>
    <mergeCell ref="I14:L14"/>
    <mergeCell ref="N14:P14"/>
    <mergeCell ref="A15:P15"/>
    <mergeCell ref="A16:B16"/>
    <mergeCell ref="D16:E16"/>
    <mergeCell ref="K16:L16"/>
    <mergeCell ref="N16:P16"/>
    <mergeCell ref="A13:B13"/>
    <mergeCell ref="D13:F13"/>
    <mergeCell ref="K13:L13"/>
    <mergeCell ref="N13:P13"/>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N26:P26"/>
    <mergeCell ref="A27:B27"/>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K30:M30"/>
    <mergeCell ref="N30:O30"/>
    <mergeCell ref="A31:B31"/>
    <mergeCell ref="C31:F31"/>
    <mergeCell ref="K31:L31"/>
    <mergeCell ref="N31:O31"/>
    <mergeCell ref="A28:B28"/>
    <mergeCell ref="E28:G28"/>
    <mergeCell ref="H28:I28"/>
    <mergeCell ref="L28:M28"/>
    <mergeCell ref="N28:O28"/>
    <mergeCell ref="K29:M29"/>
    <mergeCell ref="N29:O29"/>
  </mergeCells>
  <phoneticPr fontId="3"/>
  <dataValidations count="14">
    <dataValidation imeMode="on" allowBlank="1" showInputMessage="1" showErrorMessage="1" sqref="D3" xr:uid="{7946ECDF-FB59-45F6-B55F-44E620757856}"/>
    <dataValidation imeMode="hiragana" allowBlank="1" showInputMessage="1" showErrorMessage="1" sqref="N12:P13 N7:P8 N17:P18 N22:P25"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I8 I13 G7:G8 G12:G13 G17:G18 G22:G25 I7 I12 J7:J8" xr:uid="{0FCB774B-BB35-4F79-BFCE-499C315D1A30}"/>
    <dataValidation type="list" allowBlank="1" showInputMessage="1" showErrorMessage="1" sqref="F26" xr:uid="{22DE2A02-C8AE-4769-A95B-4243BC2FABBA}">
      <formula1>"　○"</formula1>
    </dataValidation>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49AF1527-92C3-4639-AA21-DA4D96FBC249}">
      <formula1>OFFSET(JPYEN_display,0,0,num_of_monetary,1)</formula1>
    </dataValidation>
    <dataValidation type="list" allowBlank="1" showInputMessage="1" showErrorMessage="1" sqref="H7:H8 H22:H24 H25" xr:uid="{B68D8E7E-81B8-4801-A609-08FECFF51185}">
      <formula1>OFFSET(JPYEN_display,0,0,num_of_monetary,1)</formula1>
    </dataValidation>
    <dataValidation type="list" allowBlank="1" showInputMessage="1" showErrorMessage="1" sqref="F17 F18 F22 F23" xr:uid="{41A09E68-183F-4B82-8E2F-F77E07F7195F}">
      <formula1>OFFSET(hdn_list_payoff_blank,0,0,2,1)</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20" max="15" man="1"/>
    <brk id="116"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2020-03-19T08:05:22Z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