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com\Desktop\Git\KIDS\01_kidsweb\home\kids2\report_tmp\"/>
    </mc:Choice>
  </mc:AlternateContent>
  <xr:revisionPtr revIDLastSave="0" documentId="13_ncr:1_{E77C0FE0-EFE0-46BA-B1D8-E929CDAE2A67}" xr6:coauthVersionLast="45" xr6:coauthVersionMax="45" xr10:uidLastSave="{00000000-0000-0000-0000-000000000000}"/>
  <bookViews>
    <workbookView xWindow="28692" yWindow="-108" windowWidth="19416" windowHeight="15132" xr2:uid="{00000000-000D-0000-FFFF-FFFF00000000}"/>
  </bookViews>
  <sheets>
    <sheet name="納品書" sheetId="1" r:id="rId1"/>
    <sheet name="納品連絡書" sheetId="2" r:id="rId2"/>
    <sheet name="データ設定用" sheetId="3" r:id="rId3"/>
  </sheets>
  <definedNames>
    <definedName name="_xlnm.Print_Area" localSheetId="0">納品書!$B$1:$N$22</definedName>
    <definedName name="_xlnm.Print_Area" localSheetId="1">納品連絡書!$A$1:$J$23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3" i="1"/>
  <c r="AI3" i="3" l="1"/>
  <c r="N22" i="1"/>
  <c r="B3" i="2"/>
  <c r="I17" i="2"/>
  <c r="I16" i="2"/>
  <c r="I15" i="2"/>
  <c r="I14" i="2"/>
  <c r="I13" i="2"/>
  <c r="I12" i="2"/>
  <c r="H17" i="2"/>
  <c r="H16" i="2"/>
  <c r="H15" i="2"/>
  <c r="H14" i="2"/>
  <c r="H13" i="2"/>
  <c r="H12" i="2"/>
  <c r="F17" i="2"/>
  <c r="F16" i="2"/>
  <c r="F15" i="2"/>
  <c r="F14" i="2"/>
  <c r="F13" i="2"/>
  <c r="F12" i="2"/>
  <c r="E17" i="2"/>
  <c r="E16" i="2"/>
  <c r="E15" i="2"/>
  <c r="E14" i="2"/>
  <c r="E13" i="2"/>
  <c r="E12" i="2"/>
  <c r="D17" i="2"/>
  <c r="D16" i="2"/>
  <c r="D15" i="2"/>
  <c r="D14" i="2"/>
  <c r="D13" i="2"/>
  <c r="D12" i="2"/>
  <c r="C17" i="2"/>
  <c r="C16" i="2"/>
  <c r="C15" i="2"/>
  <c r="C14" i="2"/>
  <c r="C13" i="2"/>
  <c r="C12" i="2"/>
  <c r="B17" i="2"/>
  <c r="B16" i="2"/>
  <c r="B15" i="2"/>
  <c r="B14" i="2"/>
  <c r="B13" i="2"/>
  <c r="B12" i="2"/>
  <c r="M20" i="1"/>
  <c r="F20" i="1"/>
  <c r="F18" i="1"/>
  <c r="M16" i="1"/>
  <c r="F14" i="1"/>
  <c r="M12" i="1"/>
  <c r="F10" i="1"/>
  <c r="F8" i="1"/>
  <c r="F6" i="1"/>
  <c r="E18" i="1"/>
  <c r="E16" i="1"/>
  <c r="E14" i="1"/>
  <c r="E12" i="1"/>
  <c r="E10" i="1"/>
  <c r="E8" i="1"/>
  <c r="E6" i="1"/>
  <c r="D18" i="1"/>
  <c r="D16" i="1"/>
  <c r="D14" i="1"/>
  <c r="D12" i="1"/>
  <c r="D10" i="1"/>
  <c r="D8" i="1"/>
  <c r="D6" i="1"/>
  <c r="C18" i="1"/>
  <c r="C16" i="1"/>
  <c r="C14" i="1"/>
  <c r="C12" i="1"/>
  <c r="C10" i="1"/>
  <c r="C8" i="1"/>
  <c r="C6" i="1"/>
  <c r="N19" i="1"/>
  <c r="N17" i="1"/>
  <c r="N15" i="1"/>
  <c r="N18" i="1"/>
  <c r="N16" i="1"/>
  <c r="N14" i="1"/>
  <c r="N13" i="1"/>
  <c r="N11" i="1"/>
  <c r="N12" i="1"/>
  <c r="N10" i="1"/>
  <c r="N9" i="1"/>
  <c r="N7" i="1"/>
  <c r="N8" i="1"/>
  <c r="N6" i="1"/>
  <c r="AJ3" i="3" l="1"/>
  <c r="C21" i="1"/>
  <c r="M21" i="1"/>
  <c r="F21" i="1"/>
  <c r="G21" i="1" s="1"/>
  <c r="H21" i="1" s="1"/>
  <c r="M6" i="1"/>
  <c r="F12" i="1"/>
  <c r="G20" i="1"/>
  <c r="F16" i="1"/>
  <c r="M14" i="1"/>
  <c r="M18" i="1"/>
  <c r="M10" i="1"/>
  <c r="M8" i="1"/>
  <c r="I21" i="1" l="1"/>
  <c r="J21" i="1" s="1"/>
  <c r="H20" i="1"/>
  <c r="I20" i="1" s="1"/>
  <c r="K21" i="1" l="1"/>
  <c r="L21" i="1" s="1"/>
  <c r="J20" i="1"/>
  <c r="K20" i="1" l="1"/>
  <c r="L20" i="1" s="1"/>
  <c r="G6" i="1" l="1"/>
  <c r="H6" i="1" l="1"/>
  <c r="I6" i="1" l="1"/>
  <c r="J6" i="1" l="1"/>
  <c r="K6" i="1" l="1"/>
  <c r="L6" i="1" s="1"/>
  <c r="G8" i="1"/>
  <c r="H8" i="1" l="1"/>
  <c r="I8" i="1" s="1"/>
  <c r="J8" i="1" l="1"/>
  <c r="K8" i="1" l="1"/>
  <c r="L8" i="1" s="1"/>
  <c r="G10" i="1"/>
  <c r="H10" i="1" l="1"/>
  <c r="I10" i="1" s="1"/>
  <c r="J10" i="1" s="1"/>
  <c r="K10" i="1" l="1"/>
  <c r="L10" i="1" s="1"/>
  <c r="G12" i="1"/>
  <c r="H12" i="1" s="1"/>
  <c r="I12" i="1" l="1"/>
  <c r="J12" i="1" s="1"/>
  <c r="K12" i="1" l="1"/>
  <c r="L12" i="1" s="1"/>
  <c r="G14" i="1"/>
  <c r="H14" i="1" l="1"/>
  <c r="I14" i="1" l="1"/>
  <c r="J14" i="1" s="1"/>
  <c r="K14" i="1" l="1"/>
  <c r="L14" i="1" s="1"/>
  <c r="G16" i="1"/>
  <c r="H16" i="1" l="1"/>
  <c r="I16" i="1" s="1"/>
  <c r="J16" i="1" l="1"/>
  <c r="K16" i="1" s="1"/>
  <c r="L16" i="1" l="1"/>
  <c r="G18" i="1"/>
  <c r="H18" i="1" l="1"/>
  <c r="I18" i="1" l="1"/>
  <c r="J18" i="1" s="1"/>
  <c r="K18" i="1" s="1"/>
  <c r="L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00000000-0006-0000-0200-000001000000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00000000-0006-0000-0200-000002000000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<sst xmlns="http://schemas.openxmlformats.org/spreadsheetml/2006/main" count="135" uniqueCount="130">
  <si>
    <t>KWGNo:</t>
    <phoneticPr fontId="2"/>
  </si>
  <si>
    <t>税込合計金額</t>
    <rPh sb="0" eb="2">
      <t>ゼイコミ</t>
    </rPh>
    <rPh sb="2" eb="6">
      <t>ゴウケイ</t>
    </rPh>
    <phoneticPr fontId="2"/>
  </si>
  <si>
    <t>合計</t>
    <rPh sb="0" eb="2">
      <t>ゴウケイ</t>
    </rPh>
    <phoneticPr fontId="2"/>
  </si>
  <si>
    <t>摘要</t>
    <rPh sb="0" eb="1">
      <t>テキ</t>
    </rPh>
    <rPh sb="1" eb="2">
      <t>ヨウ</t>
    </rPh>
    <phoneticPr fontId="2"/>
  </si>
  <si>
    <t>金額</t>
    <rPh sb="0" eb="2">
      <t>キンガク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</si>
  <si>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</si>
  <si>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</si>
  <si>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品名</t>
    <rPh sb="0" eb="2">
      <t>ヒンメイ</t>
    </rPh>
    <phoneticPr fontId="2"/>
  </si>
  <si>
    <t>様</t>
    <rPh sb="0" eb="1">
      <t>サマ</t>
    </rPh>
    <phoneticPr fontId="2"/>
  </si>
  <si>
    <t>納　品　連　絡　書</t>
    <rPh sb="0" eb="1">
      <t>オサメ</t>
    </rPh>
    <rPh sb="2" eb="3">
      <t>シナ</t>
    </rPh>
    <rPh sb="4" eb="5">
      <t>レン</t>
    </rPh>
    <rPh sb="6" eb="7">
      <t>ラク</t>
    </rPh>
    <rPh sb="8" eb="9">
      <t>ショ</t>
    </rPh>
    <phoneticPr fontId="2"/>
  </si>
  <si>
    <t>下記の品、納品致します。宜しくお願い致します。</t>
    <rPh sb="0" eb="2">
      <t>カキ</t>
    </rPh>
    <rPh sb="3" eb="4">
      <t>シナ</t>
    </rPh>
    <rPh sb="5" eb="7">
      <t>ノウヒン</t>
    </rPh>
    <rPh sb="7" eb="8">
      <t>イタ</t>
    </rPh>
    <rPh sb="12" eb="23">
      <t>ヨロ</t>
    </rPh>
    <phoneticPr fontId="2"/>
  </si>
  <si>
    <t>納品日</t>
    <rPh sb="0" eb="3">
      <t>ノウヒンビ</t>
    </rPh>
    <phoneticPr fontId="2"/>
  </si>
  <si>
    <t>注文書No</t>
    <rPh sb="0" eb="3">
      <t>チュウモンショ</t>
    </rPh>
    <phoneticPr fontId="2"/>
  </si>
  <si>
    <t>品　　番</t>
    <rPh sb="0" eb="1">
      <t>シナ</t>
    </rPh>
    <rPh sb="3" eb="4">
      <t>バン</t>
    </rPh>
    <phoneticPr fontId="2"/>
  </si>
  <si>
    <t>品　　　　　名</t>
    <rPh sb="0" eb="1">
      <t>シナ</t>
    </rPh>
    <rPh sb="6" eb="7">
      <t>ナ</t>
    </rPh>
    <phoneticPr fontId="2"/>
  </si>
  <si>
    <t>数　量</t>
    <rPh sb="0" eb="1">
      <t>スウ</t>
    </rPh>
    <rPh sb="2" eb="3">
      <t>リョウ</t>
    </rPh>
    <phoneticPr fontId="2"/>
  </si>
  <si>
    <t>単　位</t>
    <rPh sb="0" eb="1">
      <t>タン</t>
    </rPh>
    <rPh sb="2" eb="3">
      <t>クライ</t>
    </rPh>
    <phoneticPr fontId="2"/>
  </si>
  <si>
    <t>納品時間</t>
    <rPh sb="0" eb="2">
      <t>ノウヒン</t>
    </rPh>
    <rPh sb="2" eb="4">
      <t>ジカン</t>
    </rPh>
    <phoneticPr fontId="2"/>
  </si>
  <si>
    <t>備　　考</t>
    <rPh sb="0" eb="1">
      <t>ビ</t>
    </rPh>
    <rPh sb="3" eb="4">
      <t>コウ</t>
    </rPh>
    <phoneticPr fontId="2"/>
  </si>
  <si>
    <t>納品倉庫</t>
    <rPh sb="0" eb="2">
      <t>ノウヒン</t>
    </rPh>
    <rPh sb="2" eb="4">
      <t>ソウコ</t>
    </rPh>
    <phoneticPr fontId="2"/>
  </si>
  <si>
    <t>株式会社　クワガタ</t>
    <rPh sb="0" eb="4">
      <t>カブシ</t>
    </rPh>
    <phoneticPr fontId="2"/>
  </si>
  <si>
    <t>コレクターズチーム</t>
    <phoneticPr fontId="2"/>
  </si>
  <si>
    <t>TEL</t>
    <phoneticPr fontId="2"/>
  </si>
  <si>
    <t>FAX</t>
    <phoneticPr fontId="2"/>
  </si>
  <si>
    <t>担当者：</t>
    <rPh sb="0" eb="3">
      <t>タントウシャ</t>
    </rPh>
    <phoneticPr fontId="2"/>
  </si>
  <si>
    <t>谷中</t>
    <rPh sb="0" eb="2">
      <t>ヤナカ</t>
    </rPh>
    <phoneticPr fontId="2"/>
  </si>
  <si>
    <t>納品伝票番号</t>
    <rPh sb="0" eb="2">
      <t>ノウヒン</t>
    </rPh>
    <rPh sb="2" eb="4">
      <t>デンピョウ</t>
    </rPh>
    <rPh sb="4" eb="6">
      <t>バンゴウ</t>
    </rPh>
    <phoneticPr fontId="8"/>
  </si>
  <si>
    <t>リビジョン番号</t>
    <rPh sb="5" eb="7">
      <t>バンゴウ</t>
    </rPh>
    <phoneticPr fontId="8"/>
  </si>
  <si>
    <t>納品伝票コード</t>
    <rPh sb="0" eb="2">
      <t>ノウヒン</t>
    </rPh>
    <rPh sb="2" eb="4">
      <t>デンピョウ</t>
    </rPh>
    <phoneticPr fontId="8"/>
  </si>
  <si>
    <t>売上番号</t>
    <rPh sb="0" eb="2">
      <t>ウリアゲ</t>
    </rPh>
    <rPh sb="2" eb="4">
      <t>バンゴウ</t>
    </rPh>
    <phoneticPr fontId="2"/>
  </si>
  <si>
    <t>顧客コード</t>
    <rPh sb="0" eb="2">
      <t>コキャク</t>
    </rPh>
    <phoneticPr fontId="8"/>
  </si>
  <si>
    <t>顧客名</t>
    <rPh sb="0" eb="2">
      <t>コキャク</t>
    </rPh>
    <rPh sb="2" eb="3">
      <t>メイ</t>
    </rPh>
    <phoneticPr fontId="8"/>
  </si>
  <si>
    <t>顧客担当者名</t>
    <rPh sb="0" eb="2">
      <t>コキャク</t>
    </rPh>
    <rPh sb="2" eb="5">
      <t>タントウシャ</t>
    </rPh>
    <rPh sb="5" eb="6">
      <t>メイ</t>
    </rPh>
    <phoneticPr fontId="8"/>
  </si>
  <si>
    <t>納品日</t>
    <rPh sb="0" eb="3">
      <t>ノウヒンビ</t>
    </rPh>
    <phoneticPr fontId="8"/>
  </si>
  <si>
    <t>納品場所コード</t>
    <rPh sb="0" eb="2">
      <t>ノウヒン</t>
    </rPh>
    <rPh sb="2" eb="4">
      <t>バショ</t>
    </rPh>
    <phoneticPr fontId="8"/>
  </si>
  <si>
    <t>納品場所名</t>
    <rPh sb="0" eb="2">
      <t>ノウヒン</t>
    </rPh>
    <rPh sb="2" eb="4">
      <t>バショ</t>
    </rPh>
    <rPh sb="4" eb="5">
      <t>メイ</t>
    </rPh>
    <phoneticPr fontId="8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</si>
  <si>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8"/>
  </si>
  <si>
    <t>担当者コード</t>
    <rPh sb="0" eb="3">
      <t>タントウシャ</t>
    </rPh>
    <phoneticPr fontId="8"/>
  </si>
  <si>
    <t>担当者名</t>
    <rPh sb="0" eb="3">
      <t>タントウシャ</t>
    </rPh>
    <rPh sb="3" eb="4">
      <t>メイ</t>
    </rPh>
    <phoneticPr fontId="8"/>
  </si>
  <si>
    <t>合計金額</t>
    <rPh sb="0" eb="2">
      <t>ゴウケイ</t>
    </rPh>
    <rPh sb="2" eb="4">
      <t>キンガク</t>
    </rPh>
    <phoneticPr fontId="8"/>
  </si>
  <si>
    <t>通貨単位コード</t>
    <rPh sb="0" eb="2">
      <t>ツウカ</t>
    </rPh>
    <rPh sb="2" eb="4">
      <t>タンイ</t>
    </rPh>
    <phoneticPr fontId="8"/>
  </si>
  <si>
    <t>通貨単位</t>
    <rPh sb="0" eb="2">
      <t>ツウカ</t>
    </rPh>
    <rPh sb="2" eb="4">
      <t>タンイ</t>
    </rPh>
    <phoneticPr fontId="8"/>
  </si>
  <si>
    <t>課税区分コード</t>
    <rPh sb="0" eb="2">
      <t>カゼイ</t>
    </rPh>
    <rPh sb="2" eb="4">
      <t>クブン</t>
    </rPh>
    <phoneticPr fontId="8"/>
  </si>
  <si>
    <t>課税区分</t>
    <rPh sb="0" eb="2">
      <t>カゼイ</t>
    </rPh>
    <rPh sb="2" eb="4">
      <t>クブン</t>
    </rPh>
    <phoneticPr fontId="8"/>
  </si>
  <si>
    <t>作成日</t>
    <rPh sb="0" eb="3">
      <t>サクセイビ</t>
    </rPh>
    <phoneticPr fontId="8"/>
  </si>
  <si>
    <t>備考</t>
    <rPh sb="0" eb="2">
      <t>ビコウ</t>
    </rPh>
    <phoneticPr fontId="8"/>
  </si>
  <si>
    <t>lngslipno</t>
  </si>
  <si>
    <t>lngrevisionno</t>
  </si>
  <si>
    <t>strslipcode</t>
  </si>
  <si>
    <t>lngsalesno</t>
  </si>
  <si>
    <t>strcustomercode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</si>
  <si>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</si>
  <si>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</si>
  <si>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</si>
  <si>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</si>
  <si>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</si>
  <si>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</si>
  <si>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strusercode</t>
  </si>
  <si>
    <t>strusername</t>
  </si>
  <si>
    <t>curtotalprice</t>
  </si>
  <si>
    <t>lngmonetaryunitcode</t>
  </si>
  <si>
    <t>strmonetaryunitsign</t>
  </si>
  <si>
    <t>lngtaxclasscode</t>
  </si>
  <si>
    <t>strtaxclassname</t>
  </si>
  <si>
    <t>dtminsertdate</t>
  </si>
  <si>
    <t>strnote</t>
  </si>
  <si>
    <t>納品書マスタ</t>
    <rPh sb="0" eb="3">
      <t>ノウヒンショ</t>
    </rPh>
    <phoneticPr fontId="2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</si>
  <si>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8"/>
  </si>
  <si>
    <t>顧客受注番号</t>
    <rPh sb="0" eb="2">
      <t>コキャク</t>
    </rPh>
    <rPh sb="2" eb="4">
      <t>ジュチュウ</t>
    </rPh>
    <rPh sb="4" eb="6">
      <t>バンゴウ</t>
    </rPh>
    <phoneticPr fontId="8"/>
  </si>
  <si>
    <t>売上区分コード</t>
    <rPh sb="0" eb="2">
      <t>ウリアゲ</t>
    </rPh>
    <rPh sb="2" eb="4">
      <t>クブン</t>
    </rPh>
    <phoneticPr fontId="8"/>
  </si>
  <si>
    <t>売上区分名</t>
    <rPh sb="0" eb="2">
      <t>ウリアゲ</t>
    </rPh>
    <rPh sb="2" eb="4">
      <t>クブン</t>
    </rPh>
    <rPh sb="4" eb="5">
      <t>メイ</t>
    </rPh>
    <phoneticPr fontId="8"/>
  </si>
  <si>
    <t>顧客品番</t>
    <rPh sb="0" eb="2">
      <t>コキャク</t>
    </rPh>
    <rPh sb="2" eb="4">
      <t>ヒンバン</t>
    </rPh>
    <phoneticPr fontId="8"/>
  </si>
  <si>
    <t>製品コード</t>
    <rPh sb="0" eb="2">
      <t>セイヒン</t>
    </rPh>
    <phoneticPr fontId="8"/>
  </si>
  <si>
    <t>再販コード</t>
  </si>
  <si>
    <t>製品名</t>
    <rPh sb="0" eb="2">
      <t>セイヒン</t>
    </rPh>
    <rPh sb="2" eb="3">
      <t>メイ</t>
    </rPh>
    <phoneticPr fontId="8"/>
  </si>
  <si>
    <t>製品名（英語）</t>
    <rPh sb="0" eb="2">
      <t>セイヒン</t>
    </rPh>
    <rPh sb="2" eb="3">
      <t>メイ</t>
    </rPh>
    <rPh sb="4" eb="6">
      <t>エイゴ</t>
    </rPh>
    <phoneticPr fontId="8"/>
  </si>
  <si>
    <t>単価</t>
    <rPh sb="0" eb="2">
      <t>タンカ</t>
    </rPh>
    <phoneticPr fontId="8"/>
  </si>
  <si>
    <t>入数</t>
    <rPh sb="0" eb="1">
      <t>イ</t>
    </rPh>
    <rPh sb="1" eb="2">
      <t>スウ</t>
    </rPh>
    <phoneticPr fontId="2"/>
  </si>
  <si>
    <t>数量</t>
    <rPh sb="0" eb="2">
      <t>スウリョウ</t>
    </rPh>
    <phoneticPr fontId="8"/>
  </si>
  <si>
    <t>製品単位コード</t>
    <rPh sb="0" eb="2">
      <t>セイヒン</t>
    </rPh>
    <rPh sb="2" eb="4">
      <t>タンイ</t>
    </rPh>
    <phoneticPr fontId="8"/>
  </si>
  <si>
    <t>製品単位名</t>
    <rPh sb="0" eb="2">
      <t>セイヒン</t>
    </rPh>
    <rPh sb="2" eb="4">
      <t>タンイ</t>
    </rPh>
    <rPh sb="4" eb="5">
      <t>メイ</t>
    </rPh>
    <phoneticPr fontId="8"/>
  </si>
  <si>
    <t>小計</t>
    <rPh sb="0" eb="2">
      <t>ショウケイ</t>
    </rPh>
    <phoneticPr fontId="8"/>
  </si>
  <si>
    <t>明細備考</t>
    <rPh sb="0" eb="2">
      <t>メイサイ</t>
    </rPh>
    <rPh sb="2" eb="4">
      <t>ビコウ</t>
    </rPh>
    <phoneticPr fontId="8"/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</si>
  <si>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</si>
  <si>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</si>
  <si>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</si>
  <si>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</si>
  <si>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</si>
  <si>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</si>
  <si>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</si>
  <si>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</si>
  <si>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</si>
  <si>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</si>
  <si>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</si>
  <si>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</si>
  <si>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</si>
  <si>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</si>
  <si>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</si>
  <si>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納品書明細1</t>
    <rPh sb="0" eb="3">
      <t>ノウヒンショ</t>
    </rPh>
    <rPh sb="3" eb="5">
      <t>メイサイ</t>
    </rPh>
    <phoneticPr fontId="2"/>
  </si>
  <si>
    <t>納品書明細2</t>
    <rPh sb="0" eb="3">
      <t>ノウヒンショ</t>
    </rPh>
    <rPh sb="3" eb="5">
      <t>メイサイ</t>
    </rPh>
    <phoneticPr fontId="2"/>
  </si>
  <si>
    <t>納品書明細3</t>
    <rPh sb="0" eb="3">
      <t>ノウヒンショ</t>
    </rPh>
    <rPh sb="3" eb="5">
      <t>メイサイ</t>
    </rPh>
    <phoneticPr fontId="2"/>
  </si>
  <si>
    <t>納品書明細4</t>
    <rPh sb="0" eb="3">
      <t>ノウヒンショ</t>
    </rPh>
    <rPh sb="3" eb="5">
      <t>メイサイ</t>
    </rPh>
    <phoneticPr fontId="2"/>
  </si>
  <si>
    <t>納品書明細5</t>
    <rPh sb="0" eb="3">
      <t>ノウヒンショ</t>
    </rPh>
    <rPh sb="3" eb="5">
      <t>メイサイ</t>
    </rPh>
    <phoneticPr fontId="2"/>
  </si>
  <si>
    <t>納品書明細6</t>
    <rPh sb="0" eb="3">
      <t>ノウヒンショ</t>
    </rPh>
    <rPh sb="3" eb="5">
      <t>メイサイ</t>
    </rPh>
    <phoneticPr fontId="2"/>
  </si>
  <si>
    <t>納品書明細7</t>
    <rPh sb="0" eb="3">
      <t>ノウヒンショ</t>
    </rPh>
    <rPh sb="3" eb="5">
      <t>メイサイ</t>
    </rPh>
    <phoneticPr fontId="2"/>
  </si>
  <si>
    <t>消費税率</t>
    <rPh sb="0" eb="2">
      <t>ショウヒ</t>
    </rPh>
    <rPh sb="2" eb="4">
      <t>ゼイリツ</t>
    </rPh>
    <phoneticPr fontId="3"/>
  </si>
  <si>
    <t>curtax</t>
  </si>
  <si>
    <t>顧客社名</t>
    <rPh sb="0" eb="2">
      <t>コキャク</t>
    </rPh>
    <rPh sb="2" eb="4">
      <t>シャメイ</t>
    </rPh>
    <phoneticPr fontId="8"/>
  </si>
  <si>
    <t>strcustomercompanyname</t>
  </si>
  <si>
    <t>消費税額</t>
    <rPh sb="0" eb="3">
      <t>ショウヒゼイ</t>
    </rPh>
    <rPh sb="3" eb="4">
      <t>ガク</t>
    </rPh>
    <phoneticPr fontId="2"/>
  </si>
  <si>
    <t>税込金額</t>
    <rPh sb="0" eb="2">
      <t>ゼイコミ</t>
    </rPh>
    <rPh sb="2" eb="4">
      <t>キンガク</t>
    </rPh>
    <phoneticPr fontId="2"/>
  </si>
  <si>
    <t>支払方法コード</t>
    <rPh sb="0" eb="2">
      <t>シハライ</t>
    </rPh>
    <rPh sb="2" eb="4">
      <t>ホウホウ</t>
    </rPh>
    <phoneticPr fontId="4"/>
  </si>
  <si>
    <t>支払期限</t>
    <rPh sb="0" eb="2">
      <t>シハライ</t>
    </rPh>
    <rPh sb="2" eb="4">
      <t>キゲン</t>
    </rPh>
    <phoneticPr fontId="4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</si>
  <si>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</si>
  <si>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</si>
  <si>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9"/>
  </si>
  <si>
    <t>顧客FAX番号</t>
    <rPh sb="0" eb="2">
      <t>コキャク</t>
    </rPh>
    <rPh sb="5" eb="7">
      <t>バンゴウ</t>
    </rPh>
    <phoneticPr fontId="9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</si>
  <si>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</si>
  <si>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</si>
  <si>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9"/>
  </si>
  <si>
    <t>顧客住所2</t>
    <rPh sb="0" eb="2">
      <t>コキャク</t>
    </rPh>
    <rPh sb="2" eb="4">
      <t>ジュウショ</t>
    </rPh>
    <phoneticPr fontId="9"/>
  </si>
  <si>
    <t>顧客住所3</t>
    <rPh sb="0" eb="2">
      <t>コキャク</t>
    </rPh>
    <rPh sb="2" eb="4">
      <t>ジュウショ</t>
    </rPh>
    <phoneticPr fontId="9"/>
  </si>
  <si>
    <t>顧客住所4</t>
    <rPh sb="0" eb="2">
      <t>コキャク</t>
    </rPh>
    <rPh sb="2" eb="4">
      <t>ジュウショ</t>
    </rPh>
    <phoneticPr fontId="9"/>
  </si>
  <si>
    <t>strcustomeraddress1</t>
    <phoneticPr fontId="2"/>
  </si>
  <si>
    <t>strcustomeraddress2</t>
    <phoneticPr fontId="2"/>
  </si>
  <si>
    <t>strcustomeraddress3</t>
  </si>
  <si>
    <t>strcustomeraddress4</t>
  </si>
  <si>
    <t>仕入先コード（出荷者）</t>
    <rPh sb="0" eb="3">
      <t>シイレサキ</t>
    </rPh>
    <rPh sb="7" eb="10">
      <t>シュッカシャ</t>
    </rPh>
    <phoneticPr fontId="9"/>
  </si>
  <si>
    <t>strshippercode</t>
  </si>
  <si>
    <t>aaaaa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</si>
</sst>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&quot;年&quot;m&quot;月&quot;d&quot;日&quot;;@"/>
  </numFmts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14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Ｐ明朝"/>
      <family val="1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0" fontId="1" fillId="0" borderId="0"/>
  </cellStyleXfs>
  <cellXfs count="49">
    <xf numFmtId="0" fontId="0" fillId="0" borderId="0" xfId="0"/>
    <xf numFmtId="38" fontId="0" fillId="0" borderId="0" xfId="1" applyFont="1" applyBorder="1" applyAlignment="1"/>
    <xf numFmtId="0" fontId="0" fillId="0" borderId="2" xfId="0" applyBorder="1"/>
    <xf numFmtId="0" fontId="1" fillId="0" borderId="3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/>
    <xf numFmtId="0" fontId="5" fillId="0" borderId="0" xfId="0" applyFont="1" applyAlignment="1"/>
    <xf numFmtId="0" fontId="4" fillId="0" borderId="0" xfId="0" applyFont="1" applyAlignment="1"/>
    <xf numFmtId="0" fontId="0" fillId="0" borderId="0" xfId="0" applyAlignment="1"/>
    <xf numFmtId="0" fontId="4" fillId="0" borderId="0" xfId="0" applyFont="1"/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0" fillId="0" borderId="0" xfId="0" applyBorder="1"/>
    <xf numFmtId="0" fontId="0" fillId="0" borderId="6" xfId="0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7" xfId="0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7" fillId="0" borderId="0" xfId="0" applyFon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/>
    <xf numFmtId="49" fontId="0" fillId="0" borderId="0" xfId="0" applyNumberFormat="1"/>
    <xf numFmtId="56" fontId="0" fillId="0" borderId="0" xfId="0" applyNumberFormat="1"/>
    <xf numFmtId="49" fontId="1" fillId="0" borderId="0" xfId="0" applyNumberFormat="1" applyFont="1"/>
    <xf numFmtId="49" fontId="3" fillId="0" borderId="3" xfId="0" applyNumberFormat="1" applyFont="1" applyBorder="1"/>
    <xf numFmtId="0" fontId="0" fillId="0" borderId="0" xfId="0" applyFont="1"/>
    <xf numFmtId="49" fontId="4" fillId="0" borderId="2" xfId="0" applyNumberFormat="1" applyFont="1" applyBorder="1"/>
    <xf numFmtId="0" fontId="4" fillId="0" borderId="3" xfId="0" applyFont="1" applyBorder="1" applyAlignment="1">
      <alignment wrapText="1"/>
    </xf>
    <xf numFmtId="0" fontId="1" fillId="0" borderId="0" xfId="2"/>
    <xf numFmtId="0" fontId="0" fillId="0" borderId="0" xfId="2" applyFont="1"/>
    <xf numFmtId="0" fontId="1" fillId="0" borderId="3" xfId="0" applyFont="1" applyBorder="1" applyAlignment="1">
      <alignment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38" fontId="0" fillId="0" borderId="1" xfId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/>
    <xf numFmtId="0" fontId="6" fillId="0" borderId="5" xfId="0" applyFont="1" applyBorder="1" applyAlignment="1">
      <alignment horizontal="center"/>
    </xf>
    <xf numFmtId="176" fontId="5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right"/>
    </xf>
    <xf numFmtId="38" fontId="0" fillId="0" borderId="3" xfId="1" applyFont="1" applyBorder="1" applyAlignment="1">
      <alignment horizontal="right"/>
    </xf>
  </cellXfs>
  <cellStyles count="3">
    <cellStyle name="桁区切り" xfId="1" builtinId="6"/>
    <cellStyle name="標準" xfId="0" builtinId="0"/>
    <cellStyle name="標準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22"/>
  <sheetViews>
    <sheetView tabSelected="1" view="pageBreakPreview" topLeftCell="B1" zoomScale="80" zoomScaleNormal="100" zoomScaleSheetLayoutView="80" workbookViewId="0">
      <selection activeCell="R9" sqref="R9"/>
    </sheetView>
  </sheetViews>
  <sheetFormatPr defaultRowHeight="13.2"/>
  <cols>
    <col min="1" max="1" width="1.6640625" hidden="1" customWidth="1"/>
    <col min="2" max="2" width="10.21875" customWidth="1"/>
    <col min="3" max="3" width="42.88671875" customWidth="1"/>
    <col min="4" max="5" width="15" customWidth="1"/>
    <col min="6" max="6" width="5.109375" customWidth="1"/>
    <col min="7" max="12" width="3.6640625" customWidth="1"/>
    <col min="13" max="13" width="6" customWidth="1"/>
    <col min="14" max="14" width="23.44140625" customWidth="1"/>
    <col min="15" max="15" width="3.44140625" customWidth="1"/>
  </cols>
  <sheetData>
    <row r="2" spans="3:14" ht="70.2" customHeight="1"/>
    <row r="3" spans="3:14" ht="26.7" customHeight="1">
      <c r="C3" s="3">
        <f>データ設定用!G3</f>
        <v>0</v>
      </c>
      <c r="D3" s="3" t="s">
        <v>8</v>
      </c>
      <c r="E3" s="5"/>
      <c r="F3" s="5"/>
      <c r="G3" s="5"/>
      <c r="H3" s="5"/>
      <c r="I3" s="5"/>
      <c r="J3" s="5"/>
      <c r="K3" s="5"/>
      <c r="L3" s="5"/>
      <c r="M3" s="5"/>
      <c r="N3" s="5"/>
    </row>
    <row r="4" spans="3:14" ht="60.45" customHeight="1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3:14" ht="27.45" customHeight="1">
      <c r="C5" s="5" t="s">
        <v>7</v>
      </c>
      <c r="D5" s="5" t="s">
        <v>6</v>
      </c>
      <c r="E5" s="5" t="s">
        <v>5</v>
      </c>
      <c r="F5" s="39" t="s">
        <v>4</v>
      </c>
      <c r="G5" s="39"/>
      <c r="H5" s="39"/>
      <c r="I5" s="39"/>
      <c r="J5" s="39"/>
      <c r="K5" s="39"/>
      <c r="L5" s="39"/>
      <c r="M5" s="39"/>
      <c r="N5" s="5" t="s">
        <v>3</v>
      </c>
    </row>
    <row r="6" spans="3:14" ht="19.95" customHeight="1">
      <c r="C6" s="39">
        <f>データ設定用!K6</f>
        <v>0</v>
      </c>
      <c r="D6" s="40">
        <f>データ設定用!O6</f>
        <v>0</v>
      </c>
      <c r="E6" s="40">
        <f>データ設定用!M6</f>
        <v>0</v>
      </c>
      <c r="F6" s="40" t="str">
        <f>IF(MOD(ROUNDDOWN(データ設定用!$R6/10000000,0),10) &gt; 0,MOD(ROUNDDOWN(データ設定用!$R6/10000000,0),10),"")</f>
        <v/>
      </c>
      <c r="G6" s="40" t="str">
        <f>IF(OR(MAX($F6:F7)&gt;0,MOD(ROUNDDOWN(データ設定用!$R6/1000000,0),10) &gt; 0),MOD(ROUNDDOWN(データ設定用!$R6/1000000,0),10),"")</f>
        <v/>
      </c>
      <c r="H6" s="40" t="str">
        <f>IF(OR(MAX($F6:G7)&gt;0,MOD(ROUNDDOWN(データ設定用!$R6/100000,0),10) &gt; 0),MOD(ROUNDDOWN(データ設定用!$R6/100000,0),10),"")</f>
        <v/>
      </c>
      <c r="I6" s="40" t="str">
        <f>IF(OR(MAX($F6:H7)&gt;0,MOD(ROUNDDOWN(データ設定用!$R6/10000,0),10) &gt; 0),MOD(ROUNDDOWN(データ設定用!$R6/10000,0),10),"")</f>
        <v/>
      </c>
      <c r="J6" s="40" t="str">
        <f>IF(OR(MAX($F6:I7)&gt;0,MOD(ROUNDDOWN(データ設定用!$R6/1000,0),10) &gt; 0),MOD(ROUNDDOWN(データ設定用!$R6/1000,0),10),"")</f>
        <v/>
      </c>
      <c r="K6" s="40" t="str">
        <f>IF(OR(MAX($F6:J7)&gt;0,MOD(ROUNDDOWN(データ設定用!$R6/100,0),10) &gt; 0),MOD(ROUNDDOWN(データ設定用!$R6/100,0),10),"")</f>
        <v/>
      </c>
      <c r="L6" s="40" t="str">
        <f>IF(OR(MAX($F6:K7)&gt;0,MOD(ROUNDDOWN(データ設定用!$R6/10,0),10) &gt; 0),MOD(ROUNDDOWN(データ設定用!$R6/10,0),10),"")</f>
        <v/>
      </c>
      <c r="M6" s="40">
        <f>MOD(データ設定用!$R6,10)</f>
        <v>0</v>
      </c>
      <c r="N6" s="6">
        <f>データ設定用!S6</f>
        <v>0</v>
      </c>
    </row>
    <row r="7" spans="3:14" ht="19.95" customHeight="1"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30">
        <f>データ設定用!I6</f>
        <v>0</v>
      </c>
    </row>
    <row r="8" spans="3:14" ht="19.95" customHeight="1">
      <c r="C8" s="39">
        <f>データ設定用!K7</f>
        <v>0</v>
      </c>
      <c r="D8" s="40">
        <f>データ設定用!O7</f>
        <v>0</v>
      </c>
      <c r="E8" s="40">
        <f>データ設定用!M7</f>
        <v>0</v>
      </c>
      <c r="F8" s="40" t="str">
        <f>IF(MOD(ROUNDDOWN(データ設定用!$R7/10000000,0),10) &gt; 0,MOD(ROUNDDOWN(データ設定用!$R7/10000000,0),10),"")</f>
        <v/>
      </c>
      <c r="G8" s="40" t="str">
        <f>IF(OR(MAX($F8:F9)&gt;0,MOD(ROUNDDOWN(データ設定用!$R7/1000000,0),10) &gt; 0),MOD(ROUNDDOWN(データ設定用!$R7/1000000,0),10),"")</f>
        <v/>
      </c>
      <c r="H8" s="40" t="str">
        <f>IF(OR(MAX($F8:G9)&gt;0,MOD(ROUNDDOWN(データ設定用!$R7/100000,0),10) &gt; 0),MOD(ROUNDDOWN(データ設定用!$R7/100000,0),10),"")</f>
        <v/>
      </c>
      <c r="I8" s="40" t="str">
        <f>IF(OR(MAX($F8:H9)&gt;0,MOD(ROUNDDOWN(データ設定用!$R7/10000,0),10) &gt; 0),MOD(ROUNDDOWN(データ設定用!$R7/10000,0),10),"")</f>
        <v/>
      </c>
      <c r="J8" s="40" t="str">
        <f>IF(OR(MAX($F8:I9)&gt;0,MOD(ROUNDDOWN(データ設定用!$R7/1000,0),10) &gt; 0),MOD(ROUNDDOWN(データ設定用!$R7/1000,0),10),"")</f>
        <v/>
      </c>
      <c r="K8" s="40" t="str">
        <f>IF(OR(MAX($F8:J9)&gt;0,MOD(ROUNDDOWN(データ設定用!$R7/100,0),10) &gt; 0),MOD(ROUNDDOWN(データ設定用!$R7/100,0),10),"")</f>
        <v/>
      </c>
      <c r="L8" s="40" t="str">
        <f>IF(OR(MAX($F8:K9)&gt;0,MOD(ROUNDDOWN(データ設定用!$R7/10,0),10) &gt; 0),MOD(ROUNDDOWN(データ設定用!$R7/10,0),10),"")</f>
        <v/>
      </c>
      <c r="M8" s="40">
        <f>MOD(データ設定用!$R7,10)</f>
        <v>0</v>
      </c>
      <c r="N8" s="6">
        <f>データ設定用!S7</f>
        <v>0</v>
      </c>
    </row>
    <row r="9" spans="3:14" ht="19.95" customHeight="1">
      <c r="C9" s="39"/>
      <c r="D9" s="40"/>
      <c r="E9" s="40"/>
      <c r="F9" s="40"/>
      <c r="G9" s="40"/>
      <c r="H9" s="40"/>
      <c r="I9" s="40"/>
      <c r="J9" s="40"/>
      <c r="K9" s="40"/>
      <c r="L9" s="40"/>
      <c r="M9" s="40"/>
      <c r="N9" s="30">
        <f>データ設定用!I7</f>
        <v>0</v>
      </c>
    </row>
    <row r="10" spans="3:14" ht="19.95" customHeight="1">
      <c r="C10" s="39">
        <f>データ設定用!K8</f>
        <v>0</v>
      </c>
      <c r="D10" s="40">
        <f>データ設定用!O8</f>
        <v>0</v>
      </c>
      <c r="E10" s="40">
        <f>データ設定用!M8</f>
        <v>0</v>
      </c>
      <c r="F10" s="40" t="str">
        <f>IF(MOD(ROUNDDOWN(データ設定用!$R8/10000000,0),10) &gt; 0,MOD(ROUNDDOWN(データ設定用!$R8/10000000,0),10),"")</f>
        <v/>
      </c>
      <c r="G10" s="40" t="str">
        <f>IF(OR(MAX($F10:F11)&gt;0,MOD(ROUNDDOWN(データ設定用!$R8/1000000,0),10) &gt; 0),MOD(ROUNDDOWN(データ設定用!$R8/1000000,0),10),"")</f>
        <v/>
      </c>
      <c r="H10" s="40" t="str">
        <f>IF(OR(MAX($F10:G11)&gt;0,MOD(ROUNDDOWN(データ設定用!$R8/100000,0),10) &gt; 0),MOD(ROUNDDOWN(データ設定用!$R8/100000,0),10),"")</f>
        <v/>
      </c>
      <c r="I10" s="40" t="str">
        <f>IF(OR(MAX($F10:H11)&gt;0,MOD(ROUNDDOWN(データ設定用!$R8/10000,0),10) &gt; 0),MOD(ROUNDDOWN(データ設定用!$R8/10000,0),10),"")</f>
        <v/>
      </c>
      <c r="J10" s="40" t="str">
        <f>IF(OR(MAX($F10:I11)&gt;0,MOD(ROUNDDOWN(データ設定用!$R8/1000,0),10) &gt; 0),MOD(ROUNDDOWN(データ設定用!$R8/1000,0),10),"")</f>
        <v/>
      </c>
      <c r="K10" s="40" t="str">
        <f>IF(OR(MAX($F10:J11)&gt;0,MOD(ROUNDDOWN(データ設定用!$R8/100,0),10) &gt; 0),MOD(ROUNDDOWN(データ設定用!$R8/100,0),10),"")</f>
        <v/>
      </c>
      <c r="L10" s="40" t="str">
        <f>IF(OR(MAX($F10:K11)&gt;0,MOD(ROUNDDOWN(データ設定用!$R8/10,0),10) &gt; 0),MOD(ROUNDDOWN(データ設定用!$R8/10,0),10),"")</f>
        <v/>
      </c>
      <c r="M10" s="40">
        <f>MOD(データ設定用!$R8,10)</f>
        <v>0</v>
      </c>
      <c r="N10" s="6">
        <f>データ設定用!S8</f>
        <v>0</v>
      </c>
    </row>
    <row r="11" spans="3:14" ht="19.95" customHeight="1">
      <c r="C11" s="39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30">
        <f>データ設定用!I8</f>
        <v>0</v>
      </c>
    </row>
    <row r="12" spans="3:14" ht="19.95" customHeight="1">
      <c r="C12" s="39">
        <f>データ設定用!K9</f>
        <v>0</v>
      </c>
      <c r="D12" s="40">
        <f>データ設定用!O9</f>
        <v>0</v>
      </c>
      <c r="E12" s="40">
        <f>データ設定用!M9</f>
        <v>0</v>
      </c>
      <c r="F12" s="40" t="str">
        <f>IF(MOD(ROUNDDOWN(データ設定用!$R9/10000000,0),10) &gt; 0,MOD(ROUNDDOWN(データ設定用!$R9/10000000,0),10),"")</f>
        <v/>
      </c>
      <c r="G12" s="40" t="str">
        <f>IF(OR(MAX($F12:F13)&gt;0,MOD(ROUNDDOWN(データ設定用!$R9/1000000,0),10) &gt; 0),MOD(ROUNDDOWN(データ設定用!$R9/1000000,0),10),"")</f>
        <v/>
      </c>
      <c r="H12" s="40" t="str">
        <f>IF(OR(MAX($F12:G13)&gt;0,MOD(ROUNDDOWN(データ設定用!$R9/100000,0),10) &gt; 0),MOD(ROUNDDOWN(データ設定用!$R9/100000,0),10),"")</f>
        <v/>
      </c>
      <c r="I12" s="40" t="str">
        <f>IF(OR(MAX($F12:H13)&gt;0,MOD(ROUNDDOWN(データ設定用!$R9/10000,0),10) &gt; 0),MOD(ROUNDDOWN(データ設定用!$R9/10000,0),10),"")</f>
        <v/>
      </c>
      <c r="J12" s="40" t="str">
        <f>IF(OR(MAX($F12:I13)&gt;0,MOD(ROUNDDOWN(データ設定用!$R9/1000,0),10) &gt; 0),MOD(ROUNDDOWN(データ設定用!$R9/1000,0),10),"")</f>
        <v/>
      </c>
      <c r="K12" s="40" t="str">
        <f>IF(OR(MAX($F12:J13)&gt;0,MOD(ROUNDDOWN(データ設定用!$R9/100,0),10) &gt; 0),MOD(ROUNDDOWN(データ設定用!$R9/100,0),10),"")</f>
        <v/>
      </c>
      <c r="L12" s="40" t="str">
        <f>IF(OR(MAX($F12:K13)&gt;0,MOD(ROUNDDOWN(データ設定用!$R9/10,0),10) &gt; 0),MOD(ROUNDDOWN(データ設定用!$R9/10,0),10),"")</f>
        <v/>
      </c>
      <c r="M12" s="40">
        <f>MOD(データ設定用!$R9,10)</f>
        <v>0</v>
      </c>
      <c r="N12" s="6">
        <f>データ設定用!S9</f>
        <v>0</v>
      </c>
    </row>
    <row r="13" spans="3:14" ht="19.95" customHeight="1">
      <c r="C13" s="39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30">
        <f>データ設定用!I9</f>
        <v>0</v>
      </c>
    </row>
    <row r="14" spans="3:14" ht="19.95" customHeight="1">
      <c r="C14" s="39">
        <f>データ設定用!K10</f>
        <v>0</v>
      </c>
      <c r="D14" s="40">
        <f>データ設定用!O10</f>
        <v>0</v>
      </c>
      <c r="E14" s="40">
        <f>データ設定用!M10</f>
        <v>0</v>
      </c>
      <c r="F14" s="40" t="str">
        <f>IF(MOD(ROUNDDOWN(データ設定用!$R10/10000000,0),10) &gt; 0,MOD(ROUNDDOWN(データ設定用!$R10/10000000,0),10),"")</f>
        <v/>
      </c>
      <c r="G14" s="40" t="str">
        <f>IF(OR(MAX($F14:F15)&gt;0,MOD(ROUNDDOWN(データ設定用!$R10/1000000,0),10) &gt; 0),MOD(ROUNDDOWN(データ設定用!$R10/1000000,0),10),"")</f>
        <v/>
      </c>
      <c r="H14" s="40" t="str">
        <f>IF(OR(MAX($F14:G15)&gt;0,MOD(ROUNDDOWN(データ設定用!$R10/100000,0),10) &gt; 0),MOD(ROUNDDOWN(データ設定用!$R10/100000,0),10),"")</f>
        <v/>
      </c>
      <c r="I14" s="40" t="str">
        <f>IF(OR(MAX($F14:H15)&gt;0,MOD(ROUNDDOWN(データ設定用!$R10/10000,0),10) &gt; 0),MOD(ROUNDDOWN(データ設定用!$R10/10000,0),10),"")</f>
        <v/>
      </c>
      <c r="J14" s="40" t="str">
        <f>IF(OR(MAX($F14:I15)&gt;0,MOD(ROUNDDOWN(データ設定用!$R10/1000,0),10) &gt; 0),MOD(ROUNDDOWN(データ設定用!$R10/1000,0),10),"")</f>
        <v/>
      </c>
      <c r="K14" s="40" t="str">
        <f>IF(OR(MAX($F14:J15)&gt;0,MOD(ROUNDDOWN(データ設定用!$R10/100,0),10) &gt; 0),MOD(ROUNDDOWN(データ設定用!$R10/100,0),10),"")</f>
        <v/>
      </c>
      <c r="L14" s="40" t="str">
        <f>IF(OR(MAX($F14:K15)&gt;0,MOD(ROUNDDOWN(データ設定用!$R10/10,0),10) &gt; 0),MOD(ROUNDDOWN(データ設定用!$R10/10,0),10),"")</f>
        <v/>
      </c>
      <c r="M14" s="40">
        <f>MOD(データ設定用!$R10,10)</f>
        <v>0</v>
      </c>
      <c r="N14" s="6">
        <f>データ設定用!S10</f>
        <v>0</v>
      </c>
    </row>
    <row r="15" spans="3:14" ht="19.95" customHeight="1">
      <c r="C15" s="39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30">
        <f>データ設定用!I10</f>
        <v>0</v>
      </c>
    </row>
    <row r="16" spans="3:14" ht="19.95" customHeight="1">
      <c r="C16" s="39">
        <f>データ設定用!K11</f>
        <v>0</v>
      </c>
      <c r="D16" s="40">
        <f>データ設定用!O11</f>
        <v>0</v>
      </c>
      <c r="E16" s="40">
        <f>データ設定用!M11</f>
        <v>0</v>
      </c>
      <c r="F16" s="40" t="str">
        <f>IF(MOD(ROUNDDOWN(データ設定用!$R11/10000000,0),10) &gt; 0,MOD(ROUNDDOWN(データ設定用!$R11/10000000,0),10),"")</f>
        <v/>
      </c>
      <c r="G16" s="40" t="str">
        <f>IF(OR(MAX($F16:F17)&gt;0,MOD(ROUNDDOWN(データ設定用!$R11/1000000,0),10) &gt; 0),MOD(ROUNDDOWN(データ設定用!$R11/1000000,0),10),"")</f>
        <v/>
      </c>
      <c r="H16" s="40" t="str">
        <f>IF(OR(MAX($F16:G17)&gt;0,MOD(ROUNDDOWN(データ設定用!$R11/100000,0),10) &gt; 0),MOD(ROUNDDOWN(データ設定用!$R11/100000,0),10),"")</f>
        <v/>
      </c>
      <c r="I16" s="40" t="str">
        <f>IF(OR(MAX($F16:H17)&gt;0,MOD(ROUNDDOWN(データ設定用!$R11/10000,0),10) &gt; 0),MOD(ROUNDDOWN(データ設定用!$R11/10000,0),10),"")</f>
        <v/>
      </c>
      <c r="J16" s="40" t="str">
        <f>IF(OR(MAX($F16:I17)&gt;0,MOD(ROUNDDOWN(データ設定用!$R11/1000,0),10) &gt; 0),MOD(ROUNDDOWN(データ設定用!$R11/1000,0),10),"")</f>
        <v/>
      </c>
      <c r="K16" s="40" t="str">
        <f>IF(OR(MAX($F16:J17)&gt;0,MOD(ROUNDDOWN(データ設定用!$R11/100,0),10) &gt; 0),MOD(ROUNDDOWN(データ設定用!$R11/100,0),10),"")</f>
        <v/>
      </c>
      <c r="L16" s="40" t="str">
        <f>IF(OR(MAX($F16:K17)&gt;0,MOD(ROUNDDOWN(データ設定用!$R11/10,0),10) &gt; 0),MOD(ROUNDDOWN(データ設定用!$R11/10,0),10),"")</f>
        <v/>
      </c>
      <c r="M16" s="40">
        <f>MOD(データ設定用!$R11,10)</f>
        <v>0</v>
      </c>
      <c r="N16" s="6">
        <f>データ設定用!S11</f>
        <v>0</v>
      </c>
    </row>
    <row r="17" spans="3:14" ht="19.95" customHeight="1">
      <c r="C17" s="39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30">
        <f>データ設定用!I11</f>
        <v>0</v>
      </c>
    </row>
    <row r="18" spans="3:14" ht="19.95" customHeight="1">
      <c r="C18" s="39">
        <f>データ設定用!K12</f>
        <v>0</v>
      </c>
      <c r="D18" s="40">
        <f>データ設定用!O12</f>
        <v>0</v>
      </c>
      <c r="E18" s="40">
        <f>データ設定用!M12</f>
        <v>0</v>
      </c>
      <c r="F18" s="40" t="str">
        <f>IF(MOD(ROUNDDOWN(データ設定用!$R12/10000000,0),10) &gt; 0,MOD(ROUNDDOWN(データ設定用!$R12/10000000,0),10),"")</f>
        <v/>
      </c>
      <c r="G18" s="40" t="str">
        <f>IF(OR(MAX($F18:F19)&gt;0,MOD(ROUNDDOWN(データ設定用!$R12/1000000,0),10) &gt; 0),MOD(ROUNDDOWN(データ設定用!$R12/1000000,0),10),"")</f>
        <v/>
      </c>
      <c r="H18" s="40" t="str">
        <f>IF(OR(MAX($F18:G19)&gt;0,MOD(ROUNDDOWN(データ設定用!$R12/100000,0),10) &gt; 0),MOD(ROUNDDOWN(データ設定用!$R12/100000,0),10),"")</f>
        <v/>
      </c>
      <c r="I18" s="40" t="str">
        <f>IF(OR(MAX($F18:H19)&gt;0,MOD(ROUNDDOWN(データ設定用!$R12/10000,0),10) &gt; 0),MOD(ROUNDDOWN(データ設定用!$R12/10000,0),10),"")</f>
        <v/>
      </c>
      <c r="J18" s="40" t="str">
        <f>IF(OR(MAX($F18:I19)&gt;0,MOD(ROUNDDOWN(データ設定用!$R12/1000,0),10) &gt; 0),MOD(ROUNDDOWN(データ設定用!$R12/1000,0),10),"")</f>
        <v/>
      </c>
      <c r="K18" s="40" t="str">
        <f>IF(OR(MAX($F18:J19)&gt;0,MOD(ROUNDDOWN(データ設定用!$R12/100,0),10) &gt; 0),MOD(ROUNDDOWN(データ設定用!$R12/100,0),10),"")</f>
        <v/>
      </c>
      <c r="L18" s="40" t="str">
        <f>IF(OR(MAX($F18:K19)&gt;0,MOD(ROUNDDOWN(データ設定用!$R12/10,0),10) &gt; 0),MOD(ROUNDDOWN(データ設定用!$R12/10,0),10),"")</f>
        <v/>
      </c>
      <c r="M18" s="40">
        <f>MOD(データ設定用!$R12,10)</f>
        <v>0</v>
      </c>
      <c r="N18" s="6">
        <f>データ設定用!S12</f>
        <v>0</v>
      </c>
    </row>
    <row r="19" spans="3:14" ht="19.95" customHeight="1">
      <c r="C19" s="39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30">
        <f>データ設定用!I12</f>
        <v>0</v>
      </c>
    </row>
    <row r="20" spans="3:14" ht="39" customHeight="1">
      <c r="C20" s="4" t="s">
        <v>2</v>
      </c>
      <c r="D20" s="37"/>
      <c r="E20" s="38"/>
      <c r="F20" s="48" t="str">
        <f>IF(MOD(ROUNDDOWN(データ設定用!$V$3/10000000,0),10) &gt; 0,MOD(ROUNDDOWN(データ設定用!$V$3/10000000,0),10),"")</f>
        <v/>
      </c>
      <c r="G20" s="48" t="str">
        <f>IF(OR(MAX(F20)&gt;0,MOD(ROUNDDOWN(データ設定用!$V$3/1000000,0),10) &gt; 0),MOD(ROUNDDOWN(データ設定用!$V$3/1000000,0),10),"")</f>
        <v/>
      </c>
      <c r="H20" s="48" t="str">
        <f>IF(OR(MAX(F20:G20)&gt;0,MOD(ROUNDDOWN(データ設定用!$V$3/100000,0),10) &gt; 0),MOD(ROUNDDOWN(データ設定用!$V$3/100000,0),10),"")</f>
        <v/>
      </c>
      <c r="I20" s="48" t="str">
        <f>IF(OR(MAX(F20:H20)&gt;0,MOD(ROUNDDOWN(データ設定用!$V$3/10000,0),10) &gt; 0),MOD(ROUNDDOWN(データ設定用!$V$3/10000,0),10),"")</f>
        <v/>
      </c>
      <c r="J20" s="48" t="str">
        <f>IF(OR(MAX(F20:I20)&gt;0,MOD(ROUNDDOWN(データ設定用!$V$3/1000,0),10) &gt; 0),MOD(ROUNDDOWN(データ設定用!$V$3/1000,0),10),"")</f>
        <v/>
      </c>
      <c r="K20" s="48" t="str">
        <f>IF(OR(MAX(F20:J20)&gt;0,MOD(ROUNDDOWN(データ設定用!$V$3/100,0),10) &gt; 0),MOD(ROUNDDOWN(データ設定用!$V$3/100,0),10),"")</f>
        <v/>
      </c>
      <c r="L20" s="48" t="str">
        <f>IF(OR(MAX(F20:K20)&gt;0,MOD(ROUNDDOWN(データ設定用!$V$3/10,0),10) &gt; 0),MOD(ROUNDDOWN(データ設定用!$V$3/10,0),10),"")</f>
        <v/>
      </c>
      <c r="M20" s="48">
        <f>MOD(データ設定用!V$3,10)</f>
        <v>0</v>
      </c>
      <c r="N20" s="2"/>
    </row>
    <row r="21" spans="3:14" ht="39.450000000000003" customHeight="1">
      <c r="C21" s="36">
        <f>IF(データ設定用!AI3&lt;&gt;0,
CONCATENATE("消費税(",データ設定用!AA3*100,"%)","　",TEXT(データ設定用!AI3,"0"),CHAR(10),データ設定用!AE3),
データ設定用!AE3)</f>
        <v>0</v>
      </c>
      <c r="D21" s="42" t="s">
        <v>1</v>
      </c>
      <c r="E21" s="43"/>
      <c r="F21" s="48" t="str">
        <f>IF(MOD(ROUNDDOWN((データ設定用!$V$3+データ設定用!$AI$3)/10000000,0),10) &gt; 0,MOD(ROUNDDOWN((データ設定用!$V$3+データ設定用!$AI$3)/10000000,0),10),"")</f>
        <v/>
      </c>
      <c r="G21" s="48" t="str">
        <f>IF(OR(MAX(F21)&gt;0,MOD(ROUNDDOWN((データ設定用!$V$3+データ設定用!$AI$3)/1000000,0),10) &gt; 0),MOD(ROUNDDOWN((データ設定用!$V$3+データ設定用!$AI$3)/1000000,0),10),"")</f>
        <v/>
      </c>
      <c r="H21" s="48" t="str">
        <f>IF(OR(MAX(F21:G21)&gt;0,MOD(ROUNDDOWN((データ設定用!$V$3+データ設定用!$AI$3)/100000,0),10) &gt; 0),MOD(ROUNDDOWN((データ設定用!$V$3+データ設定用!$AI$3)/100000,0),10),"")</f>
        <v/>
      </c>
      <c r="I21" s="48" t="str">
        <f>IF(OR(MAX(F21:H21)&gt;0,MOD(ROUNDDOWN((データ設定用!$V$3+データ設定用!$AI$3)/10000,0),10) &gt; 0),MOD(ROUNDDOWN((データ設定用!$V$3+データ設定用!$AI$3)/10000,0),10),"")</f>
        <v/>
      </c>
      <c r="J21" s="48" t="str">
        <f>IF(OR(MAX(F21:I21)&gt;0,MOD(ROUNDDOWN((データ設定用!$V$3+データ設定用!$AI$3)/1000,0),10) &gt; 0),MOD(ROUNDDOWN((データ設定用!$V$3+データ設定用!$AI$3)/1000,0),10),"")</f>
        <v/>
      </c>
      <c r="K21" s="48" t="str">
        <f>IF(OR(MAX(F21:J21)&gt;0,MOD(ROUNDDOWN((データ設定用!$V$3+データ設定用!$AI$3)/100,0),10) &gt; 0),MOD(ROUNDDOWN((データ設定用!$V$3+データ設定用!$AI$3)/100,0),10),"")</f>
        <v/>
      </c>
      <c r="L21" s="48" t="str">
        <f>IF(OR(MAX(F21:K21)&gt;0,MOD(ROUNDDOWN((データ設定用!$V$3+データ設定用!$AI$3)/10,0),10) &gt; 0),MOD(ROUNDDOWN((データ設定用!$V$3+データ設定用!$AI$3)/10,0),10),"")</f>
        <v/>
      </c>
      <c r="M21" s="48">
        <f>MOD((データ設定用!$V$3+データ設定用!$AI$3),10)</f>
        <v>0</v>
      </c>
      <c r="N21" s="2"/>
    </row>
    <row r="22" spans="3:14" ht="18" customHeight="1">
      <c r="F22" s="1"/>
      <c r="G22" s="1"/>
      <c r="H22" s="1"/>
      <c r="I22" s="1"/>
      <c r="J22" s="41" t="s">
        <v>0</v>
      </c>
      <c r="K22" s="41"/>
      <c r="L22" s="41"/>
      <c r="M22" s="41"/>
      <c r="N22" s="27">
        <f>データ設定用!D3</f>
        <v>0</v>
      </c>
    </row>
  </sheetData>
  <mergeCells count="80">
    <mergeCell ref="J22:M22"/>
    <mergeCell ref="D21:E21"/>
    <mergeCell ref="H18:H19"/>
    <mergeCell ref="I18:I19"/>
    <mergeCell ref="J18:J19"/>
    <mergeCell ref="K18:K19"/>
    <mergeCell ref="L18:L19"/>
    <mergeCell ref="M18:M19"/>
    <mergeCell ref="M16:M17"/>
    <mergeCell ref="C18:C19"/>
    <mergeCell ref="D18:D19"/>
    <mergeCell ref="E18:E19"/>
    <mergeCell ref="F18:F19"/>
    <mergeCell ref="G18:G19"/>
    <mergeCell ref="H16:H17"/>
    <mergeCell ref="I16:I17"/>
    <mergeCell ref="J16:J17"/>
    <mergeCell ref="K16:K17"/>
    <mergeCell ref="L16:L17"/>
    <mergeCell ref="C16:C17"/>
    <mergeCell ref="D16:D17"/>
    <mergeCell ref="E16:E17"/>
    <mergeCell ref="F16:F17"/>
    <mergeCell ref="G16:G17"/>
    <mergeCell ref="M12:M13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H12:H13"/>
    <mergeCell ref="I12:I13"/>
    <mergeCell ref="J12:J13"/>
    <mergeCell ref="K12:K13"/>
    <mergeCell ref="L12:L13"/>
    <mergeCell ref="C12:C13"/>
    <mergeCell ref="D12:D13"/>
    <mergeCell ref="E12:E13"/>
    <mergeCell ref="F12:F13"/>
    <mergeCell ref="G12:G13"/>
    <mergeCell ref="M8:M9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H8:H9"/>
    <mergeCell ref="I8:I9"/>
    <mergeCell ref="J8:J9"/>
    <mergeCell ref="K8:K9"/>
    <mergeCell ref="L8:L9"/>
    <mergeCell ref="C8:C9"/>
    <mergeCell ref="D8:D9"/>
    <mergeCell ref="E8:E9"/>
    <mergeCell ref="F8:F9"/>
    <mergeCell ref="G8:G9"/>
    <mergeCell ref="F5:M5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</mergeCells>
  <phoneticPr fontId="2"/>
  <pageMargins left="0" right="0" top="0" bottom="0" header="0" footer="0"/>
  <pageSetup paperSize="212" fitToWidth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2"/>
  <sheetViews>
    <sheetView view="pageBreakPreview" topLeftCell="A4" zoomScaleNormal="100" zoomScaleSheetLayoutView="100" workbookViewId="0">
      <selection activeCell="B2" sqref="B2:D2"/>
    </sheetView>
  </sheetViews>
  <sheetFormatPr defaultRowHeight="13.2"/>
  <cols>
    <col min="1" max="1" width="3" customWidth="1"/>
    <col min="2" max="2" width="16" customWidth="1"/>
    <col min="3" max="3" width="13.88671875" customWidth="1"/>
    <col min="4" max="4" width="31.44140625" customWidth="1"/>
    <col min="5" max="5" width="11.21875" customWidth="1"/>
    <col min="7" max="7" width="11.44140625" customWidth="1"/>
    <col min="8" max="8" width="16.21875" customWidth="1"/>
    <col min="9" max="9" width="18.77734375" customWidth="1"/>
    <col min="10" max="10" width="2.33203125" customWidth="1"/>
  </cols>
  <sheetData>
    <row r="2" spans="1:11" ht="15.45" customHeight="1">
      <c r="B2" s="44" t="str">
        <f>CONCATENATE(データ設定用!G3,"　",データ設定用!O3,"様")</f>
        <v>　様</v>
      </c>
      <c r="C2" s="44"/>
      <c r="D2" s="44"/>
    </row>
    <row r="3" spans="1:11" ht="21">
      <c r="B3" s="44" t="str">
        <f>CONCATENATE(データ設定用!R3,"　",データ設定用!S3,"様")</f>
        <v>　様</v>
      </c>
      <c r="C3" s="44"/>
      <c r="D3" s="44"/>
      <c r="E3" s="7"/>
      <c r="F3" s="7"/>
      <c r="G3" s="7"/>
    </row>
    <row r="4" spans="1:11" ht="9" customHeight="1">
      <c r="B4" s="8"/>
      <c r="C4" s="8"/>
      <c r="D4" s="8"/>
      <c r="E4" s="7"/>
      <c r="F4" s="7"/>
      <c r="G4" s="7"/>
    </row>
    <row r="5" spans="1:11" ht="30.45" customHeight="1" thickBot="1">
      <c r="B5" s="9"/>
      <c r="C5" s="9"/>
      <c r="D5" s="45" t="s">
        <v>9</v>
      </c>
      <c r="E5" s="45"/>
      <c r="F5" s="45"/>
      <c r="G5" s="45"/>
    </row>
    <row r="7" spans="1:11" ht="20.7" customHeight="1">
      <c r="D7" s="10" t="s">
        <v>10</v>
      </c>
      <c r="E7" s="10"/>
    </row>
    <row r="8" spans="1:11" ht="7.5" customHeight="1">
      <c r="D8" s="10"/>
      <c r="E8" s="10"/>
    </row>
    <row r="9" spans="1:11" ht="25.95" customHeight="1" thickBot="1">
      <c r="D9" s="11" t="s">
        <v>11</v>
      </c>
      <c r="E9" s="46">
        <v>43712</v>
      </c>
      <c r="F9" s="46"/>
      <c r="G9" s="46"/>
    </row>
    <row r="10" spans="1:11" ht="10.95" customHeight="1">
      <c r="D10" s="12"/>
      <c r="E10" s="13"/>
      <c r="F10" s="13"/>
      <c r="G10" s="13"/>
      <c r="J10" s="14"/>
      <c r="K10" s="14"/>
    </row>
    <row r="11" spans="1:11" ht="25.5" customHeight="1">
      <c r="A11" s="15"/>
      <c r="B11" s="16" t="s">
        <v>12</v>
      </c>
      <c r="C11" s="17" t="s">
        <v>13</v>
      </c>
      <c r="D11" s="17" t="s">
        <v>14</v>
      </c>
      <c r="E11" s="17" t="s">
        <v>15</v>
      </c>
      <c r="F11" s="17" t="s">
        <v>16</v>
      </c>
      <c r="G11" s="17" t="s">
        <v>17</v>
      </c>
      <c r="H11" s="17" t="s">
        <v>18</v>
      </c>
      <c r="I11" s="18" t="s">
        <v>19</v>
      </c>
      <c r="J11" s="19"/>
      <c r="K11" s="14"/>
    </row>
    <row r="12" spans="1:11" ht="33.450000000000003" customHeight="1">
      <c r="A12" s="15">
        <v>1</v>
      </c>
      <c r="B12" s="32">
        <f>データ設定用!E6</f>
        <v>0</v>
      </c>
      <c r="C12" s="20">
        <f>データ設定用!H6</f>
        <v>0</v>
      </c>
      <c r="D12" s="20">
        <f>データ設定用!K6</f>
        <v>0</v>
      </c>
      <c r="E12" s="20">
        <f>データ設定用!O6</f>
        <v>0</v>
      </c>
      <c r="F12" s="20">
        <f>データ設定用!Q6</f>
        <v>0</v>
      </c>
      <c r="G12" s="20"/>
      <c r="H12" s="33" t="str">
        <f>CONCATENATE(データ設定用!S6,CHAR(10),データ設定用!$Z$3)</f>
        <v xml:space="preserve">
</v>
      </c>
      <c r="I12" s="21">
        <f>データ設定用!$R$3</f>
        <v>0</v>
      </c>
      <c r="J12" s="19"/>
      <c r="K12" s="14"/>
    </row>
    <row r="13" spans="1:11" ht="33.450000000000003" customHeight="1">
      <c r="A13" s="15">
        <v>2</v>
      </c>
      <c r="B13" s="32">
        <f>データ設定用!E7</f>
        <v>0</v>
      </c>
      <c r="C13" s="20">
        <f>データ設定用!H7</f>
        <v>0</v>
      </c>
      <c r="D13" s="20">
        <f>データ設定用!K7</f>
        <v>0</v>
      </c>
      <c r="E13" s="20">
        <f>データ設定用!O7</f>
        <v>0</v>
      </c>
      <c r="F13" s="20">
        <f>データ設定用!Q7</f>
        <v>0</v>
      </c>
      <c r="G13" s="20"/>
      <c r="H13" s="33" t="str">
        <f>CONCATENATE(データ設定用!S7,CHAR(10),データ設定用!$Z$3)</f>
        <v xml:space="preserve">
</v>
      </c>
      <c r="I13" s="21">
        <f>データ設定用!$R$3</f>
        <v>0</v>
      </c>
      <c r="J13" s="19"/>
      <c r="K13" s="14"/>
    </row>
    <row r="14" spans="1:11" ht="33.450000000000003" customHeight="1">
      <c r="A14" s="15">
        <v>3</v>
      </c>
      <c r="B14" s="32">
        <f>データ設定用!E8</f>
        <v>0</v>
      </c>
      <c r="C14" s="20">
        <f>データ設定用!H8</f>
        <v>0</v>
      </c>
      <c r="D14" s="20">
        <f>データ設定用!K8</f>
        <v>0</v>
      </c>
      <c r="E14" s="20">
        <f>データ設定用!O8</f>
        <v>0</v>
      </c>
      <c r="F14" s="20">
        <f>データ設定用!Q8</f>
        <v>0</v>
      </c>
      <c r="G14" s="20"/>
      <c r="H14" s="33" t="str">
        <f>CONCATENATE(データ設定用!S8,CHAR(10),データ設定用!$Z$3)</f>
        <v xml:space="preserve">
</v>
      </c>
      <c r="I14" s="21">
        <f>データ設定用!$R$3</f>
        <v>0</v>
      </c>
      <c r="J14" s="19"/>
      <c r="K14" s="14"/>
    </row>
    <row r="15" spans="1:11" ht="33.450000000000003" customHeight="1">
      <c r="A15" s="15">
        <v>4</v>
      </c>
      <c r="B15" s="32">
        <f>データ設定用!E9</f>
        <v>0</v>
      </c>
      <c r="C15" s="20">
        <f>データ設定用!H9</f>
        <v>0</v>
      </c>
      <c r="D15" s="20">
        <f>データ設定用!K9</f>
        <v>0</v>
      </c>
      <c r="E15" s="20">
        <f>データ設定用!O9</f>
        <v>0</v>
      </c>
      <c r="F15" s="20">
        <f>データ設定用!Q9</f>
        <v>0</v>
      </c>
      <c r="G15" s="20"/>
      <c r="H15" s="33" t="str">
        <f>CONCATENATE(データ設定用!S9,CHAR(10),データ設定用!$Z$3)</f>
        <v xml:space="preserve">
</v>
      </c>
      <c r="I15" s="21">
        <f>データ設定用!$R$3</f>
        <v>0</v>
      </c>
      <c r="J15" s="19"/>
      <c r="K15" s="14"/>
    </row>
    <row r="16" spans="1:11" ht="33.450000000000003" customHeight="1">
      <c r="A16" s="15">
        <v>5</v>
      </c>
      <c r="B16" s="32">
        <f>データ設定用!E10</f>
        <v>0</v>
      </c>
      <c r="C16" s="20">
        <f>データ設定用!H10</f>
        <v>0</v>
      </c>
      <c r="D16" s="20">
        <f>データ設定用!K10</f>
        <v>0</v>
      </c>
      <c r="E16" s="20">
        <f>データ設定用!O10</f>
        <v>0</v>
      </c>
      <c r="F16" s="20">
        <f>データ設定用!Q10</f>
        <v>0</v>
      </c>
      <c r="G16" s="20"/>
      <c r="H16" s="33" t="str">
        <f>CONCATENATE(データ設定用!S10,CHAR(10),データ設定用!$Z$3)</f>
        <v xml:space="preserve">
</v>
      </c>
      <c r="I16" s="21">
        <f>データ設定用!$R$3</f>
        <v>0</v>
      </c>
      <c r="J16" s="19"/>
      <c r="K16" s="14"/>
    </row>
    <row r="17" spans="1:11" ht="33.450000000000003" customHeight="1">
      <c r="A17" s="15">
        <v>6</v>
      </c>
      <c r="B17" s="32">
        <f>データ設定用!E11</f>
        <v>0</v>
      </c>
      <c r="C17" s="20">
        <f>データ設定用!H11</f>
        <v>0</v>
      </c>
      <c r="D17" s="20">
        <f>データ設定用!K11</f>
        <v>0</v>
      </c>
      <c r="E17" s="20">
        <f>データ設定用!O11</f>
        <v>0</v>
      </c>
      <c r="F17" s="20">
        <f>データ設定用!Q11</f>
        <v>0</v>
      </c>
      <c r="G17" s="20"/>
      <c r="H17" s="33" t="str">
        <f>CONCATENATE(データ設定用!S11,CHAR(10),データ設定用!$Z$3)</f>
        <v xml:space="preserve">
</v>
      </c>
      <c r="I17" s="21">
        <f>データ設定用!$R$3</f>
        <v>0</v>
      </c>
      <c r="J17" s="19"/>
      <c r="K17" s="14"/>
    </row>
    <row r="18" spans="1:11" ht="13.95" customHeight="1">
      <c r="A18" s="14"/>
      <c r="B18" s="22"/>
      <c r="C18" s="22"/>
      <c r="D18" s="22"/>
      <c r="E18" s="22"/>
      <c r="F18" s="22"/>
      <c r="G18" s="22"/>
      <c r="H18" s="22"/>
      <c r="I18" s="22"/>
      <c r="J18" s="14"/>
      <c r="K18" s="14"/>
    </row>
    <row r="19" spans="1:11" ht="27" customHeight="1">
      <c r="G19" s="47" t="s">
        <v>20</v>
      </c>
      <c r="H19" s="47"/>
      <c r="I19" s="23" t="s">
        <v>21</v>
      </c>
      <c r="J19" s="14"/>
      <c r="K19" s="14"/>
    </row>
    <row r="20" spans="1:11" ht="15" customHeight="1">
      <c r="G20" s="24"/>
      <c r="H20" s="25"/>
      <c r="I20" s="23" t="s">
        <v>22</v>
      </c>
    </row>
    <row r="21" spans="1:11" ht="15" customHeight="1">
      <c r="G21" s="24"/>
      <c r="H21" s="25"/>
      <c r="I21" s="23" t="s">
        <v>23</v>
      </c>
    </row>
    <row r="22" spans="1:11" ht="15" customHeight="1">
      <c r="G22" s="24"/>
      <c r="H22" s="25" t="s">
        <v>24</v>
      </c>
      <c r="I22" s="23" t="s">
        <v>25</v>
      </c>
    </row>
  </sheetData>
  <mergeCells count="5">
    <mergeCell ref="B2:D2"/>
    <mergeCell ref="B3:D3"/>
    <mergeCell ref="D5:G5"/>
    <mergeCell ref="E9:G9"/>
    <mergeCell ref="G19:H19"/>
  </mergeCells>
  <phoneticPr fontId="2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2"/>
  <sheetViews>
    <sheetView workbookViewId="0">
      <selection activeCell="C3" sqref="C3"/>
    </sheetView>
  </sheetViews>
  <sheetFormatPr defaultRowHeight="13.2"/>
  <cols>
    <col min="1" max="1" width="12.88671875" bestFit="1" customWidth="1"/>
    <col min="2" max="2" width="13.88671875" bestFit="1" customWidth="1"/>
    <col min="3" max="3" width="18.33203125" bestFit="1" customWidth="1"/>
    <col min="4" max="4" width="14.88671875" bestFit="1" customWidth="1"/>
    <col min="5" max="5" width="20.44140625" bestFit="1" customWidth="1"/>
    <col min="6" max="6" width="16.88671875" bestFit="1" customWidth="1"/>
    <col min="7" max="7" width="24.6640625" bestFit="1" customWidth="1"/>
    <col min="8" max="8" width="16.44140625" bestFit="1" customWidth="1"/>
    <col min="9" max="9" width="20.33203125" bestFit="1" customWidth="1"/>
    <col min="10" max="10" width="15.33203125" bestFit="1" customWidth="1"/>
    <col min="11" max="11" width="19.77734375" bestFit="1" customWidth="1"/>
    <col min="12" max="12" width="21.21875" bestFit="1" customWidth="1"/>
    <col min="13" max="13" width="24" bestFit="1" customWidth="1"/>
    <col min="14" max="14" width="12.6640625" bestFit="1" customWidth="1"/>
    <col min="15" max="15" width="17.6640625" bestFit="1" customWidth="1"/>
    <col min="16" max="16" width="18" bestFit="1" customWidth="1"/>
    <col min="17" max="17" width="19.6640625" bestFit="1" customWidth="1"/>
    <col min="18" max="18" width="18.6640625" bestFit="1" customWidth="1"/>
    <col min="19" max="19" width="15.109375" bestFit="1" customWidth="1"/>
    <col min="20" max="20" width="15.44140625" bestFit="1" customWidth="1"/>
    <col min="21" max="21" width="9.44140625" bestFit="1" customWidth="1"/>
    <col min="22" max="22" width="13.33203125" bestFit="1" customWidth="1"/>
    <col min="23" max="23" width="14.44140625" bestFit="1" customWidth="1"/>
    <col min="28" max="28" width="11.6640625" bestFit="1" customWidth="1"/>
  </cols>
  <sheetData>
    <row r="1" spans="1:36">
      <c r="A1" s="26"/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107</v>
      </c>
      <c r="H1" t="s">
        <v>31</v>
      </c>
      <c r="I1" s="35" t="s">
        <v>119</v>
      </c>
      <c r="J1" s="35" t="s">
        <v>120</v>
      </c>
      <c r="K1" s="35" t="s">
        <v>121</v>
      </c>
      <c r="L1" s="35" t="s">
        <v>122</v>
      </c>
      <c r="M1" s="34" t="s">
        <v>115</v>
      </c>
      <c r="N1" s="34" t="s">
        <v>116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105</v>
      </c>
      <c r="AB1" t="s">
        <v>111</v>
      </c>
      <c r="AC1" t="s">
        <v>112</v>
      </c>
      <c r="AD1" t="s">
        <v>44</v>
      </c>
      <c r="AE1" t="s">
        <v>45</v>
      </c>
      <c r="AF1" s="34" t="s">
        <v>127</v>
      </c>
      <c r="AI1" t="s">
        <v>109</v>
      </c>
      <c r="AJ1" t="s">
        <v>110</v>
      </c>
    </row>
    <row r="2" spans="1:36"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108</v>
      </c>
      <c r="H2" t="s">
        <v>51</v>
      </c>
      <c r="I2" s="35" t="s">
        <v>123</v>
      </c>
      <c r="J2" s="35" t="s">
        <v>124</v>
      </c>
      <c r="K2" s="35" t="s">
        <v>125</v>
      </c>
      <c r="L2" s="35" t="s">
        <v>126</v>
      </c>
      <c r="M2" s="34" t="s">
        <v>117</v>
      </c>
      <c r="N2" s="34" t="s">
        <v>118</v>
      </c>
      <c r="O2" t="s">
        <v>52</v>
      </c>
      <c r="P2" t="s">
        <v>53</v>
      </c>
      <c r="Q2" t="s">
        <v>54</v>
      </c>
      <c r="R2" t="s">
        <v>55</v>
      </c>
      <c r="S2" t="s">
        <v>56</v>
      </c>
      <c r="T2" t="s">
        <v>57</v>
      </c>
      <c r="U2" t="s">
        <v>58</v>
      </c>
      <c r="V2" t="s">
        <v>59</v>
      </c>
      <c r="W2" t="s">
        <v>60</v>
      </c>
      <c r="X2" t="s">
        <v>61</v>
      </c>
      <c r="Y2" t="s">
        <v>62</v>
      </c>
      <c r="Z2" t="s">
        <v>63</v>
      </c>
      <c r="AA2" t="s">
        <v>106</v>
      </c>
      <c r="AB2" t="s">
        <v>113</v>
      </c>
      <c r="AC2" t="s">
        <v>114</v>
      </c>
      <c r="AD2" t="s">
        <v>64</v>
      </c>
      <c r="AE2" t="s">
        <v>65</v>
      </c>
      <c r="AF2" s="34" t="s">
        <v>128</v>
      </c>
    </row>
    <row r="3" spans="1:36">
      <c r="A3" s="26" t="s">
        <v>66</v>
      </c>
      <c r="D3" s="27"/>
      <c r="G3" s="31"/>
      <c r="H3" s="31" t="s">
        <v>129</v>
      </c>
      <c r="I3" s="34"/>
      <c r="J3" s="34"/>
      <c r="K3" s="34"/>
      <c r="L3" s="34"/>
      <c r="M3" s="34"/>
      <c r="N3" s="34"/>
      <c r="O3" s="26"/>
      <c r="P3" s="28"/>
      <c r="R3" s="26"/>
      <c r="S3" s="26"/>
      <c r="U3" s="26"/>
      <c r="Z3" s="26"/>
      <c r="AA3" s="26"/>
      <c r="AE3" s="26"/>
      <c r="AF3" s="29"/>
      <c r="AI3">
        <f>ROUNDDOWN(IF(Y3&lt;&gt;1,0,IF(Y3=1,V3*AA3,V3/(1+AA3)*AA3)),0)</f>
        <v>0</v>
      </c>
      <c r="AJ3">
        <f>V3+AI3</f>
        <v>0</v>
      </c>
    </row>
    <row r="4" spans="1:36">
      <c r="B4" t="s">
        <v>26</v>
      </c>
      <c r="C4" t="s">
        <v>67</v>
      </c>
      <c r="D4" t="s">
        <v>27</v>
      </c>
      <c r="E4" t="s">
        <v>68</v>
      </c>
      <c r="F4" t="s">
        <v>69</v>
      </c>
      <c r="G4" t="s">
        <v>70</v>
      </c>
      <c r="H4" t="s">
        <v>71</v>
      </c>
      <c r="I4" t="s">
        <v>72</v>
      </c>
      <c r="J4" t="s">
        <v>73</v>
      </c>
      <c r="K4" t="s">
        <v>74</v>
      </c>
      <c r="L4" t="s">
        <v>75</v>
      </c>
      <c r="M4" t="s">
        <v>76</v>
      </c>
      <c r="N4" t="s">
        <v>77</v>
      </c>
      <c r="O4" t="s">
        <v>78</v>
      </c>
      <c r="P4" t="s">
        <v>79</v>
      </c>
      <c r="Q4" t="s">
        <v>80</v>
      </c>
      <c r="R4" t="s">
        <v>81</v>
      </c>
      <c r="S4" t="s">
        <v>82</v>
      </c>
    </row>
    <row r="5" spans="1:36">
      <c r="B5" t="s">
        <v>46</v>
      </c>
      <c r="C5" t="s">
        <v>83</v>
      </c>
      <c r="D5" t="s">
        <v>47</v>
      </c>
      <c r="E5" t="s">
        <v>84</v>
      </c>
      <c r="F5" t="s">
        <v>85</v>
      </c>
      <c r="G5" t="s">
        <v>86</v>
      </c>
      <c r="H5" t="s">
        <v>87</v>
      </c>
      <c r="I5" t="s">
        <v>88</v>
      </c>
      <c r="J5" t="s">
        <v>89</v>
      </c>
      <c r="K5" t="s">
        <v>90</v>
      </c>
      <c r="L5" t="s">
        <v>91</v>
      </c>
      <c r="M5" t="s">
        <v>92</v>
      </c>
      <c r="N5" t="s">
        <v>93</v>
      </c>
      <c r="O5" t="s">
        <v>94</v>
      </c>
      <c r="P5" t="s">
        <v>95</v>
      </c>
      <c r="Q5" t="s">
        <v>96</v>
      </c>
      <c r="R5" t="s">
        <v>97</v>
      </c>
      <c r="S5" t="s">
        <v>65</v>
      </c>
    </row>
    <row r="6" spans="1:36">
      <c r="A6" s="26" t="s">
        <v>98</v>
      </c>
      <c r="E6" s="27"/>
      <c r="G6" s="26"/>
      <c r="H6" s="26"/>
      <c r="I6" s="29"/>
      <c r="J6" s="29"/>
      <c r="K6" s="26"/>
      <c r="Q6" s="26"/>
      <c r="S6" s="26"/>
    </row>
    <row r="7" spans="1:36">
      <c r="A7" s="26" t="s">
        <v>99</v>
      </c>
      <c r="E7" s="27"/>
      <c r="G7" s="26"/>
      <c r="H7" s="26"/>
      <c r="I7" s="29"/>
      <c r="J7" s="29"/>
      <c r="K7" s="26"/>
      <c r="Q7" s="26"/>
      <c r="S7" s="26"/>
    </row>
    <row r="8" spans="1:36">
      <c r="A8" s="26" t="s">
        <v>100</v>
      </c>
      <c r="E8" s="27"/>
      <c r="G8" s="26"/>
      <c r="H8" s="26"/>
      <c r="I8" s="29"/>
      <c r="J8" s="29"/>
      <c r="K8" s="26"/>
      <c r="Q8" s="26"/>
      <c r="S8" s="26"/>
    </row>
    <row r="9" spans="1:36">
      <c r="A9" s="26" t="s">
        <v>101</v>
      </c>
      <c r="E9" s="27"/>
      <c r="G9" s="26"/>
      <c r="H9" s="26"/>
      <c r="I9" s="29"/>
      <c r="J9" s="29"/>
      <c r="K9" s="26"/>
      <c r="Q9" s="26"/>
      <c r="S9" s="26"/>
    </row>
    <row r="10" spans="1:36">
      <c r="A10" s="26" t="s">
        <v>102</v>
      </c>
      <c r="E10" s="27"/>
      <c r="G10" s="26"/>
      <c r="H10" s="26"/>
      <c r="I10" s="29"/>
      <c r="J10" s="29"/>
      <c r="K10" s="26"/>
      <c r="Q10" s="26"/>
      <c r="S10" s="26"/>
    </row>
    <row r="11" spans="1:36">
      <c r="A11" s="26" t="s">
        <v>103</v>
      </c>
      <c r="E11" s="27"/>
      <c r="G11" s="26"/>
      <c r="H11" s="26"/>
      <c r="I11" s="29"/>
      <c r="J11" s="29"/>
      <c r="K11" s="26"/>
      <c r="Q11" s="26"/>
      <c r="S11" s="26"/>
    </row>
    <row r="12" spans="1:36">
      <c r="A12" s="26" t="s">
        <v>104</v>
      </c>
      <c r="E12" s="27"/>
      <c r="G12" s="26"/>
      <c r="H12" s="26"/>
      <c r="I12" s="29"/>
      <c r="J12" s="29"/>
      <c r="K12" s="26"/>
      <c r="Q12" s="26"/>
      <c r="S12" s="26"/>
    </row>
  </sheetData>
  <phoneticPr fontId="2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納品書</vt:lpstr>
      <vt:lpstr>納品連絡書</vt:lpstr>
      <vt:lpstr>データ設定用</vt:lpstr>
      <vt:lpstr>納品書!Print_Area</vt:lpstr>
      <vt:lpstr>納品連絡書!Print_Area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solcom</cp:lastModifiedBy>
  <cp:lastPrinted>2019-09-04T06:49:26Z</cp:lastPrinted>
  <dcterms:created xsi:type="dcterms:W3CDTF">2019-09-04T05:05:46Z</dcterms:created>
  <dcterms:modified xsi:type="dcterms:W3CDTF">2020-01-28T05:11:27Z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36eb5b85-b96b-458a-9fef-4273882eb077</vt:lpwstr>
  </property>
</Properties>
</file>