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showInkAnnotation="0"/>
  <mc:AlternateContent xmlns:mc="http://schemas.openxmlformats.org/markup-compatibility/2006">
    <mc:Choice Requires="x15">
      <x15ac:absPath xmlns:x15ac="http://schemas.microsoft.com/office/spreadsheetml/2010/11/ac" url="C:\Users\solcom\Desktop\Git\KIDS\01_kidsweb\home\kids2\excel_tmp\"/>
    </mc:Choice>
  </mc:AlternateContent>
  <xr:revisionPtr revIDLastSave="0" documentId="13_ncr:1_{15120EEB-4866-4B5D-A3C1-4D10654DAEE3}" xr6:coauthVersionLast="45" xr6:coauthVersionMax="45" xr10:uidLastSave="{00000000-0000-0000-0000-000000000000}"/>
  <bookViews>
    <workbookView xWindow="-108" yWindow="-108" windowWidth="23256" windowHeight="12720" tabRatio="754" xr2:uid="{00000000-000D-0000-FFFF-FFFF00000000}"/>
  </bookViews>
  <sheets>
    <sheet name="ver.43.1.6" sheetId="6" r:id="rId1"/>
    <sheet name="更新履歴" sheetId="7" r:id="rId2"/>
  </sheets>
  <definedNames>
    <definedName name="area_code">'ver.43.1.6'!$T$6</definedName>
    <definedName name="bottom_left" localSheetId="0">'ver.43.1.6'!$A$35</definedName>
    <definedName name="cartonquantity" localSheetId="0">'ver.43.1.6'!$N$4</definedName>
    <definedName name="cartonquantity_header" localSheetId="0">'ver.43.1.6'!$L$4</definedName>
    <definedName name="company_max_count">'ver.43.1.6'!$B$39</definedName>
    <definedName name="cost_not_depreciation" localSheetId="0">'ver.43.1.6'!$O$34</definedName>
    <definedName name="cost_not_depreciation_header" localSheetId="0">'ver.43.1.6'!$M$34</definedName>
    <definedName name="depreciation_cost" localSheetId="0">'ver.43.1.6'!$K$33</definedName>
    <definedName name="depreciation_cost_header" localSheetId="0">'ver.43.1.6'!$A$33</definedName>
    <definedName name="depreciation_quantity" localSheetId="0">'ver.43.1.6'!$G$33</definedName>
    <definedName name="depreciation_unit_cost" localSheetId="0">'ver.43.1.6'!$I$33</definedName>
    <definedName name="dept_max_count">'ver.43.1.6'!$B$38</definedName>
    <definedName name="developusercode" localSheetId="0">'ver.43.1.6'!$J$4</definedName>
    <definedName name="developusercode_header" localSheetId="0">'ver.43.1.6'!$H$4</definedName>
    <definedName name="fixedcost_profit" localSheetId="0">'ver.43.1.6'!$H$29</definedName>
    <definedName name="fixedcost_profit_header" localSheetId="0">'ver.43.1.6'!$E$29</definedName>
    <definedName name="fixedcost_profit_rate" localSheetId="0">'ver.43.1.6'!$K$29</definedName>
    <definedName name="fixedcost_totalprice" localSheetId="0">'ver.43.1.6'!$H$28</definedName>
    <definedName name="fixedcost_totalprice_header" localSheetId="0">'ver.43.1.6'!$E$28</definedName>
    <definedName name="hdn_list_payoff_blank" localSheetId="0">'ver.43.1.6'!$D$39</definedName>
    <definedName name="hdn_payoff_circle" localSheetId="0">'ver.43.1.6'!$D$40</definedName>
    <definedName name="inchargegroupcode" localSheetId="0">'ver.43.1.6'!$B$4</definedName>
    <definedName name="inchargegroupcode_header" localSheetId="0">'ver.43.1.6'!$A$4</definedName>
    <definedName name="inchargeusercode" localSheetId="0">'ver.43.1.6'!$E$4</definedName>
    <definedName name="inchargeusercode_header" localSheetId="0">'ver.43.1.6'!$D$4</definedName>
    <definedName name="indirect_cost" localSheetId="0">'ver.43.1.6'!$N$30</definedName>
    <definedName name="indirect_cost_header" localSheetId="0">'ver.43.1.6'!$K$30</definedName>
    <definedName name="insert_date" localSheetId="0">'ver.43.1.6'!$B$2</definedName>
    <definedName name="insert_date_header" localSheetId="0">'ver.43.1.6'!$A$2</definedName>
    <definedName name="JPYEN_display" localSheetId="0">'ver.43.1.6'!$A$119</definedName>
    <definedName name="level2_max_count">'ver.43.1.6'!$B$37</definedName>
    <definedName name="list_end" localSheetId="0">'ver.43.1.6'!#REF!</definedName>
    <definedName name="manufacturing_quantity" localSheetId="0">'ver.43.1.6'!$G$34</definedName>
    <definedName name="manufacturing_unit_cost" localSheetId="0">'ver.43.1.6'!$I$34</definedName>
    <definedName name="manufacturingcost" localSheetId="0">'ver.43.1.6'!$K$34</definedName>
    <definedName name="manufacturingcost_header" localSheetId="0">'ver.43.1.6'!$A$34</definedName>
    <definedName name="member_quantity" localSheetId="0">'ver.43.1.6'!$G$32</definedName>
    <definedName name="member_unit_cost" localSheetId="0">'ver.43.1.6'!$I$32</definedName>
    <definedName name="membercost" localSheetId="0">'ver.43.1.6'!$K$32</definedName>
    <definedName name="membercost_header" localSheetId="0">'ver.43.1.6'!$A$32</definedName>
    <definedName name="num_of_monetary">'ver.43.1.6'!$B$41</definedName>
    <definedName name="operating_profit" localSheetId="0">'ver.43.1.6'!$N$31</definedName>
    <definedName name="operating_profit_header" localSheetId="0">'ver.43.1.6'!$K$31</definedName>
    <definedName name="operating_profit_rate" localSheetId="0">'ver.43.1.6'!$P$31</definedName>
    <definedName name="order_e_company_check">'ver.43.1.6'!$R$21</definedName>
    <definedName name="order_e_conversionrate" localSheetId="0">'ver.43.1.6'!$J$21</definedName>
    <definedName name="order_e_curmembercost" localSheetId="0">'ver.43.1.6'!$I$26</definedName>
    <definedName name="order_e_curmembercost_header" localSheetId="0">'ver.43.1.6'!$A$26</definedName>
    <definedName name="order_e_customercompanycode" localSheetId="0">'ver.43.1.6'!$D$21</definedName>
    <definedName name="order_e_deliverydate" localSheetId="0">'ver.43.1.6'!$M$21</definedName>
    <definedName name="order_e_item_check" localSheetId="0">'ver.43.1.6'!$Q$21</definedName>
    <definedName name="order_e_monetaryunitcode" localSheetId="0">'ver.43.1.6'!$H$21</definedName>
    <definedName name="order_e_note" localSheetId="0">'ver.43.1.6'!$N$21</definedName>
    <definedName name="order_e_payofftargetflag" localSheetId="0">'ver.43.1.6'!$F$21</definedName>
    <definedName name="order_e_productprice" localSheetId="0">'ver.43.1.6'!$I$21</definedName>
    <definedName name="order_e_productquantity" localSheetId="0">'ver.43.1.6'!$G$21</definedName>
    <definedName name="order_e_rate_code" localSheetId="0">'ver.43.1.6'!$S$21</definedName>
    <definedName name="order_e_stockitemcode" localSheetId="0">'ver.43.1.6'!$C$21</definedName>
    <definedName name="order_e_stocksubjectcode" localSheetId="0">'ver.43.1.6'!$A$21</definedName>
    <definedName name="order_e_subtotalprice" localSheetId="0">'ver.43.1.6'!$K$21</definedName>
    <definedName name="order_e_totalquantity" localSheetId="0">'ver.43.1.6'!$G$26</definedName>
    <definedName name="order_f_company_check">'ver.43.1.6'!$R$16</definedName>
    <definedName name="order_f_conversionrate" localSheetId="0">'ver.43.1.6'!$J$16</definedName>
    <definedName name="order_f_cost_not_depreciation" localSheetId="0">'ver.43.1.6'!$N$19</definedName>
    <definedName name="order_f_customercompanycode" localSheetId="0">'ver.43.1.6'!$D$16</definedName>
    <definedName name="order_f_deliverydate" localSheetId="0">'ver.43.1.6'!$M$16</definedName>
    <definedName name="order_f_fixedcost" localSheetId="0">'ver.43.1.6'!$I$19</definedName>
    <definedName name="order_f_fixedcost_header" localSheetId="0">'ver.43.1.6'!$A$19</definedName>
    <definedName name="order_f_item_check" localSheetId="0">'ver.43.1.6'!$Q$16</definedName>
    <definedName name="order_f_monetaryunitcode" localSheetId="0">'ver.43.1.6'!$H$16</definedName>
    <definedName name="order_f_note" localSheetId="0">'ver.43.1.6'!$N$16</definedName>
    <definedName name="order_f_payofftargetflag" localSheetId="0">'ver.43.1.6'!$F$16</definedName>
    <definedName name="order_f_productprice" localSheetId="0">'ver.43.1.6'!$I$16</definedName>
    <definedName name="order_f_productquantity" localSheetId="0">'ver.43.1.6'!$G$16</definedName>
    <definedName name="order_f_rate_code" localSheetId="0">'ver.43.1.6'!$S$16</definedName>
    <definedName name="order_f_stockitemcode" localSheetId="0">'ver.43.1.6'!$C$16</definedName>
    <definedName name="order_f_stocksubjectcode" localSheetId="0">'ver.43.1.6'!$A$16</definedName>
    <definedName name="order_f_subtotalprice" localSheetId="0">'ver.43.1.6'!$K$16</definedName>
    <definedName name="_xlnm.Print_Area" localSheetId="0">'ver.43.1.6'!$A$1:$P$35</definedName>
    <definedName name="_xlnm.Print_Titles" localSheetId="0">'ver.43.1.6'!$2:$4</definedName>
    <definedName name="product_profit" localSheetId="0">'ver.43.1.6'!$C$29</definedName>
    <definedName name="product_profit_header" localSheetId="0">'ver.43.1.6'!$A$29</definedName>
    <definedName name="product_profit_rate" localSheetId="0">'ver.43.1.6'!$D$29</definedName>
    <definedName name="product_totalprice" localSheetId="0">'ver.43.1.6'!$C$28</definedName>
    <definedName name="product_totalprice_header" localSheetId="0">'ver.43.1.6'!$A$28</definedName>
    <definedName name="productcode" localSheetId="0">'ver.43.1.6'!$B$3</definedName>
    <definedName name="productcode_header" localSheetId="0">'ver.43.1.6'!$A$3</definedName>
    <definedName name="productenglishname" localSheetId="0">'ver.43.1.6'!$K$3</definedName>
    <definedName name="productenglishname_header" localSheetId="0">'ver.43.1.6'!$J$3</definedName>
    <definedName name="productionquantity" localSheetId="0">'ver.43.1.6'!$P$4</definedName>
    <definedName name="productionquantity_header" localSheetId="0">'ver.43.1.6'!$O$4</definedName>
    <definedName name="productname" localSheetId="0">'ver.43.1.6'!$D$3</definedName>
    <definedName name="productname_header" localSheetId="0">'ver.43.1.6'!$C$3</definedName>
    <definedName name="profit" localSheetId="0">'ver.43.1.6'!$N$29</definedName>
    <definedName name="profit_header" localSheetId="0">'ver.43.1.6'!$L$29</definedName>
    <definedName name="profit_rate" localSheetId="0">'ver.43.1.6'!$P$29</definedName>
    <definedName name="pulldown_column_count">'ver.43.1.6'!$B$43</definedName>
    <definedName name="pulldown_company">'ver.43.1.6'!$B$77</definedName>
    <definedName name="pulldown_dept_member">'ver.43.1.6'!$C$119</definedName>
    <definedName name="pulldown_key_area">'ver.43.1.6'!$B$44</definedName>
    <definedName name="pulldown_level1">'ver.43.1.6'!$B$45</definedName>
    <definedName name="pulldown_level2">'ver.43.1.6'!$B$46</definedName>
    <definedName name="pulldown_mrkt_dev">'ver.43.1.6'!$D$119</definedName>
    <definedName name="pulldown_mrkt_member">'ver.43.1.6'!$D$120</definedName>
    <definedName name="receive_f_class_check" localSheetId="0">'ver.43.1.6'!$Q$11</definedName>
    <definedName name="receive_f_company_check">'ver.43.1.6'!$R$11</definedName>
    <definedName name="receive_f_conversionrate" localSheetId="0">'ver.43.1.6'!$J$11</definedName>
    <definedName name="receive_f_customercompanycode" localSheetId="0">'ver.43.1.6'!$D$11</definedName>
    <definedName name="receive_f_deliverydate" localSheetId="0">'ver.43.1.6'!$M$11</definedName>
    <definedName name="receive_f_monetaryunitcode" localSheetId="0">'ver.43.1.6'!$H$11</definedName>
    <definedName name="receive_f_note" localSheetId="0">'ver.43.1.6'!$N$11</definedName>
    <definedName name="receive_f_productprice" localSheetId="0">'ver.43.1.6'!$I$11</definedName>
    <definedName name="receive_f_productquantity" localSheetId="0">'ver.43.1.6'!$G$11</definedName>
    <definedName name="receive_f_rate_code" localSheetId="0">'ver.43.1.6'!$S$11</definedName>
    <definedName name="receive_f_salesclasscode" localSheetId="0">'ver.43.1.6'!$C$11</definedName>
    <definedName name="receive_f_salesdivisioncode" localSheetId="0">'ver.43.1.6'!$A$11</definedName>
    <definedName name="receive_f_subtotalprice" localSheetId="0">'ver.43.1.6'!$K$11</definedName>
    <definedName name="receive_f_totalprice" localSheetId="0">'ver.43.1.6'!$I$14</definedName>
    <definedName name="receive_f_totalprice_header" localSheetId="0">'ver.43.1.6'!$A$14</definedName>
    <definedName name="receive_f_totalquantity" localSheetId="0">'ver.43.1.6'!$G$14</definedName>
    <definedName name="receive_p_class_check" localSheetId="0">'ver.43.1.6'!$Q$6</definedName>
    <definedName name="receive_p_company_check">'ver.43.1.6'!$R$6</definedName>
    <definedName name="receive_p_conversionrate" localSheetId="0">'ver.43.1.6'!$J$6</definedName>
    <definedName name="receive_p_customercompanycode" localSheetId="0">'ver.43.1.6'!$D$6</definedName>
    <definedName name="receive_p_deliverydate" localSheetId="0">'ver.43.1.6'!$M$6</definedName>
    <definedName name="receive_p_monetaryunitcode" localSheetId="0">'ver.43.1.6'!$H$6</definedName>
    <definedName name="receive_p_note" localSheetId="0">'ver.43.1.6'!$N$6</definedName>
    <definedName name="receive_p_productprice" localSheetId="0">'ver.43.1.6'!$I$6</definedName>
    <definedName name="receive_p_productquantity" localSheetId="0">'ver.43.1.6'!$G$6</definedName>
    <definedName name="receive_p_rate_code" localSheetId="0">'ver.43.1.6'!$S$6</definedName>
    <definedName name="receive_p_salesclasscode" localSheetId="0">'ver.43.1.6'!$C$6</definedName>
    <definedName name="receive_p_salesdivision_dropdown" localSheetId="0">'ver.43.1.6'!$A$44</definedName>
    <definedName name="receive_p_salesdivisioncode" localSheetId="0">'ver.43.1.6'!$A$6</definedName>
    <definedName name="receive_p_subtotalprice" localSheetId="0">'ver.43.1.6'!$K$6</definedName>
    <definedName name="receive_p_totalprice" localSheetId="0">'ver.43.1.6'!$I$9</definedName>
    <definedName name="receive_p_totalprice_header" localSheetId="0">'ver.43.1.6'!$A$9</definedName>
    <definedName name="receive_p_totalquantity" localSheetId="0">'ver.43.1.6'!$G$9</definedName>
    <definedName name="retailprice" localSheetId="0">'ver.43.1.6'!$P$3</definedName>
    <definedName name="retailprice_header" localSheetId="0">'ver.43.1.6'!$O$3</definedName>
    <definedName name="salesamount" localSheetId="0">'ver.43.1.6'!$N$28</definedName>
    <definedName name="salesamount_header" localSheetId="0">'ver.43.1.6'!$L$28</definedName>
    <definedName name="standard_rate" localSheetId="0">'ver.43.1.6'!$P$30</definedName>
    <definedName name="tariff_total" localSheetId="0">'ver.43.1.6'!$B$40</definedName>
    <definedName name="top_left" localSheetId="0">'ver.43.1.6'!$A$1</definedName>
    <definedName name="top_right" localSheetId="0">'ver.43.1.6'!$P$1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6" i="7" l="1"/>
  <c r="N30" i="6" l="1"/>
  <c r="K25" i="6"/>
  <c r="K24" i="6"/>
  <c r="K23" i="6"/>
  <c r="K22" i="6"/>
  <c r="K18" i="6"/>
  <c r="K17" i="6"/>
  <c r="K13" i="6"/>
  <c r="K12" i="6"/>
  <c r="K8" i="6"/>
  <c r="K7" i="6"/>
  <c r="I26" i="6" l="1"/>
  <c r="A45" i="7"/>
  <c r="A44" i="7" l="1"/>
  <c r="A43" i="7" l="1"/>
  <c r="S25" i="6" l="1"/>
  <c r="S24" i="6"/>
  <c r="S23" i="6"/>
  <c r="S22" i="6"/>
  <c r="S18" i="6"/>
  <c r="S17" i="6"/>
  <c r="S13" i="6"/>
  <c r="S12" i="6"/>
  <c r="S8" i="6"/>
  <c r="S7" i="6"/>
  <c r="V13" i="6"/>
  <c r="V18" i="6"/>
  <c r="V8" i="6"/>
  <c r="U7" i="6"/>
  <c r="V25" i="6"/>
  <c r="V7" i="6"/>
  <c r="U12" i="6"/>
  <c r="V22" i="6"/>
  <c r="B43" i="6"/>
  <c r="U8" i="6"/>
  <c r="U18" i="6"/>
  <c r="U25" i="6"/>
  <c r="U22" i="6"/>
  <c r="V24" i="6"/>
  <c r="U13" i="6"/>
  <c r="U17" i="6"/>
  <c r="U23" i="6"/>
  <c r="V23" i="6"/>
  <c r="U24" i="6"/>
  <c r="V17" i="6"/>
  <c r="V12" i="6"/>
  <c r="P4" i="6" l="1"/>
  <c r="A42" i="7" l="1"/>
  <c r="A41" i="7"/>
  <c r="A40" i="7"/>
  <c r="A39" i="7"/>
  <c r="A38" i="7"/>
  <c r="A37" i="7"/>
  <c r="A36" i="7"/>
  <c r="A32" i="7" l="1"/>
  <c r="B38" i="6" l="1"/>
  <c r="A31" i="7"/>
  <c r="A33" i="7" l="1"/>
  <c r="N40" i="6"/>
  <c r="B39" i="6"/>
  <c r="B37" i="6" l="1"/>
  <c r="A27" i="7"/>
  <c r="A26" i="7"/>
  <c r="A25" i="7"/>
  <c r="A24" i="7"/>
  <c r="W13" i="6" l="1"/>
  <c r="X13" i="6" s="1"/>
  <c r="W7" i="6"/>
  <c r="X7" i="6" s="1"/>
  <c r="Z7" i="6" s="1"/>
  <c r="W12" i="6"/>
  <c r="X12" i="6" s="1"/>
  <c r="Z12" i="6" s="1"/>
  <c r="W22" i="6"/>
  <c r="X22" i="6" s="1"/>
  <c r="Z22" i="6" s="1"/>
  <c r="W24" i="6"/>
  <c r="X24" i="6" s="1"/>
  <c r="Z24" i="6" s="1"/>
  <c r="W8" i="6"/>
  <c r="X8" i="6" s="1"/>
  <c r="Z8" i="6" s="1"/>
  <c r="W18" i="6"/>
  <c r="X18" i="6" s="1"/>
  <c r="Z18" i="6" s="1"/>
  <c r="W25" i="6"/>
  <c r="X25" i="6" s="1"/>
  <c r="Z25" i="6" s="1"/>
  <c r="W23" i="6"/>
  <c r="X23" i="6" s="1"/>
  <c r="Z23" i="6" s="1"/>
  <c r="W17" i="6"/>
  <c r="X17" i="6" s="1"/>
  <c r="Z17" i="6" s="1"/>
  <c r="A30" i="7"/>
  <c r="A29" i="7"/>
  <c r="A28" i="7"/>
  <c r="A23" i="7"/>
  <c r="A22" i="7"/>
  <c r="Z13" i="6" l="1"/>
  <c r="R13" i="6" s="1"/>
  <c r="Y13" i="6"/>
  <c r="Q13" i="6" s="1"/>
  <c r="R25" i="6"/>
  <c r="R23" i="6"/>
  <c r="R22" i="6"/>
  <c r="R24" i="6"/>
  <c r="R17" i="6"/>
  <c r="R18" i="6"/>
  <c r="R12" i="6"/>
  <c r="R8" i="6"/>
  <c r="R7" i="6"/>
  <c r="Y22" i="6"/>
  <c r="Q22" i="6" s="1"/>
  <c r="Y23" i="6"/>
  <c r="Q23" i="6" s="1"/>
  <c r="Y25" i="6"/>
  <c r="Q25" i="6" s="1"/>
  <c r="Y24" i="6"/>
  <c r="Q24" i="6" s="1"/>
  <c r="Y17" i="6"/>
  <c r="Q17" i="6" s="1"/>
  <c r="Y18" i="6"/>
  <c r="Q18" i="6" s="1"/>
  <c r="Y12" i="6"/>
  <c r="Q12" i="6" s="1"/>
  <c r="Y8" i="6"/>
  <c r="Q8" i="6" s="1"/>
  <c r="Y7" i="6"/>
  <c r="Q7" i="6" l="1"/>
  <c r="N19" i="6" l="1"/>
  <c r="I14" i="6" l="1"/>
  <c r="I19" i="6"/>
  <c r="A35" i="7"/>
  <c r="A34" i="7"/>
  <c r="A21" i="7"/>
  <c r="A20" i="7"/>
  <c r="A19" i="7"/>
  <c r="A18" i="7"/>
  <c r="A17" i="7"/>
  <c r="A16" i="7"/>
  <c r="A15" i="7"/>
  <c r="A14" i="7"/>
  <c r="A13" i="7"/>
  <c r="A12" i="7"/>
  <c r="A11" i="7"/>
  <c r="A10" i="7"/>
  <c r="A9" i="7"/>
  <c r="A8" i="7"/>
  <c r="A7" i="7"/>
  <c r="A6" i="7"/>
  <c r="A5" i="7"/>
  <c r="A4" i="7"/>
  <c r="A3" i="7"/>
  <c r="A2" i="7"/>
  <c r="Q14" i="6" l="1"/>
  <c r="G14" i="6"/>
  <c r="Q9" i="6"/>
  <c r="G9" i="6"/>
  <c r="G34" i="6" l="1"/>
  <c r="K33" i="6"/>
  <c r="H28" i="6"/>
  <c r="H29" i="6" s="1"/>
  <c r="K29" i="6" s="1"/>
  <c r="I9" i="6"/>
  <c r="C28" i="6" s="1"/>
  <c r="G33" i="6"/>
  <c r="G32" i="6"/>
  <c r="O34" i="6"/>
  <c r="B40" i="6" l="1"/>
  <c r="I33" i="6"/>
  <c r="N28" i="6"/>
  <c r="K32" i="6" l="1"/>
  <c r="K34" i="6" s="1"/>
  <c r="C29" i="6" l="1"/>
  <c r="D29" i="6" s="1"/>
  <c r="I34" i="6"/>
  <c r="I32" i="6"/>
  <c r="N29" i="6" l="1"/>
  <c r="P29" i="6" s="1"/>
  <c r="N31" i="6" l="1"/>
  <c r="P31" i="6" s="1"/>
</calcChain>
</file>

<file path=xl/sharedStrings.xml><?xml version="1.0" encoding="utf-8"?>
<sst xmlns="http://schemas.openxmlformats.org/spreadsheetml/2006/main" count="217" uniqueCount="146">
  <si>
    <t>作成日</t>
  </si>
  <si>
    <t>製品コード</t>
  </si>
  <si>
    <t>製品名</t>
  </si>
  <si>
    <t>カートン入り数</t>
  </si>
  <si>
    <t>売上分類</t>
    <rPh sb="0" eb="2">
      <t>ウリアゲ</t>
    </rPh>
    <rPh sb="2" eb="4">
      <t>ブンルイ</t>
    </rPh>
    <phoneticPr fontId="3"/>
  </si>
  <si>
    <t>売上区分</t>
    <rPh sb="0" eb="2">
      <t>ウリアゲ</t>
    </rPh>
    <rPh sb="2" eb="4">
      <t>クブン</t>
    </rPh>
    <phoneticPr fontId="3"/>
  </si>
  <si>
    <t>顧客先</t>
    <rPh sb="0" eb="2">
      <t>コキャク</t>
    </rPh>
    <rPh sb="2" eb="3">
      <t>サキ</t>
    </rPh>
    <phoneticPr fontId="3"/>
  </si>
  <si>
    <t>数量</t>
    <rPh sb="0" eb="2">
      <t>スウリョウ</t>
    </rPh>
    <phoneticPr fontId="3"/>
  </si>
  <si>
    <t>通貨</t>
    <rPh sb="0" eb="2">
      <t>ツウカ</t>
    </rPh>
    <phoneticPr fontId="3"/>
  </si>
  <si>
    <t>単価</t>
    <rPh sb="0" eb="2">
      <t>タンカ</t>
    </rPh>
    <phoneticPr fontId="3"/>
  </si>
  <si>
    <t>小計</t>
    <rPh sb="0" eb="2">
      <t>ショウケイ</t>
    </rPh>
    <phoneticPr fontId="3"/>
  </si>
  <si>
    <t>JP</t>
  </si>
  <si>
    <t>固定費売上合計</t>
    <rPh sb="0" eb="2">
      <t>コテイ</t>
    </rPh>
    <rPh sb="2" eb="3">
      <t>ヒ</t>
    </rPh>
    <rPh sb="3" eb="5">
      <t>ウリアゲ</t>
    </rPh>
    <rPh sb="5" eb="7">
      <t>ゴウケイ</t>
    </rPh>
    <phoneticPr fontId="3"/>
  </si>
  <si>
    <t>仕入科目</t>
  </si>
  <si>
    <t>仕入部品</t>
  </si>
  <si>
    <t>仕入先</t>
  </si>
  <si>
    <t>償却</t>
  </si>
  <si>
    <t>計画個数</t>
  </si>
  <si>
    <t>単価</t>
  </si>
  <si>
    <t>計画原価</t>
  </si>
  <si>
    <t>固定費小計/償却対象外合計</t>
    <rPh sb="6" eb="8">
      <t>ショウキャク</t>
    </rPh>
    <rPh sb="8" eb="10">
      <t>タイショウ</t>
    </rPh>
    <rPh sb="10" eb="11">
      <t>ガイ</t>
    </rPh>
    <rPh sb="11" eb="13">
      <t>ゴウケイ</t>
    </rPh>
    <phoneticPr fontId="3"/>
  </si>
  <si>
    <t>部材費</t>
  </si>
  <si>
    <t>償却費</t>
    <rPh sb="0" eb="2">
      <t>ショウキャク</t>
    </rPh>
    <phoneticPr fontId="3"/>
  </si>
  <si>
    <t>1230:経費</t>
    <rPh sb="5" eb="7">
      <t>ケイヒ</t>
    </rPh>
    <phoneticPr fontId="3"/>
  </si>
  <si>
    <t>99:－</t>
    <phoneticPr fontId="3"/>
  </si>
  <si>
    <t xml:space="preserve">    見　積　原　価　計　算　書　１</t>
    <phoneticPr fontId="3"/>
  </si>
  <si>
    <t>上   代</t>
    <phoneticPr fontId="3"/>
  </si>
  <si>
    <t>__EOF__</t>
    <phoneticPr fontId="3"/>
  </si>
  <si>
    <t>JP</t>
    <phoneticPr fontId="3"/>
  </si>
  <si>
    <t>1:製造経費</t>
    <phoneticPr fontId="3"/>
  </si>
  <si>
    <t>○</t>
    <phoneticPr fontId="3"/>
  </si>
  <si>
    <t>US</t>
    <phoneticPr fontId="3"/>
  </si>
  <si>
    <t>US</t>
  </si>
  <si>
    <t>3:運賃(FEDEX、BLPなど)</t>
    <rPh sb="2" eb="4">
      <t>ウンチン</t>
    </rPh>
    <phoneticPr fontId="3"/>
  </si>
  <si>
    <t>4:検査費</t>
    <rPh sb="2" eb="4">
      <t>ケンサ</t>
    </rPh>
    <rPh sb="4" eb="5">
      <t>ヒ</t>
    </rPh>
    <phoneticPr fontId="3"/>
  </si>
  <si>
    <t>営業部署</t>
    <rPh sb="0" eb="2">
      <t>エイギョウ</t>
    </rPh>
    <rPh sb="2" eb="4">
      <t>ブショ</t>
    </rPh>
    <phoneticPr fontId="3"/>
  </si>
  <si>
    <t>開発担当者</t>
    <rPh sb="0" eb="2">
      <t>カイハツ</t>
    </rPh>
    <rPh sb="2" eb="4">
      <t>タントウ</t>
    </rPh>
    <rPh sb="4" eb="5">
      <t>シャ</t>
    </rPh>
    <phoneticPr fontId="3"/>
  </si>
  <si>
    <t>製品売上合計</t>
    <rPh sb="0" eb="2">
      <t>セイヒン</t>
    </rPh>
    <rPh sb="2" eb="4">
      <t>ウリアゲ</t>
    </rPh>
    <rPh sb="4" eb="6">
      <t>ゴウケイ</t>
    </rPh>
    <phoneticPr fontId="3"/>
  </si>
  <si>
    <t>納期</t>
    <rPh sb="0" eb="2">
      <t>ノウキ</t>
    </rPh>
    <phoneticPr fontId="3"/>
  </si>
  <si>
    <t>間接製造経費（標準割合）</t>
    <rPh sb="0" eb="2">
      <t>カンセツ</t>
    </rPh>
    <rPh sb="2" eb="4">
      <t>セイゾウ</t>
    </rPh>
    <rPh sb="4" eb="6">
      <t>ケイヒ</t>
    </rPh>
    <rPh sb="7" eb="9">
      <t>ヒョウジュン</t>
    </rPh>
    <rPh sb="9" eb="11">
      <t>ワリアイ</t>
    </rPh>
    <phoneticPr fontId="3"/>
  </si>
  <si>
    <t>製造費用</t>
    <phoneticPr fontId="3"/>
  </si>
  <si>
    <t>（数量//pcsコスト/製造費用合計）</t>
    <phoneticPr fontId="3"/>
  </si>
  <si>
    <t>（部材費対象数//pcs部材費用/部材費合計）</t>
    <rPh sb="20" eb="21">
      <t>ゴウ</t>
    </rPh>
    <phoneticPr fontId="3"/>
  </si>
  <si>
    <t>（償却対象数//pcs償却費用/償却費合計）</t>
    <rPh sb="19" eb="21">
      <t>ゴウケイ</t>
    </rPh>
    <phoneticPr fontId="3"/>
  </si>
  <si>
    <t>担当</t>
    <rPh sb="0" eb="2">
      <t>タントウ</t>
    </rPh>
    <phoneticPr fontId="3"/>
  </si>
  <si>
    <t>備  考</t>
    <phoneticPr fontId="3"/>
  </si>
  <si>
    <t>備考</t>
    <phoneticPr fontId="3"/>
  </si>
  <si>
    <t>適用ﾚｰﾄ</t>
    <rPh sb="0" eb="2">
      <t>テキヨウ</t>
    </rPh>
    <phoneticPr fontId="3"/>
  </si>
  <si>
    <t>HK</t>
    <phoneticPr fontId="3"/>
  </si>
  <si>
    <t>No</t>
    <phoneticPr fontId="3"/>
  </si>
  <si>
    <t>発生日</t>
    <rPh sb="0" eb="2">
      <t>ハッセイ</t>
    </rPh>
    <rPh sb="2" eb="3">
      <t>ビ</t>
    </rPh>
    <phoneticPr fontId="3"/>
  </si>
  <si>
    <t>変更内容</t>
    <rPh sb="0" eb="2">
      <t>ヘンコウ</t>
    </rPh>
    <rPh sb="2" eb="4">
      <t>ナイヨウ</t>
    </rPh>
    <phoneticPr fontId="3"/>
  </si>
  <si>
    <t>DBへの影響</t>
    <rPh sb="4" eb="6">
      <t>エイキョウ</t>
    </rPh>
    <phoneticPr fontId="3"/>
  </si>
  <si>
    <t>修正テーブル</t>
    <rPh sb="0" eb="2">
      <t>シュウセイ</t>
    </rPh>
    <phoneticPr fontId="3"/>
  </si>
  <si>
    <t>DB反映日</t>
    <rPh sb="2" eb="4">
      <t>ハンエイ</t>
    </rPh>
    <rPh sb="4" eb="5">
      <t>ビ</t>
    </rPh>
    <phoneticPr fontId="3"/>
  </si>
  <si>
    <t>更新履歴シート追加</t>
    <rPh sb="0" eb="2">
      <t>コウシン</t>
    </rPh>
    <rPh sb="2" eb="4">
      <t>リレキ</t>
    </rPh>
    <rPh sb="7" eb="9">
      <t>ツイカ</t>
    </rPh>
    <phoneticPr fontId="3"/>
  </si>
  <si>
    <t>-</t>
    <phoneticPr fontId="3"/>
  </si>
  <si>
    <t>製品売上、固定費売上の売上分類をプルダウン化</t>
    <rPh sb="0" eb="2">
      <t>セイヒン</t>
    </rPh>
    <rPh sb="2" eb="4">
      <t>ウリアゲ</t>
    </rPh>
    <rPh sb="5" eb="10">
      <t>コテイヒウリアゲ</t>
    </rPh>
    <rPh sb="11" eb="13">
      <t>ウリアゲ</t>
    </rPh>
    <rPh sb="13" eb="15">
      <t>ブンルイ</t>
    </rPh>
    <rPh sb="21" eb="22">
      <t>カ</t>
    </rPh>
    <phoneticPr fontId="3"/>
  </si>
  <si>
    <t>製品売上の売上分類コード変更</t>
    <rPh sb="0" eb="2">
      <t>セイヒン</t>
    </rPh>
    <rPh sb="2" eb="4">
      <t>ウリアゲ</t>
    </rPh>
    <rPh sb="5" eb="7">
      <t>ウリアゲ</t>
    </rPh>
    <rPh sb="7" eb="9">
      <t>ブンルイ</t>
    </rPh>
    <rPh sb="12" eb="14">
      <t>ヘンコウ</t>
    </rPh>
    <phoneticPr fontId="3"/>
  </si>
  <si>
    <t>無</t>
    <rPh sb="0" eb="1">
      <t>ナ</t>
    </rPh>
    <phoneticPr fontId="3"/>
  </si>
  <si>
    <t>プルダウンマスタ</t>
    <phoneticPr fontId="3"/>
  </si>
  <si>
    <t>U列に通貨レートのPK参照式を設定</t>
    <rPh sb="1" eb="2">
      <t>レツ</t>
    </rPh>
    <rPh sb="3" eb="5">
      <t>ツウカ</t>
    </rPh>
    <rPh sb="11" eb="13">
      <t>サンショウ</t>
    </rPh>
    <rPh sb="13" eb="14">
      <t>シキ</t>
    </rPh>
    <rPh sb="15" eb="17">
      <t>セッテイ</t>
    </rPh>
    <phoneticPr fontId="3"/>
  </si>
  <si>
    <t>通貨レートマスタの内容を保持し、適用レートに式をセット</t>
    <rPh sb="0" eb="2">
      <t>ツウカ</t>
    </rPh>
    <rPh sb="9" eb="11">
      <t>ナイヨウ</t>
    </rPh>
    <rPh sb="12" eb="14">
      <t>ホジ</t>
    </rPh>
    <rPh sb="16" eb="18">
      <t>テキヨウ</t>
    </rPh>
    <rPh sb="22" eb="23">
      <t>シキ</t>
    </rPh>
    <phoneticPr fontId="3"/>
  </si>
  <si>
    <t>開発担当</t>
    <rPh sb="0" eb="2">
      <t>カイハツ</t>
    </rPh>
    <rPh sb="2" eb="4">
      <t>タントウ</t>
    </rPh>
    <phoneticPr fontId="3"/>
  </si>
  <si>
    <t>無</t>
    <rPh sb="0" eb="1">
      <t>ム</t>
    </rPh>
    <phoneticPr fontId="3"/>
  </si>
  <si>
    <t>「&lt;&gt;0」を「&lt;&gt;""」に修正(≠0 → ≠"")
理由：Excelは空白と0を区別しないが、phpSpreadSheetは空白と0を区別するため空白で判定するようにする</t>
    <rPh sb="13" eb="15">
      <t>シュウセイ</t>
    </rPh>
    <rPh sb="26" eb="28">
      <t>リユウ</t>
    </rPh>
    <rPh sb="35" eb="37">
      <t>クウハク</t>
    </rPh>
    <rPh sb="40" eb="42">
      <t>クベツ</t>
    </rPh>
    <rPh sb="62" eb="64">
      <t>クウハク</t>
    </rPh>
    <rPh sb="67" eb="69">
      <t>クベツ</t>
    </rPh>
    <rPh sb="73" eb="75">
      <t>クウハク</t>
    </rPh>
    <rPh sb="76" eb="78">
      <t>ハンテイ</t>
    </rPh>
    <phoneticPr fontId="3"/>
  </si>
  <si>
    <t>製品売上の売上区分をプルダウン化
償却費のsumif式の検索条件を固定値→セル参照に修正</t>
    <rPh sb="0" eb="2">
      <t>セイヒン</t>
    </rPh>
    <rPh sb="2" eb="4">
      <t>ウリアゲ</t>
    </rPh>
    <rPh sb="5" eb="7">
      <t>ウリアゲ</t>
    </rPh>
    <rPh sb="7" eb="9">
      <t>クブン</t>
    </rPh>
    <rPh sb="15" eb="16">
      <t>カ</t>
    </rPh>
    <rPh sb="17" eb="19">
      <t>ショウキャク</t>
    </rPh>
    <rPh sb="19" eb="20">
      <t>ヒ</t>
    </rPh>
    <rPh sb="26" eb="27">
      <t>シキ</t>
    </rPh>
    <rPh sb="28" eb="30">
      <t>ケンサク</t>
    </rPh>
    <rPh sb="30" eb="32">
      <t>ジョウケン</t>
    </rPh>
    <rPh sb="33" eb="36">
      <t>コテイチ</t>
    </rPh>
    <rPh sb="39" eb="41">
      <t>サンショウ</t>
    </rPh>
    <rPh sb="42" eb="44">
      <t>シュウセイ</t>
    </rPh>
    <phoneticPr fontId="3"/>
  </si>
  <si>
    <t>・償却費の式見直し
→償却費合計対象の列を追加（製品売上明細のみ）し、その合計値を償却費に設定した
・対象エリアコード列の追加(欄外）</t>
    <rPh sb="11" eb="13">
      <t>ショウキャク</t>
    </rPh>
    <rPh sb="13" eb="14">
      <t>ヒ</t>
    </rPh>
    <rPh sb="14" eb="16">
      <t>ゴウケイ</t>
    </rPh>
    <rPh sb="16" eb="18">
      <t>タイショウ</t>
    </rPh>
    <rPh sb="64" eb="66">
      <t>ランガイ</t>
    </rPh>
    <phoneticPr fontId="3"/>
  </si>
  <si>
    <t>生産数</t>
    <rPh sb="0" eb="2">
      <t>セイサン</t>
    </rPh>
    <rPh sb="2" eb="3">
      <t>スウ</t>
    </rPh>
    <phoneticPr fontId="3"/>
  </si>
  <si>
    <t>&lt;=関税合計</t>
    <phoneticPr fontId="3"/>
  </si>
  <si>
    <t>売上区分チェック用</t>
    <rPh sb="0" eb="2">
      <t>ウリアゲ</t>
    </rPh>
    <rPh sb="2" eb="4">
      <t>クブン</t>
    </rPh>
    <rPh sb="8" eb="9">
      <t>ヨウ</t>
    </rPh>
    <phoneticPr fontId="3"/>
  </si>
  <si>
    <t>2020-04-01</t>
    <phoneticPr fontId="3"/>
  </si>
  <si>
    <t>担当者、仕入先　顧客選択リストの修正　ｂｙ高</t>
    <rPh sb="0" eb="3">
      <t>タントウシャ</t>
    </rPh>
    <rPh sb="4" eb="7">
      <t>シイレサキ</t>
    </rPh>
    <rPh sb="8" eb="10">
      <t>コキャク</t>
    </rPh>
    <rPh sb="10" eb="12">
      <t>センタク</t>
    </rPh>
    <rPh sb="16" eb="18">
      <t>シュウセイ</t>
    </rPh>
    <rPh sb="21" eb="22">
      <t>コウ</t>
    </rPh>
    <phoneticPr fontId="3"/>
  </si>
  <si>
    <t>顧客・仕入先チェック用</t>
    <rPh sb="0" eb="2">
      <t>コキャク</t>
    </rPh>
    <rPh sb="3" eb="6">
      <t>シイレサキ</t>
    </rPh>
    <rPh sb="10" eb="11">
      <t>ヨウ</t>
    </rPh>
    <phoneticPr fontId="3"/>
  </si>
  <si>
    <t>I列の幅を拡張</t>
    <rPh sb="1" eb="2">
      <t>レツ</t>
    </rPh>
    <rPh sb="3" eb="4">
      <t>ハバ</t>
    </rPh>
    <rPh sb="5" eb="7">
      <t>カクチョウ</t>
    </rPh>
    <phoneticPr fontId="3"/>
  </si>
  <si>
    <t>以下の名称をV6セルに付与
（明細行のエリア番号。各明細に固定値を設定）
area_code</t>
    <rPh sb="0" eb="2">
      <t>イカ</t>
    </rPh>
    <rPh sb="3" eb="5">
      <t>メイショウ</t>
    </rPh>
    <rPh sb="11" eb="13">
      <t>フヨ</t>
    </rPh>
    <rPh sb="15" eb="17">
      <t>メイサイ</t>
    </rPh>
    <rPh sb="17" eb="18">
      <t>ギョウ</t>
    </rPh>
    <rPh sb="22" eb="24">
      <t>バンゴウ</t>
    </rPh>
    <rPh sb="25" eb="26">
      <t>カク</t>
    </rPh>
    <rPh sb="26" eb="28">
      <t>メイサイ</t>
    </rPh>
    <rPh sb="29" eb="31">
      <t>コテイ</t>
    </rPh>
    <rPh sb="31" eb="32">
      <t>チ</t>
    </rPh>
    <rPh sb="33" eb="35">
      <t>セッテイ</t>
    </rPh>
    <phoneticPr fontId="3"/>
  </si>
  <si>
    <r>
      <t>tariff_totalセルの式修正
SUM(K54:L73)</t>
    </r>
    <r>
      <rPr>
        <sz val="11"/>
        <color rgb="FFFF0000"/>
        <rFont val="ＭＳ Ｐゴシック"/>
        <family val="3"/>
        <charset val="128"/>
      </rPr>
      <t>+order_f_fixedcost←エリア3の合計を追加</t>
    </r>
    <rPh sb="15" eb="16">
      <t>シキ</t>
    </rPh>
    <rPh sb="16" eb="18">
      <t>シュウセイ</t>
    </rPh>
    <rPh sb="55" eb="57">
      <t>ゴウケイ</t>
    </rPh>
    <rPh sb="58" eb="60">
      <t>ツイカ</t>
    </rPh>
    <phoneticPr fontId="3"/>
  </si>
  <si>
    <t>明細行エリアのQ列より右の使用されていないセルを削除。</t>
    <rPh sb="0" eb="2">
      <t>メイサイ</t>
    </rPh>
    <rPh sb="2" eb="3">
      <t>ギョウ</t>
    </rPh>
    <rPh sb="8" eb="9">
      <t>レツ</t>
    </rPh>
    <rPh sb="11" eb="12">
      <t>ミギ</t>
    </rPh>
    <rPh sb="13" eb="15">
      <t>シヨウ</t>
    </rPh>
    <rPh sb="24" eb="26">
      <t>サクジョ</t>
    </rPh>
    <phoneticPr fontId="3"/>
  </si>
  <si>
    <t>エリアコード</t>
    <phoneticPr fontId="3"/>
  </si>
  <si>
    <t>通貨</t>
    <rPh sb="0" eb="2">
      <t>ツウカ</t>
    </rPh>
    <phoneticPr fontId="3"/>
  </si>
  <si>
    <t>通貨コード</t>
    <rPh sb="0" eb="2">
      <t>ツウカ</t>
    </rPh>
    <phoneticPr fontId="3"/>
  </si>
  <si>
    <t>通貨レート特定が不要であるため、
セル名称"monetary_rate_list_header"の定義を削除</t>
    <rPh sb="0" eb="2">
      <t>ツウカ</t>
    </rPh>
    <rPh sb="5" eb="7">
      <t>トクテイ</t>
    </rPh>
    <rPh sb="8" eb="10">
      <t>フヨウ</t>
    </rPh>
    <rPh sb="19" eb="21">
      <t>メイショウ</t>
    </rPh>
    <rPh sb="49" eb="51">
      <t>テイギ</t>
    </rPh>
    <rPh sb="52" eb="54">
      <t>サクジョ</t>
    </rPh>
    <phoneticPr fontId="3"/>
  </si>
  <si>
    <t>S列（「関税対象」）は不要のため削除
N105セルの"外"も合わせて削除</t>
    <rPh sb="1" eb="2">
      <t>レツ</t>
    </rPh>
    <rPh sb="4" eb="6">
      <t>カンゼイ</t>
    </rPh>
    <rPh sb="6" eb="8">
      <t>タイショウ</t>
    </rPh>
    <rPh sb="11" eb="13">
      <t>フヨウ</t>
    </rPh>
    <rPh sb="16" eb="18">
      <t>サクジョ</t>
    </rPh>
    <rPh sb="27" eb="28">
      <t>ガイ</t>
    </rPh>
    <rPh sb="30" eb="31">
      <t>ア</t>
    </rPh>
    <rPh sb="34" eb="36">
      <t>サクジョ</t>
    </rPh>
    <phoneticPr fontId="3"/>
  </si>
  <si>
    <t>備考のフォントサイズを統一</t>
    <rPh sb="0" eb="2">
      <t>ビコウ</t>
    </rPh>
    <rPh sb="11" eb="13">
      <t>トウイツ</t>
    </rPh>
    <phoneticPr fontId="3"/>
  </si>
  <si>
    <t>エリア1用プルダウン用リストのW列をL,M列の間に移動</t>
    <rPh sb="4" eb="5">
      <t>ヨウ</t>
    </rPh>
    <rPh sb="10" eb="11">
      <t>ヨウ</t>
    </rPh>
    <rPh sb="16" eb="17">
      <t>レツ</t>
    </rPh>
    <rPh sb="21" eb="22">
      <t>レツ</t>
    </rPh>
    <rPh sb="23" eb="24">
      <t>アイダ</t>
    </rPh>
    <rPh sb="25" eb="27">
      <t>イドウ</t>
    </rPh>
    <phoneticPr fontId="3"/>
  </si>
  <si>
    <t>エリア1用、エリア2用プルダウンリストの列をB,C列に移動し、仕入科目の増減に対応。</t>
    <rPh sb="4" eb="5">
      <t>ヨウ</t>
    </rPh>
    <rPh sb="10" eb="11">
      <t>ヨウ</t>
    </rPh>
    <rPh sb="20" eb="21">
      <t>レツ</t>
    </rPh>
    <rPh sb="25" eb="26">
      <t>レツ</t>
    </rPh>
    <rPh sb="27" eb="29">
      <t>イドウ</t>
    </rPh>
    <rPh sb="31" eb="33">
      <t>シイレ</t>
    </rPh>
    <rPh sb="33" eb="35">
      <t>カモク</t>
    </rPh>
    <rPh sb="36" eb="38">
      <t>ゾウゲン</t>
    </rPh>
    <rPh sb="39" eb="41">
      <t>タイオウ</t>
    </rPh>
    <phoneticPr fontId="3"/>
  </si>
  <si>
    <t>「償却」用プルダウンリスト内容のセルをE94に移動し、仕入科目の増減に対応。</t>
    <rPh sb="1" eb="3">
      <t>ショウキャク</t>
    </rPh>
    <rPh sb="4" eb="5">
      <t>ヨウ</t>
    </rPh>
    <rPh sb="13" eb="15">
      <t>ナイヨウ</t>
    </rPh>
    <rPh sb="23" eb="25">
      <t>イドウ</t>
    </rPh>
    <phoneticPr fontId="3"/>
  </si>
  <si>
    <t>開発担当者用プルダウンリスト内容セルをB列に移動し、部門の増減による担当者リストのエリア拡大に対応。</t>
    <rPh sb="0" eb="2">
      <t>カイハツ</t>
    </rPh>
    <rPh sb="2" eb="5">
      <t>タントウシャ</t>
    </rPh>
    <rPh sb="5" eb="6">
      <t>ヨウ</t>
    </rPh>
    <rPh sb="14" eb="16">
      <t>ナイヨウ</t>
    </rPh>
    <rPh sb="20" eb="21">
      <t>レツ</t>
    </rPh>
    <rPh sb="22" eb="24">
      <t>イドウ</t>
    </rPh>
    <rPh sb="26" eb="28">
      <t>ブモン</t>
    </rPh>
    <rPh sb="29" eb="31">
      <t>ゾウゲン</t>
    </rPh>
    <rPh sb="34" eb="37">
      <t>タントウシャ</t>
    </rPh>
    <rPh sb="44" eb="46">
      <t>カクダイ</t>
    </rPh>
    <rPh sb="47" eb="49">
      <t>タイオウ</t>
    </rPh>
    <phoneticPr fontId="3"/>
  </si>
  <si>
    <t>セルhdn_main_productの参照がなくなったため削除</t>
    <rPh sb="19" eb="21">
      <t>サンショウ</t>
    </rPh>
    <rPh sb="29" eb="31">
      <t>サクジョ</t>
    </rPh>
    <phoneticPr fontId="3"/>
  </si>
  <si>
    <t>通貨CD変換</t>
    <rPh sb="0" eb="2">
      <t>ツウカ</t>
    </rPh>
    <rPh sb="4" eb="6">
      <t>ヘンカン</t>
    </rPh>
    <phoneticPr fontId="3"/>
  </si>
  <si>
    <t>セルcalculation_tariffの参照がなくなったため削除</t>
    <phoneticPr fontId="3"/>
  </si>
  <si>
    <t>セルcalculation_import_costの参照がなくなったため削除</t>
    <phoneticPr fontId="3"/>
  </si>
  <si>
    <t>償却プルダウン（固定）</t>
    <rPh sb="0" eb="2">
      <t>ショウキャク</t>
    </rPh>
    <rPh sb="8" eb="10">
      <t>コテイ</t>
    </rPh>
    <phoneticPr fontId="3"/>
  </si>
  <si>
    <t>エリア→</t>
    <phoneticPr fontId="3"/>
  </si>
  <si>
    <t>非表示のセルについて、用途を白字で記載。</t>
    <rPh sb="0" eb="3">
      <t>ヒヒョウジ</t>
    </rPh>
    <rPh sb="11" eb="13">
      <t>ヨウト</t>
    </rPh>
    <rPh sb="14" eb="15">
      <t>シロ</t>
    </rPh>
    <rPh sb="15" eb="16">
      <t>ジ</t>
    </rPh>
    <rPh sb="17" eb="19">
      <t>キサイ</t>
    </rPh>
    <phoneticPr fontId="3"/>
  </si>
  <si>
    <t>通貨プルダウンリスト内容セルをA176に移動</t>
    <rPh sb="0" eb="2">
      <t>ツウカ</t>
    </rPh>
    <rPh sb="10" eb="12">
      <t>ナイヨウ</t>
    </rPh>
    <rPh sb="20" eb="22">
      <t>イドウ</t>
    </rPh>
    <phoneticPr fontId="3"/>
  </si>
  <si>
    <t>部門別担当者マスター（右に広がる前提）</t>
    <rPh sb="0" eb="2">
      <t>ブモン</t>
    </rPh>
    <rPh sb="2" eb="3">
      <t>ベツ</t>
    </rPh>
    <rPh sb="3" eb="6">
      <t>タントウシャ</t>
    </rPh>
    <rPh sb="11" eb="12">
      <t>ミギ</t>
    </rPh>
    <rPh sb="13" eb="14">
      <t>ヒロ</t>
    </rPh>
    <rPh sb="16" eb="18">
      <t>ゼンテイ</t>
    </rPh>
    <phoneticPr fontId="3"/>
  </si>
  <si>
    <t>売上分類、仕入科目プルダウン</t>
    <rPh sb="0" eb="2">
      <t>ウリアゲ</t>
    </rPh>
    <rPh sb="2" eb="4">
      <t>ブンルイ</t>
    </rPh>
    <rPh sb="5" eb="7">
      <t>シイレ</t>
    </rPh>
    <rPh sb="7" eb="9">
      <t>カモク</t>
    </rPh>
    <phoneticPr fontId="3"/>
  </si>
  <si>
    <t>売上区分、仕入部品プルダウンアイテム。
最大アイテム数：30件＋余白1件まで。</t>
    <rPh sb="0" eb="2">
      <t>ウリアゲ</t>
    </rPh>
    <rPh sb="2" eb="4">
      <t>クブン</t>
    </rPh>
    <rPh sb="5" eb="7">
      <t>シイレ</t>
    </rPh>
    <rPh sb="7" eb="9">
      <t>ブヒン</t>
    </rPh>
    <rPh sb="20" eb="22">
      <t>サイダイ</t>
    </rPh>
    <rPh sb="26" eb="27">
      <t>スウ</t>
    </rPh>
    <rPh sb="30" eb="31">
      <t>ケン</t>
    </rPh>
    <rPh sb="32" eb="34">
      <t>ヨハク</t>
    </rPh>
    <rPh sb="35" eb="36">
      <t>ケン</t>
    </rPh>
    <phoneticPr fontId="3"/>
  </si>
  <si>
    <t>売上分類、仕入科目プルダウン別顧客・仕入先プルダウン
最大アイテム数：40件＋余白1件まで。</t>
    <rPh sb="14" eb="15">
      <t>ベツ</t>
    </rPh>
    <rPh sb="15" eb="17">
      <t>コキャク</t>
    </rPh>
    <rPh sb="18" eb="21">
      <t>シイレサキ</t>
    </rPh>
    <rPh sb="27" eb="29">
      <t>サイダイ</t>
    </rPh>
    <phoneticPr fontId="3"/>
  </si>
  <si>
    <t>列範囲数</t>
    <rPh sb="0" eb="1">
      <t>レツ</t>
    </rPh>
    <rPh sb="1" eb="3">
      <t>ハンイ</t>
    </rPh>
    <rPh sb="3" eb="4">
      <t>スウ</t>
    </rPh>
    <phoneticPr fontId="3"/>
  </si>
  <si>
    <t>売上区分、仕入部品開始列</t>
    <rPh sb="0" eb="2">
      <t>ウリアゲ</t>
    </rPh>
    <rPh sb="2" eb="4">
      <t>クブン</t>
    </rPh>
    <rPh sb="5" eb="7">
      <t>シイレ</t>
    </rPh>
    <rPh sb="7" eb="9">
      <t>ブヒン</t>
    </rPh>
    <rPh sb="9" eb="11">
      <t>カイシ</t>
    </rPh>
    <rPh sb="11" eb="12">
      <t>レツ</t>
    </rPh>
    <phoneticPr fontId="3"/>
  </si>
  <si>
    <t>エリア5の証紙、関税の%入力列のセルの色の条件書式化</t>
    <rPh sb="5" eb="7">
      <t>ショウシ</t>
    </rPh>
    <rPh sb="8" eb="10">
      <t>カンゼイ</t>
    </rPh>
    <rPh sb="12" eb="14">
      <t>ニュウリョク</t>
    </rPh>
    <rPh sb="14" eb="15">
      <t>レツ</t>
    </rPh>
    <rPh sb="19" eb="20">
      <t>イロ</t>
    </rPh>
    <rPh sb="21" eb="23">
      <t>ジョウケン</t>
    </rPh>
    <rPh sb="23" eb="25">
      <t>ショシキ</t>
    </rPh>
    <rPh sb="25" eb="26">
      <t>カ</t>
    </rPh>
    <phoneticPr fontId="3"/>
  </si>
  <si>
    <t>売上区分、仕入分類プルダウン</t>
    <rPh sb="0" eb="2">
      <t>ウリアゲ</t>
    </rPh>
    <rPh sb="2" eb="4">
      <t>クブン</t>
    </rPh>
    <rPh sb="5" eb="7">
      <t>シイレ</t>
    </rPh>
    <rPh sb="7" eb="9">
      <t>ブンルイ</t>
    </rPh>
    <phoneticPr fontId="3"/>
  </si>
  <si>
    <t>エリア開始</t>
    <rPh sb="3" eb="5">
      <t>カイシ</t>
    </rPh>
    <phoneticPr fontId="3"/>
  </si>
  <si>
    <t>エリア終了</t>
    <rPh sb="3" eb="5">
      <t>シュウリョウ</t>
    </rPh>
    <phoneticPr fontId="3"/>
  </si>
  <si>
    <t>会社プルダウン</t>
    <rPh sb="0" eb="2">
      <t>カイシャ</t>
    </rPh>
    <phoneticPr fontId="3"/>
  </si>
  <si>
    <t>売上区分、仕入部品プルダウン</t>
    <rPh sb="0" eb="2">
      <t>ウリアゲ</t>
    </rPh>
    <rPh sb="2" eb="4">
      <t>クブン</t>
    </rPh>
    <rPh sb="5" eb="7">
      <t>シイレ</t>
    </rPh>
    <rPh sb="7" eb="9">
      <t>ブヒン</t>
    </rPh>
    <phoneticPr fontId="3"/>
  </si>
  <si>
    <t>プルダウンアイテム数</t>
    <rPh sb="9" eb="10">
      <t>スウ</t>
    </rPh>
    <phoneticPr fontId="3"/>
  </si>
  <si>
    <t>営業部門数</t>
    <rPh sb="0" eb="2">
      <t>エイギョウ</t>
    </rPh>
    <rPh sb="2" eb="4">
      <t>ブモン</t>
    </rPh>
    <rPh sb="4" eb="5">
      <t>スウ</t>
    </rPh>
    <phoneticPr fontId="3"/>
  </si>
  <si>
    <t>営業部門、担当営業プルダウンの式見直し
（IFの入れ子を回避）</t>
    <rPh sb="0" eb="2">
      <t>エイギョウ</t>
    </rPh>
    <rPh sb="2" eb="4">
      <t>ブモン</t>
    </rPh>
    <rPh sb="5" eb="7">
      <t>タントウ</t>
    </rPh>
    <rPh sb="7" eb="9">
      <t>エイギョウ</t>
    </rPh>
    <rPh sb="15" eb="16">
      <t>シキ</t>
    </rPh>
    <rPh sb="16" eb="18">
      <t>ミナオ</t>
    </rPh>
    <rPh sb="24" eb="25">
      <t>イ</t>
    </rPh>
    <rPh sb="26" eb="27">
      <t>コ</t>
    </rPh>
    <rPh sb="28" eb="30">
      <t>カイヒ</t>
    </rPh>
    <phoneticPr fontId="3"/>
  </si>
  <si>
    <t>A,C列のデータ入力規則、組合せチェックの式を汎用化
（IFの入れ子を回避）</t>
    <rPh sb="3" eb="4">
      <t>レツ</t>
    </rPh>
    <rPh sb="8" eb="10">
      <t>ニュウリョク</t>
    </rPh>
    <rPh sb="10" eb="12">
      <t>キソク</t>
    </rPh>
    <rPh sb="13" eb="15">
      <t>クミアワ</t>
    </rPh>
    <rPh sb="21" eb="22">
      <t>シキ</t>
    </rPh>
    <rPh sb="23" eb="26">
      <t>ハンヨウカ</t>
    </rPh>
    <rPh sb="31" eb="32">
      <t>イ</t>
    </rPh>
    <rPh sb="33" eb="34">
      <t>コ</t>
    </rPh>
    <rPh sb="35" eb="37">
      <t>カイヒ</t>
    </rPh>
    <phoneticPr fontId="3"/>
  </si>
  <si>
    <t>プルダウン組合せチェック</t>
    <rPh sb="5" eb="7">
      <t>クミアワ</t>
    </rPh>
    <phoneticPr fontId="3"/>
  </si>
  <si>
    <t>関税、諸経費の計算方法変更に伴い、以下のセル名称定義が不要となったため削除
・hdn_mold_overseas_depreciation
・hdn_material_parts_cost
・hdn_import_parts_cost
・hdn_material_tools_cost
・hdn_mass_product
・hdn_import_cost
・hdn_tariff_sales
・hdn_tariff
・hdn_product_sales</t>
    <rPh sb="0" eb="2">
      <t>カンゼイ</t>
    </rPh>
    <rPh sb="3" eb="4">
      <t>ショ</t>
    </rPh>
    <rPh sb="4" eb="6">
      <t>ケイヒ</t>
    </rPh>
    <rPh sb="7" eb="9">
      <t>ケイサン</t>
    </rPh>
    <rPh sb="9" eb="11">
      <t>ホウホウ</t>
    </rPh>
    <rPh sb="11" eb="13">
      <t>ヘンコウ</t>
    </rPh>
    <rPh sb="14" eb="15">
      <t>トモナ</t>
    </rPh>
    <rPh sb="17" eb="19">
      <t>イカ</t>
    </rPh>
    <rPh sb="22" eb="24">
      <t>メイショウ</t>
    </rPh>
    <rPh sb="24" eb="26">
      <t>テイギ</t>
    </rPh>
    <rPh sb="27" eb="29">
      <t>フヨウ</t>
    </rPh>
    <rPh sb="35" eb="37">
      <t>サクジョ</t>
    </rPh>
    <phoneticPr fontId="3"/>
  </si>
  <si>
    <t>I74,I75セルの式を、K列に移植することでI列の式を廃止し、エリア5の計算式を完全統一。
（仕入科目、仕入部品で適用式を振分け）</t>
    <rPh sb="10" eb="11">
      <t>シキ</t>
    </rPh>
    <rPh sb="14" eb="15">
      <t>レツ</t>
    </rPh>
    <rPh sb="16" eb="18">
      <t>イショク</t>
    </rPh>
    <rPh sb="24" eb="25">
      <t>レツ</t>
    </rPh>
    <rPh sb="26" eb="27">
      <t>シキ</t>
    </rPh>
    <rPh sb="28" eb="30">
      <t>ハイシ</t>
    </rPh>
    <rPh sb="37" eb="40">
      <t>ケイサンシキ</t>
    </rPh>
    <rPh sb="41" eb="43">
      <t>カンゼン</t>
    </rPh>
    <rPh sb="43" eb="45">
      <t>トウイツ</t>
    </rPh>
    <rPh sb="48" eb="50">
      <t>シイレ</t>
    </rPh>
    <rPh sb="50" eb="52">
      <t>カモク</t>
    </rPh>
    <rPh sb="53" eb="55">
      <t>シイレ</t>
    </rPh>
    <rPh sb="55" eb="57">
      <t>ブヒン</t>
    </rPh>
    <rPh sb="58" eb="60">
      <t>テキヨウ</t>
    </rPh>
    <rPh sb="60" eb="61">
      <t>シキ</t>
    </rPh>
    <rPh sb="62" eb="64">
      <t>フリワ</t>
    </rPh>
    <phoneticPr fontId="3"/>
  </si>
  <si>
    <t>エリア2の関税専用条件付き書式の撤廃</t>
    <rPh sb="5" eb="7">
      <t>カンゼイ</t>
    </rPh>
    <rPh sb="7" eb="9">
      <t>センヨウ</t>
    </rPh>
    <rPh sb="9" eb="12">
      <t>ジョウケンツ</t>
    </rPh>
    <rPh sb="13" eb="15">
      <t>ショシキ</t>
    </rPh>
    <rPh sb="16" eb="18">
      <t>テッパイ</t>
    </rPh>
    <phoneticPr fontId="3"/>
  </si>
  <si>
    <t>有</t>
    <rPh sb="0" eb="1">
      <t>ユウ</t>
    </rPh>
    <phoneticPr fontId="3"/>
  </si>
  <si>
    <t>会社振分けマスタ
（新規）</t>
    <rPh sb="0" eb="2">
      <t>カイシャ</t>
    </rPh>
    <rPh sb="2" eb="4">
      <t>フリワ</t>
    </rPh>
    <rPh sb="10" eb="12">
      <t>シンキ</t>
    </rPh>
    <phoneticPr fontId="3"/>
  </si>
  <si>
    <t>プルダウン設定式の全見直しにより、以下のセル定義名称を追加
・pulldown_key_area
・pulldown_level1
・pulldown_level2
・pulldown_company
・pulldown_dept_member
・pulldown_mrkt_dev
・pulldown_mrkt_member
・pulldown_column_count
・evel2_max_count
・company_max_count
・dept_max_count</t>
    <rPh sb="5" eb="7">
      <t>セッテイ</t>
    </rPh>
    <rPh sb="7" eb="8">
      <t>シキ</t>
    </rPh>
    <rPh sb="9" eb="10">
      <t>ゼン</t>
    </rPh>
    <rPh sb="10" eb="12">
      <t>ミナオ</t>
    </rPh>
    <rPh sb="17" eb="19">
      <t>イカ</t>
    </rPh>
    <rPh sb="22" eb="24">
      <t>テイギ</t>
    </rPh>
    <rPh sb="24" eb="26">
      <t>メイショウ</t>
    </rPh>
    <rPh sb="27" eb="29">
      <t>ツイカ</t>
    </rPh>
    <phoneticPr fontId="3"/>
  </si>
  <si>
    <t>売上区分、仕入部品
最大アイテム数
（空白込み）</t>
    <rPh sb="10" eb="12">
      <t>サイダイ</t>
    </rPh>
    <rPh sb="16" eb="17">
      <t>スウ</t>
    </rPh>
    <rPh sb="19" eb="21">
      <t>クウハク</t>
    </rPh>
    <rPh sb="21" eb="22">
      <t>コ</t>
    </rPh>
    <phoneticPr fontId="3"/>
  </si>
  <si>
    <t>会社最大アイテム数
（空白込み）</t>
    <rPh sb="0" eb="2">
      <t>カイシャ</t>
    </rPh>
    <rPh sb="2" eb="4">
      <t>サイダイ</t>
    </rPh>
    <rPh sb="8" eb="9">
      <t>スウ</t>
    </rPh>
    <rPh sb="11" eb="13">
      <t>クウハク</t>
    </rPh>
    <rPh sb="13" eb="14">
      <t>コ</t>
    </rPh>
    <phoneticPr fontId="3"/>
  </si>
  <si>
    <t>85～91行の割り算に0除算対策を追加</t>
    <rPh sb="5" eb="6">
      <t>ギョウ</t>
    </rPh>
    <rPh sb="7" eb="8">
      <t>ワ</t>
    </rPh>
    <rPh sb="9" eb="10">
      <t>ザン</t>
    </rPh>
    <rPh sb="12" eb="14">
      <t>ジョザン</t>
    </rPh>
    <rPh sb="14" eb="16">
      <t>タイサク</t>
    </rPh>
    <rPh sb="17" eb="19">
      <t>ツイカ</t>
    </rPh>
    <phoneticPr fontId="3"/>
  </si>
  <si>
    <t>85～91行のフォントを10ptに、背景色を薄緑に統一</t>
    <rPh sb="5" eb="6">
      <t>ギョウ</t>
    </rPh>
    <rPh sb="18" eb="21">
      <t>ハイケイショク</t>
    </rPh>
    <rPh sb="22" eb="23">
      <t>ウス</t>
    </rPh>
    <rPh sb="23" eb="24">
      <t>ミドリ</t>
    </rPh>
    <rPh sb="25" eb="27">
      <t>トウイツ</t>
    </rPh>
    <phoneticPr fontId="3"/>
  </si>
  <si>
    <t>74～83行で%入力可能な項目に%を入力しなかった場合に計画原価が計算されなかった不具合を修正。</t>
    <rPh sb="5" eb="6">
      <t>ギョウ</t>
    </rPh>
    <rPh sb="8" eb="10">
      <t>ニュウリョク</t>
    </rPh>
    <rPh sb="10" eb="12">
      <t>カノウ</t>
    </rPh>
    <rPh sb="13" eb="15">
      <t>コウモク</t>
    </rPh>
    <rPh sb="18" eb="20">
      <t>ニュウリョク</t>
    </rPh>
    <rPh sb="25" eb="27">
      <t>バアイ</t>
    </rPh>
    <rPh sb="28" eb="30">
      <t>ケイカク</t>
    </rPh>
    <rPh sb="30" eb="32">
      <t>ゲンカ</t>
    </rPh>
    <rPh sb="33" eb="35">
      <t>ケイサン</t>
    </rPh>
    <rPh sb="41" eb="44">
      <t>フグアイ</t>
    </rPh>
    <rPh sb="45" eb="47">
      <t>シュウセイ</t>
    </rPh>
    <phoneticPr fontId="3"/>
  </si>
  <si>
    <t>計画原価計算時に単価を小数点4桁に切り捨てた値で求め、計算結果を小数点2桁切り捨てる様に式を修正。</t>
    <rPh sb="0" eb="2">
      <t>ケイカク</t>
    </rPh>
    <rPh sb="2" eb="4">
      <t>ゲンカ</t>
    </rPh>
    <rPh sb="4" eb="6">
      <t>ケイサン</t>
    </rPh>
    <rPh sb="6" eb="7">
      <t>ジ</t>
    </rPh>
    <rPh sb="8" eb="10">
      <t>タンカ</t>
    </rPh>
    <rPh sb="11" eb="14">
      <t>ショウスウテン</t>
    </rPh>
    <rPh sb="15" eb="16">
      <t>ケタ</t>
    </rPh>
    <rPh sb="17" eb="18">
      <t>キ</t>
    </rPh>
    <rPh sb="19" eb="20">
      <t>ス</t>
    </rPh>
    <rPh sb="22" eb="23">
      <t>アタイ</t>
    </rPh>
    <rPh sb="24" eb="25">
      <t>モト</t>
    </rPh>
    <rPh sb="27" eb="29">
      <t>ケイサン</t>
    </rPh>
    <rPh sb="29" eb="31">
      <t>ケッカ</t>
    </rPh>
    <rPh sb="32" eb="35">
      <t>ショウスウテン</t>
    </rPh>
    <rPh sb="36" eb="37">
      <t>ケタ</t>
    </rPh>
    <rPh sb="37" eb="38">
      <t>キ</t>
    </rPh>
    <rPh sb="39" eb="40">
      <t>ス</t>
    </rPh>
    <rPh sb="42" eb="43">
      <t>ヨウ</t>
    </rPh>
    <rPh sb="44" eb="45">
      <t>シキ</t>
    </rPh>
    <rPh sb="46" eb="48">
      <t>シュウセイ</t>
    </rPh>
    <phoneticPr fontId="3"/>
  </si>
  <si>
    <t>エリア1の顧客のフォントサイズを他のエリアと統一。</t>
    <rPh sb="5" eb="7">
      <t>コキャク</t>
    </rPh>
    <rPh sb="16" eb="17">
      <t>タ</t>
    </rPh>
    <rPh sb="22" eb="24">
      <t>トウイツ</t>
    </rPh>
    <phoneticPr fontId="3"/>
  </si>
  <si>
    <t>・エリア5のT列に式が設定されているが、セル自体の参照がされていないため削除。
・productionquantityの式を見直し、エリア1のT列の参照を取りやめたことにより、エリア1のT列を削除。
(セル名称main_productの削除）
・これらの修正で、明細行のT列が不要となったため削除。</t>
    <rPh sb="7" eb="8">
      <t>レツ</t>
    </rPh>
    <rPh sb="9" eb="10">
      <t>シキ</t>
    </rPh>
    <rPh sb="11" eb="13">
      <t>セッテイ</t>
    </rPh>
    <rPh sb="22" eb="24">
      <t>ジタイ</t>
    </rPh>
    <rPh sb="25" eb="27">
      <t>サンショウ</t>
    </rPh>
    <rPh sb="36" eb="38">
      <t>サクジョ</t>
    </rPh>
    <rPh sb="103" eb="105">
      <t>メイショウ</t>
    </rPh>
    <rPh sb="118" eb="120">
      <t>サクジョ</t>
    </rPh>
    <rPh sb="127" eb="129">
      <t>シュウセイ</t>
    </rPh>
    <rPh sb="131" eb="133">
      <t>メイサイ</t>
    </rPh>
    <rPh sb="133" eb="134">
      <t>ギョウ</t>
    </rPh>
    <rPh sb="136" eb="137">
      <t>レツ</t>
    </rPh>
    <rPh sb="138" eb="140">
      <t>フヨウ</t>
    </rPh>
    <rPh sb="146" eb="148">
      <t>サクジョ</t>
    </rPh>
    <phoneticPr fontId="3"/>
  </si>
  <si>
    <t>通貨数</t>
    <rPh sb="0" eb="2">
      <t>ツウカ</t>
    </rPh>
    <rPh sb="2" eb="3">
      <t>スウ</t>
    </rPh>
    <phoneticPr fontId="3"/>
  </si>
  <si>
    <t>S列の式をセル名称を参照する形式に変更</t>
    <rPh sb="1" eb="2">
      <t>レツ</t>
    </rPh>
    <rPh sb="3" eb="4">
      <t>シキ</t>
    </rPh>
    <rPh sb="7" eb="9">
      <t>メイショウ</t>
    </rPh>
    <rPh sb="10" eb="12">
      <t>サンショウ</t>
    </rPh>
    <rPh sb="14" eb="16">
      <t>ケイシキ</t>
    </rPh>
    <rPh sb="17" eb="19">
      <t>ヘンコウ</t>
    </rPh>
    <phoneticPr fontId="3"/>
  </si>
  <si>
    <t>セルJPYEN_displayを1行上に移動
セルnum_of_monetaryを追加
通貨の入力規則の式にこれらのセル名称を適用</t>
    <rPh sb="17" eb="18">
      <t>ギョウ</t>
    </rPh>
    <rPh sb="18" eb="19">
      <t>ウエ</t>
    </rPh>
    <rPh sb="20" eb="22">
      <t>イドウ</t>
    </rPh>
    <rPh sb="44" eb="46">
      <t>ツウカ</t>
    </rPh>
    <rPh sb="47" eb="49">
      <t>ニュウリョク</t>
    </rPh>
    <rPh sb="49" eb="51">
      <t>キソク</t>
    </rPh>
    <rPh sb="52" eb="53">
      <t>シキ</t>
    </rPh>
    <rPh sb="60" eb="62">
      <t>メイショウ</t>
    </rPh>
    <rPh sb="63" eb="65">
      <t>テキヨウ</t>
    </rPh>
    <phoneticPr fontId="3"/>
  </si>
  <si>
    <t>U,V,Z列の式をセル名称を参照する形式に変更</t>
    <rPh sb="5" eb="6">
      <t>レツ</t>
    </rPh>
    <rPh sb="7" eb="8">
      <t>シキ</t>
    </rPh>
    <rPh sb="11" eb="13">
      <t>メイショウ</t>
    </rPh>
    <rPh sb="14" eb="16">
      <t>サンショウ</t>
    </rPh>
    <rPh sb="18" eb="20">
      <t>ケイシキ</t>
    </rPh>
    <rPh sb="21" eb="23">
      <t>ヘンコウ</t>
    </rPh>
    <phoneticPr fontId="3"/>
  </si>
  <si>
    <t>developusercodeセルの式をセル名称を参照する形式に変更</t>
    <phoneticPr fontId="3"/>
  </si>
  <si>
    <t>pulldown_column_countセルの式をセル名称を参照する形式に変更</t>
    <phoneticPr fontId="3"/>
  </si>
  <si>
    <t>エリア5の証紙、関税の%入力列の表示形式を「パーセンテージ」に統一</t>
    <rPh sb="16" eb="18">
      <t>ヒョウジ</t>
    </rPh>
    <rPh sb="18" eb="20">
      <t>ケイシキ</t>
    </rPh>
    <rPh sb="31" eb="33">
      <t>トウイツ</t>
    </rPh>
    <phoneticPr fontId="3"/>
  </si>
  <si>
    <t>JP</t>
    <phoneticPr fontId="3"/>
  </si>
  <si>
    <t>英語表記</t>
    <rPh sb="0" eb="2">
      <t>エイゴ</t>
    </rPh>
    <rPh sb="2" eb="4">
      <t>ヒョウキ</t>
    </rPh>
    <phoneticPr fontId="3"/>
  </si>
  <si>
    <t>V43-1-6</t>
    <phoneticPr fontId="3"/>
  </si>
  <si>
    <t>部材費用合計</t>
    <rPh sb="0" eb="2">
      <t>ブザイ</t>
    </rPh>
    <rPh sb="2" eb="4">
      <t>ヒヨウ</t>
    </rPh>
    <rPh sb="4" eb="6">
      <t>ゴウケイ</t>
    </rPh>
    <phoneticPr fontId="3"/>
  </si>
  <si>
    <t>製品利益/利益率</t>
    <rPh sb="5" eb="7">
      <t>リエキ</t>
    </rPh>
    <rPh sb="7" eb="8">
      <t>リツ</t>
    </rPh>
    <phoneticPr fontId="3"/>
  </si>
  <si>
    <t>固定費売上合計</t>
    <rPh sb="5" eb="7">
      <t>ゴウケイ</t>
    </rPh>
    <phoneticPr fontId="3"/>
  </si>
  <si>
    <t>固定費利益/利益率</t>
    <rPh sb="6" eb="8">
      <t>リエキ</t>
    </rPh>
    <rPh sb="8" eb="9">
      <t>リツ</t>
    </rPh>
    <phoneticPr fontId="3"/>
  </si>
  <si>
    <t>償却対象外合計</t>
    <rPh sb="0" eb="2">
      <t>ショウキャク</t>
    </rPh>
    <rPh sb="2" eb="4">
      <t>タイショウ</t>
    </rPh>
    <rPh sb="4" eb="5">
      <t>ガイ</t>
    </rPh>
    <rPh sb="5" eb="7">
      <t>ゴウケイ</t>
    </rPh>
    <phoneticPr fontId="3"/>
  </si>
  <si>
    <t>売上総利益/率</t>
    <rPh sb="0" eb="2">
      <t>ウリアゲ</t>
    </rPh>
    <rPh sb="2" eb="3">
      <t>ソウ</t>
    </rPh>
    <rPh sb="3" eb="5">
      <t>リエキ</t>
    </rPh>
    <rPh sb="6" eb="7">
      <t>リツ</t>
    </rPh>
    <phoneticPr fontId="3"/>
  </si>
  <si>
    <t>営業利益/利益率</t>
    <rPh sb="0" eb="2">
      <t>エイギョウ</t>
    </rPh>
    <rPh sb="5" eb="7">
      <t>リエキ</t>
    </rPh>
    <rPh sb="7" eb="8">
      <t>リツ</t>
    </rPh>
    <phoneticPr fontId="3"/>
  </si>
  <si>
    <t>売上総計</t>
    <rPh sb="0" eb="2">
      <t>ウリアゲ</t>
    </rPh>
    <rPh sb="2" eb="4">
      <t>ソウケイ</t>
    </rPh>
    <phoneticPr fontId="3"/>
  </si>
  <si>
    <t>部材費合計の追加、各セルを上下中央揃えに設定
ヘッダー項目名の変更、ヘッダー項目名を左寄せに設定</t>
    <rPh sb="0" eb="2">
      <t>ブザイ</t>
    </rPh>
    <rPh sb="2" eb="3">
      <t>ヒ</t>
    </rPh>
    <rPh sb="3" eb="5">
      <t>ゴウケイ</t>
    </rPh>
    <rPh sb="6" eb="8">
      <t>ツイカ</t>
    </rPh>
    <rPh sb="9" eb="10">
      <t>カク</t>
    </rPh>
    <rPh sb="13" eb="15">
      <t>ジョウカ</t>
    </rPh>
    <rPh sb="15" eb="17">
      <t>チュウオウ</t>
    </rPh>
    <rPh sb="17" eb="18">
      <t>ソロ</t>
    </rPh>
    <rPh sb="20" eb="22">
      <t>セッテイ</t>
    </rPh>
    <rPh sb="27" eb="29">
      <t>コウモク</t>
    </rPh>
    <rPh sb="29" eb="30">
      <t>メイ</t>
    </rPh>
    <rPh sb="31" eb="33">
      <t>ヘンコウ</t>
    </rPh>
    <rPh sb="38" eb="40">
      <t>コウモク</t>
    </rPh>
    <rPh sb="40" eb="41">
      <t>メイ</t>
    </rPh>
    <rPh sb="42" eb="44">
      <t>ヒダリヨ</t>
    </rPh>
    <rPh sb="46" eb="48">
      <t>セッテイ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</si>
</sst>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5" formatCode="&quot;¥&quot;#,##0;&quot;¥&quot;\-#,##0"/>
    <numFmt numFmtId="7" formatCode="&quot;¥&quot;#,##0.00;&quot;¥&quot;\-#,##0.00"/>
    <numFmt numFmtId="8" formatCode="&quot;¥&quot;#,##0.00;[Red]&quot;¥&quot;\-#,##0.00"/>
    <numFmt numFmtId="176" formatCode="#,##0_ ;[Red]\-#,##0\ "/>
    <numFmt numFmtId="177" formatCode="#,##0_ "/>
    <numFmt numFmtId="178" formatCode="#,##0.0000"/>
    <numFmt numFmtId="179" formatCode="yyyy/mm/dd"/>
    <numFmt numFmtId="180" formatCode="00"/>
    <numFmt numFmtId="181" formatCode="#,##0_);[Red]\(#,##0\)"/>
    <numFmt numFmtId="182" formatCode="yyyy/m/d;@"/>
  </numFmts>
  <fonts count="17">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b/>
      <sz val="14"/>
      <name val="ＭＳ Ｐゴシック"/>
      <family val="3"/>
      <charset val="128"/>
    </font>
    <font>
      <b/>
      <sz val="9"/>
      <name val="ＭＳ Ｐゴシック"/>
      <family val="3"/>
      <charset val="128"/>
    </font>
    <font>
      <b/>
      <sz val="10"/>
      <name val="ＭＳ Ｐゴシック"/>
      <family val="3"/>
      <charset val="128"/>
    </font>
    <font>
      <sz val="8"/>
      <name val="ＭＳ Ｐゴシック"/>
      <family val="3"/>
      <charset val="128"/>
    </font>
    <font>
      <sz val="10"/>
      <name val="ＭＳ Ｐゴシック"/>
      <family val="3"/>
      <charset val="128"/>
    </font>
    <font>
      <sz val="9"/>
      <color rgb="FF000000"/>
      <name val="ＭＳ Ｐゴシック"/>
      <family val="3"/>
      <charset val="128"/>
    </font>
    <font>
      <sz val="12"/>
      <name val="微軟正黑體"/>
      <family val="2"/>
    </font>
    <font>
      <sz val="9"/>
      <color rgb="FFFF0000"/>
      <name val="ＭＳ Ｐゴシック"/>
      <family val="3"/>
      <charset val="128"/>
    </font>
    <font>
      <sz val="11"/>
      <color rgb="FFFF0000"/>
      <name val="ＭＳ Ｐゴシック"/>
      <family val="3"/>
      <charset val="128"/>
    </font>
    <font>
      <sz val="9"/>
      <color theme="0"/>
      <name val="ＭＳ Ｐゴシック"/>
      <family val="3"/>
      <charset val="128"/>
    </font>
    <font>
      <sz val="10"/>
      <color theme="0"/>
      <name val="ＭＳ Ｐゴシック"/>
      <family val="3"/>
      <charset val="128"/>
    </font>
    <font>
      <sz val="11"/>
      <color rgb="FF000000"/>
      <name val="ＭＳ Ｐゴシック"/>
      <family val="3"/>
      <charset val="128"/>
    </font>
  </fonts>
  <fills count="22">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2"/>
        <bgColor indexed="64"/>
      </patternFill>
    </fill>
    <fill>
      <patternFill patternType="solid">
        <fgColor indexed="9"/>
        <bgColor indexed="64"/>
      </patternFill>
    </fill>
    <fill>
      <patternFill patternType="solid">
        <fgColor indexed="9"/>
      </patternFill>
    </fill>
    <fill>
      <patternFill patternType="solid">
        <fgColor indexed="65"/>
        <bgColor indexed="64"/>
      </patternFill>
    </fill>
    <fill>
      <patternFill patternType="solid">
        <fgColor rgb="FF00B0F0"/>
        <bgColor indexed="64"/>
      </patternFill>
    </fill>
    <fill>
      <patternFill patternType="solid">
        <fgColor rgb="FFCCFFCC"/>
        <bgColor indexed="64"/>
      </patternFill>
    </fill>
    <fill>
      <patternFill patternType="solid">
        <fgColor indexed="65"/>
        <bgColor rgb="FFFF0000"/>
      </patternFill>
    </fill>
    <fill>
      <patternFill patternType="solid">
        <fgColor rgb="FFFFFF96"/>
        <bgColor rgb="FFFF0000"/>
      </patternFill>
    </fill>
    <fill>
      <patternFill patternType="solid">
        <fgColor rgb="FFFFFF96"/>
        <bgColor indexed="64"/>
      </patternFill>
    </fill>
    <fill>
      <patternFill patternType="solid">
        <fgColor rgb="FFCCFFFF"/>
        <bgColor indexed="64"/>
      </patternFill>
    </fill>
    <fill>
      <patternFill patternType="solid">
        <fgColor rgb="FF96FFFF"/>
        <bgColor indexed="64"/>
      </patternFill>
    </fill>
    <fill>
      <patternFill patternType="solid">
        <fgColor rgb="FF96FFFF"/>
        <bgColor rgb="FFFF0000"/>
      </patternFill>
    </fill>
    <fill>
      <patternFill patternType="solid">
        <fgColor rgb="FFFFEB00"/>
        <bgColor rgb="FFFF0000"/>
      </patternFill>
    </fill>
    <fill>
      <patternFill patternType="solid">
        <fgColor rgb="FFFFEB00"/>
        <bgColor indexed="64"/>
      </patternFill>
    </fill>
    <fill>
      <patternFill patternType="solid">
        <fgColor rgb="FFCCFFFF"/>
        <bgColor rgb="FFFF0000"/>
      </patternFill>
    </fill>
    <fill>
      <patternFill patternType="solid">
        <fgColor theme="5" tint="0.59999389629810485"/>
        <bgColor indexed="64"/>
      </patternFill>
    </fill>
    <fill>
      <patternFill patternType="solid">
        <fgColor theme="5" tint="0.59999389629810485"/>
        <bgColor rgb="FFFF0000"/>
      </patternFill>
    </fill>
    <fill>
      <patternFill patternType="solid">
        <fgColor theme="5" tint="0.59996337778862885"/>
        <bgColor indexed="64"/>
      </patternFill>
    </fill>
  </fills>
  <borders count="89">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hair">
        <color indexed="64"/>
      </left>
      <right/>
      <top/>
      <bottom style="hair">
        <color indexed="64"/>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hair">
        <color indexed="64"/>
      </left>
      <right style="hair">
        <color indexed="64"/>
      </right>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top style="thin">
        <color indexed="64"/>
      </top>
      <bottom style="medium">
        <color indexed="64"/>
      </bottom>
      <diagonal/>
    </border>
    <border>
      <left style="hair">
        <color indexed="64"/>
      </left>
      <right style="hair">
        <color indexed="64"/>
      </right>
      <top style="dashDotDot">
        <color indexed="64"/>
      </top>
      <bottom style="dashDotDot">
        <color indexed="64"/>
      </bottom>
      <diagonal/>
    </border>
    <border>
      <left style="hair">
        <color indexed="64"/>
      </left>
      <right style="medium">
        <color indexed="64"/>
      </right>
      <top style="dashDotDot">
        <color indexed="64"/>
      </top>
      <bottom style="dashDotDot">
        <color indexed="64"/>
      </bottom>
      <diagonal/>
    </border>
    <border>
      <left style="hair">
        <color indexed="64"/>
      </left>
      <right style="medium">
        <color indexed="64"/>
      </right>
      <top style="dashDotDot">
        <color indexed="64"/>
      </top>
      <bottom style="medium">
        <color indexed="64"/>
      </bottom>
      <diagonal/>
    </border>
    <border>
      <left style="hair">
        <color indexed="64"/>
      </left>
      <right style="hair">
        <color indexed="64"/>
      </right>
      <top style="medium">
        <color indexed="64"/>
      </top>
      <bottom style="dashDotDot">
        <color indexed="64"/>
      </bottom>
      <diagonal/>
    </border>
    <border>
      <left style="hair">
        <color indexed="64"/>
      </left>
      <right style="medium">
        <color indexed="64"/>
      </right>
      <top style="medium">
        <color indexed="64"/>
      </top>
      <bottom style="dashDotDot">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medium">
        <color indexed="64"/>
      </right>
      <top/>
      <bottom style="hair">
        <color indexed="64"/>
      </bottom>
      <diagonal/>
    </border>
    <border>
      <left/>
      <right style="hair">
        <color indexed="64"/>
      </right>
      <top style="dashDotDot">
        <color indexed="64"/>
      </top>
      <bottom style="dashDotDot">
        <color indexed="64"/>
      </bottom>
      <diagonal/>
    </border>
    <border>
      <left/>
      <right style="hair">
        <color indexed="64"/>
      </right>
      <top style="medium">
        <color indexed="64"/>
      </top>
      <bottom style="dashDotDot">
        <color indexed="64"/>
      </bottom>
      <diagonal/>
    </border>
    <border>
      <left/>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dashDotDot">
        <color indexed="64"/>
      </bottom>
      <diagonal/>
    </border>
    <border>
      <left style="hair">
        <color indexed="64"/>
      </left>
      <right/>
      <top style="medium">
        <color indexed="64"/>
      </top>
      <bottom style="dashDotDot">
        <color indexed="64"/>
      </bottom>
      <diagonal/>
    </border>
    <border>
      <left/>
      <right/>
      <top style="medium">
        <color indexed="64"/>
      </top>
      <bottom style="dashDotDot">
        <color indexed="64"/>
      </bottom>
      <diagonal/>
    </border>
    <border>
      <left style="medium">
        <color indexed="64"/>
      </left>
      <right/>
      <top style="dashDotDot">
        <color indexed="64"/>
      </top>
      <bottom style="dashDotDot">
        <color indexed="64"/>
      </bottom>
      <diagonal/>
    </border>
    <border>
      <left style="hair">
        <color indexed="64"/>
      </left>
      <right/>
      <top style="dashDotDot">
        <color indexed="64"/>
      </top>
      <bottom style="dashDotDot">
        <color indexed="64"/>
      </bottom>
      <diagonal/>
    </border>
    <border>
      <left/>
      <right/>
      <top style="dashDotDot">
        <color indexed="64"/>
      </top>
      <bottom style="dashDotDot">
        <color indexed="64"/>
      </bottom>
      <diagonal/>
    </border>
    <border>
      <left/>
      <right/>
      <top/>
      <bottom style="hair">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style="medium">
        <color indexed="64"/>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medium">
        <color indexed="64"/>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38" fontId="11" fillId="0" borderId="0" applyFont="0" applyFill="0" applyBorder="0" applyAlignment="0" applyProtection="0">
      <alignment vertical="center"/>
    </xf>
  </cellStyleXfs>
  <cellXfs count="375">
    <xf numFmtId="0" fontId="0" fillId="0" borderId="0" xfId="0"/>
    <xf numFmtId="0" fontId="4" fillId="0" borderId="0" xfId="0" applyFont="1"/>
    <xf numFmtId="0" fontId="0" fillId="0" borderId="0" xfId="0" applyAlignment="1">
      <alignment horizontal="left"/>
    </xf>
    <xf numFmtId="0" fontId="4" fillId="0" borderId="6" xfId="0" applyFont="1" applyBorder="1" applyAlignment="1" applyProtection="1">
      <alignment wrapText="1"/>
      <protection hidden="1"/>
    </xf>
    <xf numFmtId="0" fontId="4" fillId="0" borderId="6" xfId="0" applyFont="1" applyBorder="1" applyAlignment="1" applyProtection="1">
      <alignment horizontal="center" wrapText="1"/>
      <protection hidden="1"/>
    </xf>
    <xf numFmtId="0" fontId="4" fillId="5" borderId="6" xfId="0" applyFont="1" applyFill="1" applyBorder="1" applyAlignment="1" applyProtection="1">
      <alignment horizontal="center" wrapText="1"/>
      <protection hidden="1"/>
    </xf>
    <xf numFmtId="0" fontId="4" fillId="0" borderId="6" xfId="0" applyFont="1" applyBorder="1" applyProtection="1">
      <protection hidden="1"/>
    </xf>
    <xf numFmtId="0" fontId="4" fillId="0" borderId="0" xfId="0" applyFont="1" applyProtection="1">
      <protection hidden="1"/>
    </xf>
    <xf numFmtId="0" fontId="4" fillId="5" borderId="6" xfId="0" applyFont="1" applyFill="1" applyBorder="1" applyAlignment="1" applyProtection="1">
      <alignment wrapText="1"/>
      <protection hidden="1"/>
    </xf>
    <xf numFmtId="0" fontId="4" fillId="0" borderId="0" xfId="0" applyFont="1" applyAlignment="1" applyProtection="1">
      <alignment horizontal="center"/>
      <protection hidden="1"/>
    </xf>
    <xf numFmtId="0" fontId="4" fillId="4" borderId="6" xfId="0" applyFont="1" applyFill="1" applyBorder="1" applyAlignment="1" applyProtection="1">
      <alignment horizontal="left" wrapText="1"/>
      <protection hidden="1"/>
    </xf>
    <xf numFmtId="0" fontId="4" fillId="5" borderId="6" xfId="0" applyFont="1" applyFill="1" applyBorder="1" applyProtection="1">
      <protection hidden="1"/>
    </xf>
    <xf numFmtId="0" fontId="0" fillId="0" borderId="6" xfId="0" applyBorder="1" applyProtection="1">
      <protection hidden="1"/>
    </xf>
    <xf numFmtId="179" fontId="2" fillId="0" borderId="0" xfId="0" applyNumberFormat="1" applyFont="1"/>
    <xf numFmtId="0" fontId="2" fillId="0" borderId="0" xfId="0" applyFont="1"/>
    <xf numFmtId="180" fontId="2" fillId="0" borderId="0" xfId="0" applyNumberFormat="1" applyFont="1"/>
    <xf numFmtId="49" fontId="2" fillId="0" borderId="0" xfId="0" applyNumberFormat="1" applyFont="1"/>
    <xf numFmtId="0" fontId="9" fillId="0" borderId="6" xfId="0" applyFont="1" applyBorder="1" applyProtection="1">
      <protection hidden="1"/>
    </xf>
    <xf numFmtId="0" fontId="4" fillId="6" borderId="6" xfId="0" applyFont="1" applyFill="1" applyBorder="1" applyAlignment="1" applyProtection="1">
      <alignment horizontal="left"/>
      <protection locked="0"/>
    </xf>
    <xf numFmtId="0" fontId="9" fillId="0" borderId="6" xfId="0" applyFont="1" applyBorder="1" applyAlignment="1" applyProtection="1">
      <alignment horizontal="left"/>
      <protection hidden="1"/>
    </xf>
    <xf numFmtId="0" fontId="2" fillId="0" borderId="6" xfId="0" applyFont="1" applyBorder="1" applyProtection="1">
      <protection hidden="1"/>
    </xf>
    <xf numFmtId="0" fontId="2" fillId="0" borderId="6" xfId="0" applyFont="1" applyBorder="1" applyAlignment="1" applyProtection="1">
      <alignment horizontal="left"/>
      <protection hidden="1"/>
    </xf>
    <xf numFmtId="0" fontId="2" fillId="8" borderId="6" xfId="0" applyFont="1" applyFill="1" applyBorder="1" applyProtection="1">
      <protection hidden="1"/>
    </xf>
    <xf numFmtId="0" fontId="2" fillId="8" borderId="6" xfId="0" applyFont="1" applyFill="1" applyBorder="1" applyAlignment="1" applyProtection="1">
      <alignment horizontal="left"/>
      <protection hidden="1"/>
    </xf>
    <xf numFmtId="0" fontId="4" fillId="0" borderId="0" xfId="0" applyFont="1" applyAlignment="1" applyProtection="1">
      <alignment wrapText="1"/>
      <protection hidden="1"/>
    </xf>
    <xf numFmtId="0" fontId="6" fillId="2" borderId="1" xfId="0" applyFont="1" applyFill="1" applyBorder="1" applyAlignment="1">
      <alignment vertical="center"/>
    </xf>
    <xf numFmtId="49" fontId="6" fillId="7" borderId="20" xfId="0" applyNumberFormat="1" applyFont="1" applyFill="1" applyBorder="1" applyAlignment="1" applyProtection="1">
      <alignment horizontal="center" vertical="center"/>
      <protection locked="0"/>
    </xf>
    <xf numFmtId="0" fontId="6" fillId="2" borderId="20" xfId="0" applyFont="1" applyFill="1" applyBorder="1" applyAlignment="1">
      <alignment vertical="center"/>
    </xf>
    <xf numFmtId="0" fontId="6" fillId="2" borderId="34" xfId="0" applyFont="1" applyFill="1" applyBorder="1" applyAlignment="1">
      <alignment horizontal="center" vertical="center"/>
    </xf>
    <xf numFmtId="0" fontId="2" fillId="0" borderId="6" xfId="0" applyFont="1" applyFill="1" applyBorder="1" applyAlignment="1" applyProtection="1">
      <alignment horizontal="left"/>
      <protection hidden="1"/>
    </xf>
    <xf numFmtId="0" fontId="2" fillId="0" borderId="6" xfId="0" applyFont="1" applyFill="1" applyBorder="1" applyProtection="1">
      <protection hidden="1"/>
    </xf>
    <xf numFmtId="7" fontId="6" fillId="0" borderId="35" xfId="0" applyNumberFormat="1" applyFont="1" applyBorder="1" applyAlignment="1" applyProtection="1">
      <alignment horizontal="right" vertical="center"/>
      <protection locked="0"/>
    </xf>
    <xf numFmtId="0" fontId="4" fillId="4" borderId="6" xfId="0" applyFont="1" applyFill="1" applyBorder="1" applyAlignment="1" applyProtection="1">
      <alignment horizontal="left"/>
      <protection hidden="1"/>
    </xf>
    <xf numFmtId="0" fontId="4" fillId="0" borderId="6" xfId="0" applyFont="1" applyBorder="1"/>
    <xf numFmtId="0" fontId="4" fillId="0" borderId="0" xfId="0" applyFont="1" applyAlignment="1">
      <alignment horizontal="center"/>
    </xf>
    <xf numFmtId="0" fontId="4" fillId="0" borderId="0" xfId="0" applyFont="1" applyAlignment="1">
      <alignment horizontal="center"/>
    </xf>
    <xf numFmtId="0" fontId="12" fillId="0" borderId="0" xfId="0" applyFont="1" applyProtection="1">
      <protection hidden="1"/>
    </xf>
    <xf numFmtId="0" fontId="4" fillId="0" borderId="0" xfId="0" applyFont="1" applyAlignment="1">
      <alignment horizontal="center"/>
    </xf>
    <xf numFmtId="0" fontId="4" fillId="0" borderId="37" xfId="0" applyFont="1" applyBorder="1" applyProtection="1">
      <protection hidden="1"/>
    </xf>
    <xf numFmtId="0" fontId="4" fillId="0" borderId="0" xfId="0" applyFont="1" applyBorder="1" applyProtection="1">
      <protection hidden="1"/>
    </xf>
    <xf numFmtId="0" fontId="1" fillId="0" borderId="37" xfId="0" applyFont="1" applyBorder="1" applyProtection="1">
      <protection hidden="1"/>
    </xf>
    <xf numFmtId="0" fontId="4" fillId="0" borderId="37" xfId="0" applyFont="1" applyBorder="1"/>
    <xf numFmtId="0" fontId="4" fillId="0" borderId="0" xfId="0" applyFont="1" applyBorder="1"/>
    <xf numFmtId="0" fontId="4" fillId="0" borderId="16" xfId="0" applyFont="1" applyBorder="1" applyProtection="1">
      <protection hidden="1"/>
    </xf>
    <xf numFmtId="0" fontId="4" fillId="0" borderId="6" xfId="0" applyFont="1" applyBorder="1" applyProtection="1">
      <protection locked="0"/>
    </xf>
    <xf numFmtId="0" fontId="4" fillId="0" borderId="0" xfId="0" applyFont="1" applyProtection="1">
      <protection locked="0"/>
    </xf>
    <xf numFmtId="0" fontId="2" fillId="0" borderId="5" xfId="0" applyFont="1" applyBorder="1" applyAlignment="1" applyProtection="1">
      <alignment horizontal="left"/>
      <protection hidden="1"/>
    </xf>
    <xf numFmtId="0" fontId="2" fillId="0" borderId="5" xfId="0" applyFont="1" applyBorder="1" applyProtection="1">
      <protection hidden="1"/>
    </xf>
    <xf numFmtId="0" fontId="9" fillId="0" borderId="5" xfId="0" applyFont="1" applyBorder="1" applyProtection="1">
      <protection hidden="1"/>
    </xf>
    <xf numFmtId="0" fontId="1" fillId="0" borderId="5" xfId="0" applyFont="1" applyBorder="1" applyProtection="1">
      <protection hidden="1"/>
    </xf>
    <xf numFmtId="0" fontId="4" fillId="0" borderId="6" xfId="0" applyFont="1" applyBorder="1" applyAlignment="1" applyProtection="1">
      <alignment horizontal="center"/>
      <protection hidden="1"/>
    </xf>
    <xf numFmtId="5" fontId="4" fillId="0" borderId="0" xfId="0" applyNumberFormat="1" applyFont="1" applyBorder="1"/>
    <xf numFmtId="0" fontId="12" fillId="0" borderId="0" xfId="0" applyFont="1" applyBorder="1"/>
    <xf numFmtId="0" fontId="14" fillId="0" borderId="6" xfId="0" applyFont="1" applyBorder="1" applyProtection="1">
      <protection hidden="1"/>
    </xf>
    <xf numFmtId="0" fontId="14" fillId="0" borderId="6" xfId="0" applyFont="1" applyBorder="1"/>
    <xf numFmtId="0" fontId="14" fillId="0" borderId="0" xfId="0" applyFont="1"/>
    <xf numFmtId="0" fontId="14" fillId="0" borderId="0" xfId="0" applyFont="1" applyAlignment="1" applyProtection="1">
      <alignment wrapText="1"/>
      <protection hidden="1"/>
    </xf>
    <xf numFmtId="0" fontId="14" fillId="0" borderId="6" xfId="0" applyFont="1" applyBorder="1" applyAlignment="1" applyProtection="1">
      <alignment wrapText="1"/>
      <protection hidden="1"/>
    </xf>
    <xf numFmtId="0" fontId="14" fillId="0" borderId="16" xfId="0" applyFont="1" applyBorder="1" applyProtection="1">
      <protection hidden="1"/>
    </xf>
    <xf numFmtId="0" fontId="14" fillId="0" borderId="0" xfId="0" applyFont="1" applyProtection="1">
      <protection hidden="1"/>
    </xf>
    <xf numFmtId="0" fontId="15" fillId="0" borderId="5" xfId="0" applyFont="1" applyBorder="1" applyProtection="1">
      <protection hidden="1"/>
    </xf>
    <xf numFmtId="0" fontId="15" fillId="0" borderId="0" xfId="0" applyFont="1"/>
    <xf numFmtId="0" fontId="14" fillId="0" borderId="16" xfId="0" applyFont="1" applyBorder="1" applyAlignment="1" applyProtection="1">
      <alignment wrapText="1"/>
      <protection hidden="1"/>
    </xf>
    <xf numFmtId="0" fontId="4" fillId="0" borderId="16" xfId="0" applyFont="1" applyBorder="1" applyProtection="1">
      <protection locked="0"/>
    </xf>
    <xf numFmtId="0" fontId="4" fillId="0" borderId="0" xfId="0" applyFont="1" applyAlignment="1">
      <alignment horizontal="center"/>
    </xf>
    <xf numFmtId="0" fontId="4" fillId="0" borderId="16" xfId="0" applyFont="1" applyBorder="1" applyAlignment="1" applyProtection="1">
      <alignment wrapText="1"/>
      <protection hidden="1"/>
    </xf>
    <xf numFmtId="0" fontId="14" fillId="0" borderId="6" xfId="0" applyFont="1" applyBorder="1" applyAlignment="1">
      <alignment horizontal="left"/>
    </xf>
    <xf numFmtId="0" fontId="0" fillId="0" borderId="6" xfId="0" applyBorder="1" applyAlignment="1">
      <alignment vertical="top"/>
    </xf>
    <xf numFmtId="14" fontId="0" fillId="0" borderId="6" xfId="0" applyNumberFormat="1" applyBorder="1" applyAlignment="1">
      <alignment vertical="top"/>
    </xf>
    <xf numFmtId="0" fontId="0" fillId="0" borderId="6" xfId="0" applyBorder="1" applyAlignment="1">
      <alignment vertical="top" wrapText="1"/>
    </xf>
    <xf numFmtId="56" fontId="0" fillId="0" borderId="6" xfId="0" applyNumberFormat="1" applyBorder="1" applyAlignment="1">
      <alignment vertical="top"/>
    </xf>
    <xf numFmtId="0" fontId="0" fillId="0" borderId="0" xfId="0" applyAlignment="1">
      <alignment vertical="top"/>
    </xf>
    <xf numFmtId="0" fontId="14" fillId="0" borderId="6" xfId="0" applyFont="1" applyBorder="1" applyAlignment="1">
      <alignment horizontal="left" wrapText="1"/>
    </xf>
    <xf numFmtId="181" fontId="4" fillId="0" borderId="6" xfId="0" applyNumberFormat="1" applyFont="1" applyBorder="1" applyAlignment="1">
      <alignment horizontal="right"/>
    </xf>
    <xf numFmtId="5" fontId="4" fillId="0" borderId="6" xfId="0" applyNumberFormat="1" applyFont="1" applyBorder="1" applyAlignment="1">
      <alignment horizontal="right"/>
    </xf>
    <xf numFmtId="0" fontId="4" fillId="0" borderId="0" xfId="0" applyFont="1" applyAlignment="1">
      <alignment vertical="center"/>
    </xf>
    <xf numFmtId="0" fontId="8"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pplyProtection="1">
      <alignment horizontal="left" vertical="center" wrapText="1"/>
      <protection locked="0"/>
    </xf>
    <xf numFmtId="0" fontId="5" fillId="0" borderId="8" xfId="0" applyFont="1" applyBorder="1" applyAlignment="1">
      <alignment vertical="center" wrapText="1"/>
    </xf>
    <xf numFmtId="0" fontId="6" fillId="2" borderId="2" xfId="0" applyFont="1" applyFill="1" applyBorder="1" applyAlignment="1">
      <alignment vertical="center"/>
    </xf>
    <xf numFmtId="0" fontId="6" fillId="2" borderId="3" xfId="0" applyFont="1" applyFill="1" applyBorder="1" applyAlignment="1">
      <alignment horizontal="center" vertical="center"/>
    </xf>
    <xf numFmtId="176" fontId="6" fillId="0" borderId="3" xfId="0" applyNumberFormat="1" applyFont="1" applyBorder="1" applyAlignment="1" applyProtection="1">
      <alignment horizontal="right" vertical="center"/>
      <protection locked="0"/>
    </xf>
    <xf numFmtId="176" fontId="6" fillId="0" borderId="66" xfId="0" applyNumberFormat="1" applyFont="1" applyBorder="1" applyAlignment="1" applyProtection="1">
      <alignment horizontal="right" vertical="center"/>
    </xf>
    <xf numFmtId="0" fontId="6" fillId="16" borderId="34" xfId="0" applyFont="1" applyFill="1" applyBorder="1" applyAlignment="1" applyProtection="1">
      <alignment horizontal="center" vertical="center"/>
      <protection locked="0"/>
    </xf>
    <xf numFmtId="176" fontId="6" fillId="16" borderId="34" xfId="0" applyNumberFormat="1" applyFont="1" applyFill="1" applyBorder="1" applyAlignment="1" applyProtection="1">
      <alignment horizontal="center" vertical="center"/>
      <protection locked="0"/>
    </xf>
    <xf numFmtId="177" fontId="6" fillId="16" borderId="34" xfId="0" applyNumberFormat="1" applyFont="1" applyFill="1" applyBorder="1" applyAlignment="1" applyProtection="1">
      <alignment horizontal="center" vertical="center"/>
      <protection locked="0"/>
    </xf>
    <xf numFmtId="178" fontId="6" fillId="16" borderId="34" xfId="0" applyNumberFormat="1" applyFont="1" applyFill="1" applyBorder="1" applyAlignment="1" applyProtection="1">
      <alignment horizontal="center" vertical="center"/>
      <protection locked="0"/>
    </xf>
    <xf numFmtId="178" fontId="6" fillId="16" borderId="45" xfId="0" applyNumberFormat="1" applyFont="1" applyFill="1" applyBorder="1" applyAlignment="1" applyProtection="1">
      <alignment horizontal="center" vertical="center"/>
      <protection locked="0"/>
    </xf>
    <xf numFmtId="7" fontId="6" fillId="16" borderId="34" xfId="0" applyNumberFormat="1" applyFont="1" applyFill="1" applyBorder="1" applyAlignment="1">
      <alignment horizontal="center" vertical="center"/>
    </xf>
    <xf numFmtId="0" fontId="4" fillId="11" borderId="5" xfId="0" applyFont="1" applyFill="1" applyBorder="1" applyAlignment="1" applyProtection="1">
      <alignment vertical="center"/>
      <protection locked="0"/>
    </xf>
    <xf numFmtId="177" fontId="4" fillId="11" borderId="5" xfId="0" applyNumberFormat="1" applyFont="1" applyFill="1" applyBorder="1" applyAlignment="1" applyProtection="1">
      <alignment horizontal="center" vertical="center"/>
      <protection locked="0"/>
    </xf>
    <xf numFmtId="178" fontId="4" fillId="10" borderId="5" xfId="0" applyNumberFormat="1" applyFont="1" applyFill="1" applyBorder="1" applyAlignment="1" applyProtection="1">
      <alignment horizontal="right" vertical="center"/>
      <protection locked="0"/>
    </xf>
    <xf numFmtId="178" fontId="4" fillId="10" borderId="36" xfId="0" applyNumberFormat="1" applyFont="1" applyFill="1" applyBorder="1" applyAlignment="1" applyProtection="1">
      <alignment horizontal="right" vertical="center"/>
      <protection locked="0"/>
    </xf>
    <xf numFmtId="182" fontId="10" fillId="0" borderId="86" xfId="0" applyNumberFormat="1" applyFont="1" applyBorder="1" applyAlignment="1" applyProtection="1">
      <alignment horizontal="right" vertical="center"/>
      <protection locked="0"/>
    </xf>
    <xf numFmtId="0" fontId="4" fillId="11" borderId="23" xfId="0" applyFont="1" applyFill="1" applyBorder="1" applyAlignment="1" applyProtection="1">
      <alignment vertical="center"/>
      <protection locked="0"/>
    </xf>
    <xf numFmtId="177" fontId="4" fillId="11" borderId="14" xfId="0" applyNumberFormat="1" applyFont="1" applyFill="1" applyBorder="1" applyAlignment="1" applyProtection="1">
      <alignment horizontal="center" vertical="center"/>
      <protection locked="0"/>
    </xf>
    <xf numFmtId="178" fontId="4" fillId="10" borderId="14" xfId="0" applyNumberFormat="1" applyFont="1" applyFill="1" applyBorder="1" applyAlignment="1" applyProtection="1">
      <alignment horizontal="right" vertical="center"/>
      <protection locked="0"/>
    </xf>
    <xf numFmtId="178" fontId="4" fillId="10" borderId="15" xfId="0" applyNumberFormat="1" applyFont="1" applyFill="1" applyBorder="1" applyAlignment="1" applyProtection="1">
      <alignment horizontal="right" vertical="center"/>
      <protection locked="0"/>
    </xf>
    <xf numFmtId="182" fontId="4" fillId="0" borderId="14" xfId="0" applyNumberFormat="1" applyFont="1" applyBorder="1" applyAlignment="1" applyProtection="1">
      <alignment horizontal="right" vertical="center"/>
      <protection locked="0"/>
    </xf>
    <xf numFmtId="177" fontId="4" fillId="10" borderId="22" xfId="0" applyNumberFormat="1" applyFont="1" applyFill="1" applyBorder="1" applyAlignment="1" applyProtection="1">
      <alignment horizontal="right" vertical="center"/>
    </xf>
    <xf numFmtId="0" fontId="6" fillId="10" borderId="21" xfId="0" applyFont="1" applyFill="1" applyBorder="1" applyAlignment="1">
      <alignment horizontal="right" vertical="center"/>
    </xf>
    <xf numFmtId="0" fontId="6" fillId="17" borderId="34" xfId="0" applyFont="1" applyFill="1" applyBorder="1" applyAlignment="1" applyProtection="1">
      <alignment horizontal="center" vertical="center"/>
      <protection locked="0"/>
    </xf>
    <xf numFmtId="176" fontId="6" fillId="17" borderId="34" xfId="0" applyNumberFormat="1" applyFont="1" applyFill="1" applyBorder="1" applyAlignment="1" applyProtection="1">
      <alignment horizontal="center" vertical="center"/>
      <protection locked="0"/>
    </xf>
    <xf numFmtId="177" fontId="6" fillId="17" borderId="34" xfId="0" applyNumberFormat="1" applyFont="1" applyFill="1" applyBorder="1" applyAlignment="1" applyProtection="1">
      <alignment horizontal="center" vertical="center"/>
      <protection locked="0"/>
    </xf>
    <xf numFmtId="178" fontId="6" fillId="17" borderId="34" xfId="0" applyNumberFormat="1" applyFont="1" applyFill="1" applyBorder="1" applyAlignment="1" applyProtection="1">
      <alignment horizontal="center" vertical="center"/>
      <protection locked="0"/>
    </xf>
    <xf numFmtId="0" fontId="4" fillId="12" borderId="5" xfId="0" applyFont="1" applyFill="1" applyBorder="1" applyAlignment="1" applyProtection="1">
      <alignment vertical="center"/>
      <protection locked="0"/>
    </xf>
    <xf numFmtId="177" fontId="4" fillId="12" borderId="5" xfId="0" applyNumberFormat="1" applyFont="1" applyFill="1" applyBorder="1" applyAlignment="1" applyProtection="1">
      <alignment horizontal="center" vertical="center"/>
      <protection locked="0"/>
    </xf>
    <xf numFmtId="178" fontId="4" fillId="0" borderId="5" xfId="0" applyNumberFormat="1" applyFont="1" applyBorder="1" applyAlignment="1" applyProtection="1">
      <alignment horizontal="right" vertical="center"/>
      <protection locked="0"/>
    </xf>
    <xf numFmtId="0" fontId="4" fillId="12" borderId="23" xfId="0" applyFont="1" applyFill="1" applyBorder="1" applyAlignment="1" applyProtection="1">
      <alignment vertical="center"/>
      <protection locked="0"/>
    </xf>
    <xf numFmtId="177" fontId="4" fillId="12" borderId="14" xfId="0" applyNumberFormat="1" applyFont="1" applyFill="1" applyBorder="1" applyAlignment="1" applyProtection="1">
      <alignment horizontal="center" vertical="center"/>
      <protection locked="0"/>
    </xf>
    <xf numFmtId="178" fontId="4" fillId="0" borderId="14" xfId="0" applyNumberFormat="1" applyFont="1" applyBorder="1" applyAlignment="1" applyProtection="1">
      <alignment horizontal="right" vertical="center"/>
      <protection locked="0"/>
    </xf>
    <xf numFmtId="178" fontId="4" fillId="0" borderId="81" xfId="0" applyNumberFormat="1" applyFont="1" applyBorder="1" applyAlignment="1" applyProtection="1">
      <alignment horizontal="right" vertical="center"/>
      <protection locked="0"/>
    </xf>
    <xf numFmtId="177" fontId="4" fillId="0" borderId="22" xfId="0" applyNumberFormat="1" applyFont="1" applyBorder="1" applyAlignment="1" applyProtection="1">
      <alignment horizontal="right" vertical="center"/>
    </xf>
    <xf numFmtId="0" fontId="6" fillId="0" borderId="21" xfId="0" applyFont="1" applyBorder="1" applyAlignment="1">
      <alignment horizontal="right" vertical="center"/>
    </xf>
    <xf numFmtId="0" fontId="6" fillId="14" borderId="20" xfId="0" applyFont="1" applyFill="1" applyBorder="1" applyAlignment="1">
      <alignment horizontal="center" vertical="center"/>
    </xf>
    <xf numFmtId="0" fontId="6" fillId="14" borderId="44" xfId="0" applyFont="1" applyFill="1" applyBorder="1" applyAlignment="1">
      <alignment horizontal="center" vertical="center"/>
    </xf>
    <xf numFmtId="7" fontId="6" fillId="15" borderId="34" xfId="0" applyNumberFormat="1" applyFont="1" applyFill="1" applyBorder="1" applyAlignment="1">
      <alignment horizontal="center" vertical="center"/>
    </xf>
    <xf numFmtId="0" fontId="4" fillId="13" borderId="6" xfId="0" applyFont="1" applyFill="1" applyBorder="1" applyAlignment="1" applyProtection="1">
      <alignment vertical="center"/>
      <protection locked="0"/>
    </xf>
    <xf numFmtId="0" fontId="4" fillId="13" borderId="6" xfId="0" applyFont="1" applyFill="1" applyBorder="1" applyAlignment="1" applyProtection="1">
      <alignment horizontal="center" vertical="center"/>
      <protection locked="0"/>
    </xf>
    <xf numFmtId="176" fontId="4" fillId="0" borderId="6" xfId="0" applyNumberFormat="1" applyFont="1" applyBorder="1" applyAlignment="1" applyProtection="1">
      <alignment horizontal="right" vertical="center"/>
      <protection locked="0"/>
    </xf>
    <xf numFmtId="177" fontId="4" fillId="13" borderId="6" xfId="0" applyNumberFormat="1" applyFont="1" applyFill="1" applyBorder="1" applyAlignment="1" applyProtection="1">
      <alignment horizontal="center" vertical="center"/>
      <protection locked="0"/>
    </xf>
    <xf numFmtId="178" fontId="4" fillId="0" borderId="6" xfId="0" applyNumberFormat="1" applyFont="1" applyBorder="1" applyAlignment="1" applyProtection="1">
      <alignment horizontal="right" vertical="center"/>
      <protection locked="0"/>
    </xf>
    <xf numFmtId="178" fontId="4" fillId="0" borderId="15" xfId="0" applyNumberFormat="1" applyFont="1" applyBorder="1" applyAlignment="1" applyProtection="1">
      <alignment horizontal="right" vertical="center"/>
      <protection locked="0"/>
    </xf>
    <xf numFmtId="0" fontId="4" fillId="13" borderId="3" xfId="0" applyFont="1" applyFill="1" applyBorder="1" applyAlignment="1" applyProtection="1">
      <alignment vertical="center"/>
      <protection locked="0"/>
    </xf>
    <xf numFmtId="0" fontId="4" fillId="13" borderId="3" xfId="0" applyFont="1" applyFill="1" applyBorder="1" applyAlignment="1" applyProtection="1">
      <alignment horizontal="center" vertical="center"/>
      <protection locked="0"/>
    </xf>
    <xf numFmtId="176" fontId="4" fillId="0" borderId="3" xfId="0" applyNumberFormat="1" applyFont="1" applyBorder="1" applyAlignment="1" applyProtection="1">
      <alignment horizontal="right" vertical="center"/>
      <protection locked="0"/>
    </xf>
    <xf numFmtId="177" fontId="4" fillId="13" borderId="3" xfId="0" applyNumberFormat="1" applyFont="1" applyFill="1" applyBorder="1" applyAlignment="1" applyProtection="1">
      <alignment horizontal="center" vertical="center"/>
      <protection locked="0"/>
    </xf>
    <xf numFmtId="182" fontId="4" fillId="0" borderId="37" xfId="0" applyNumberFormat="1" applyFont="1" applyBorder="1" applyAlignment="1" applyProtection="1">
      <alignment horizontal="right" vertical="center"/>
      <protection locked="0"/>
    </xf>
    <xf numFmtId="5" fontId="6" fillId="0" borderId="7" xfId="0" applyNumberFormat="1" applyFont="1" applyBorder="1" applyAlignment="1">
      <alignment horizontal="right" vertical="center"/>
    </xf>
    <xf numFmtId="5" fontId="6" fillId="0" borderId="8" xfId="0" applyNumberFormat="1" applyFont="1" applyBorder="1" applyAlignment="1">
      <alignment horizontal="right" vertical="center"/>
    </xf>
    <xf numFmtId="0" fontId="6" fillId="0" borderId="22" xfId="0" applyFont="1" applyBorder="1" applyAlignment="1">
      <alignment horizontal="right" vertical="center"/>
    </xf>
    <xf numFmtId="0" fontId="6" fillId="14" borderId="34" xfId="0" applyFont="1" applyFill="1" applyBorder="1" applyAlignment="1">
      <alignment horizontal="center" vertical="center"/>
    </xf>
    <xf numFmtId="176" fontId="4" fillId="0" borderId="6" xfId="2" applyNumberFormat="1" applyFont="1" applyBorder="1" applyAlignment="1" applyProtection="1">
      <alignment horizontal="right" vertical="center"/>
      <protection locked="0"/>
    </xf>
    <xf numFmtId="178" fontId="4" fillId="0" borderId="6" xfId="2" applyNumberFormat="1" applyFont="1" applyBorder="1" applyAlignment="1" applyProtection="1">
      <alignment horizontal="right" vertical="center"/>
      <protection locked="0"/>
    </xf>
    <xf numFmtId="178" fontId="4" fillId="10" borderId="36" xfId="2" applyNumberFormat="1" applyFont="1" applyFill="1" applyBorder="1" applyAlignment="1" applyProtection="1">
      <alignment horizontal="right" vertical="center"/>
      <protection locked="0"/>
    </xf>
    <xf numFmtId="0" fontId="4" fillId="13" borderId="14" xfId="0" applyFont="1" applyFill="1" applyBorder="1" applyAlignment="1" applyProtection="1">
      <alignment vertical="center"/>
      <protection locked="0"/>
    </xf>
    <xf numFmtId="0" fontId="4" fillId="13" borderId="14" xfId="0" applyFont="1" applyFill="1" applyBorder="1" applyAlignment="1" applyProtection="1">
      <alignment horizontal="center" vertical="center"/>
      <protection locked="0"/>
    </xf>
    <xf numFmtId="176" fontId="4" fillId="0" borderId="14" xfId="0" applyNumberFormat="1" applyFont="1" applyFill="1" applyBorder="1" applyAlignment="1" applyProtection="1">
      <alignment horizontal="right" vertical="center"/>
      <protection locked="0"/>
    </xf>
    <xf numFmtId="177" fontId="4" fillId="13" borderId="14" xfId="0" applyNumberFormat="1" applyFont="1" applyFill="1" applyBorder="1" applyAlignment="1" applyProtection="1">
      <alignment horizontal="center" vertical="center"/>
      <protection locked="0"/>
    </xf>
    <xf numFmtId="182" fontId="10" fillId="0" borderId="87" xfId="0" applyNumberFormat="1" applyFont="1" applyBorder="1" applyAlignment="1" applyProtection="1">
      <alignment horizontal="right" vertical="center"/>
      <protection locked="0"/>
    </xf>
    <xf numFmtId="0" fontId="4" fillId="19" borderId="34" xfId="0" applyFont="1" applyFill="1" applyBorder="1" applyAlignment="1" applyProtection="1">
      <alignment vertical="center"/>
      <protection locked="0"/>
    </xf>
    <xf numFmtId="9" fontId="4" fillId="0" borderId="34" xfId="0" applyNumberFormat="1" applyFont="1" applyFill="1" applyBorder="1" applyAlignment="1" applyProtection="1">
      <alignment horizontal="center" vertical="center"/>
      <protection locked="0"/>
    </xf>
    <xf numFmtId="176" fontId="4" fillId="0" borderId="34" xfId="0" applyNumberFormat="1" applyFont="1" applyFill="1" applyBorder="1" applyAlignment="1" applyProtection="1">
      <alignment horizontal="right" vertical="center"/>
      <protection locked="0"/>
    </xf>
    <xf numFmtId="177" fontId="4" fillId="19" borderId="34" xfId="0" applyNumberFormat="1" applyFont="1" applyFill="1" applyBorder="1" applyAlignment="1" applyProtection="1">
      <alignment horizontal="center" vertical="center"/>
      <protection locked="0"/>
    </xf>
    <xf numFmtId="178" fontId="4" fillId="0" borderId="34" xfId="0" applyNumberFormat="1" applyFont="1" applyFill="1" applyBorder="1" applyAlignment="1" applyProtection="1">
      <alignment horizontal="right" vertical="center"/>
      <protection locked="0"/>
    </xf>
    <xf numFmtId="178" fontId="4" fillId="0" borderId="45" xfId="0" applyNumberFormat="1" applyFont="1" applyFill="1" applyBorder="1" applyAlignment="1" applyProtection="1">
      <alignment horizontal="right" vertical="center"/>
      <protection locked="0"/>
    </xf>
    <xf numFmtId="182" fontId="10" fillId="0" borderId="88" xfId="0" applyNumberFormat="1" applyFont="1" applyBorder="1" applyAlignment="1" applyProtection="1">
      <alignment horizontal="right" vertical="center"/>
      <protection locked="0"/>
    </xf>
    <xf numFmtId="0" fontId="4" fillId="19" borderId="3" xfId="0" applyFont="1" applyFill="1" applyBorder="1" applyAlignment="1" applyProtection="1">
      <alignment vertical="center"/>
      <protection locked="0"/>
    </xf>
    <xf numFmtId="9" fontId="4" fillId="0" borderId="3" xfId="0" applyNumberFormat="1" applyFont="1" applyFill="1" applyBorder="1" applyAlignment="1" applyProtection="1">
      <alignment horizontal="center" vertical="center"/>
      <protection locked="0"/>
    </xf>
    <xf numFmtId="176" fontId="4" fillId="0" borderId="3" xfId="0" applyNumberFormat="1" applyFont="1" applyFill="1" applyBorder="1" applyAlignment="1" applyProtection="1">
      <alignment horizontal="right" vertical="center"/>
      <protection locked="0"/>
    </xf>
    <xf numFmtId="177" fontId="4" fillId="19" borderId="3" xfId="0" applyNumberFormat="1" applyFont="1" applyFill="1" applyBorder="1" applyAlignment="1">
      <alignment horizontal="center" vertical="center"/>
    </xf>
    <xf numFmtId="178" fontId="4" fillId="0" borderId="3" xfId="0" applyNumberFormat="1" applyFont="1" applyFill="1" applyBorder="1" applyAlignment="1" applyProtection="1">
      <alignment horizontal="right" vertical="center"/>
      <protection locked="0"/>
    </xf>
    <xf numFmtId="178" fontId="4" fillId="0" borderId="28" xfId="0" applyNumberFormat="1" applyFont="1" applyFill="1" applyBorder="1" applyAlignment="1" applyProtection="1">
      <alignment horizontal="right" vertical="center"/>
      <protection locked="0"/>
    </xf>
    <xf numFmtId="182" fontId="4" fillId="0" borderId="28" xfId="0" applyNumberFormat="1" applyFont="1" applyFill="1" applyBorder="1" applyAlignment="1" applyProtection="1">
      <alignment horizontal="right" vertical="center"/>
      <protection locked="0"/>
    </xf>
    <xf numFmtId="5" fontId="7" fillId="9" borderId="32" xfId="0" applyNumberFormat="1" applyFont="1" applyFill="1" applyBorder="1" applyAlignment="1" applyProtection="1">
      <alignment horizontal="right" vertical="center"/>
    </xf>
    <xf numFmtId="10" fontId="7" fillId="9" borderId="32" xfId="0" applyNumberFormat="1" applyFont="1" applyFill="1" applyBorder="1" applyAlignment="1" applyProtection="1">
      <alignment vertical="center"/>
    </xf>
    <xf numFmtId="5" fontId="6" fillId="9" borderId="42" xfId="0" applyNumberFormat="1" applyFont="1" applyFill="1" applyBorder="1" applyAlignment="1" applyProtection="1">
      <alignment vertical="center"/>
    </xf>
    <xf numFmtId="0" fontId="6" fillId="9" borderId="32" xfId="0" applyFont="1" applyFill="1" applyBorder="1" applyAlignment="1" applyProtection="1">
      <alignment vertical="center"/>
    </xf>
    <xf numFmtId="8" fontId="6" fillId="9" borderId="33" xfId="0" applyNumberFormat="1" applyFont="1" applyFill="1" applyBorder="1" applyAlignment="1" applyProtection="1">
      <alignment horizontal="right" vertical="center"/>
    </xf>
    <xf numFmtId="5" fontId="7" fillId="9" borderId="29" xfId="0" applyNumberFormat="1" applyFont="1" applyFill="1" applyBorder="1" applyAlignment="1" applyProtection="1">
      <alignment horizontal="right" vertical="center"/>
    </xf>
    <xf numFmtId="10" fontId="7" fillId="9" borderId="29" xfId="0" applyNumberFormat="1" applyFont="1" applyFill="1" applyBorder="1" applyAlignment="1" applyProtection="1">
      <alignment horizontal="center" vertical="center"/>
    </xf>
    <xf numFmtId="5" fontId="6" fillId="9" borderId="41" xfId="0" applyNumberFormat="1" applyFont="1" applyFill="1" applyBorder="1" applyAlignment="1" applyProtection="1">
      <alignment vertical="center"/>
    </xf>
    <xf numFmtId="10" fontId="7" fillId="9" borderId="30" xfId="0" applyNumberFormat="1" applyFont="1" applyFill="1" applyBorder="1" applyAlignment="1" applyProtection="1">
      <alignment horizontal="center" vertical="center"/>
    </xf>
    <xf numFmtId="0" fontId="6" fillId="9" borderId="38" xfId="0" applyFont="1" applyFill="1" applyBorder="1" applyAlignment="1" applyProtection="1">
      <alignment horizontal="right" vertical="center"/>
    </xf>
    <xf numFmtId="0" fontId="6" fillId="9" borderId="39" xfId="0" applyFont="1" applyFill="1" applyBorder="1" applyAlignment="1" applyProtection="1">
      <alignment horizontal="right" vertical="center"/>
    </xf>
    <xf numFmtId="0" fontId="6" fillId="9" borderId="24" xfId="0" applyFont="1" applyFill="1" applyBorder="1" applyAlignment="1" applyProtection="1">
      <alignment horizontal="right" vertical="center"/>
    </xf>
    <xf numFmtId="0" fontId="6" fillId="9" borderId="0" xfId="0" applyFont="1" applyFill="1" applyAlignment="1" applyProtection="1">
      <alignment vertical="center"/>
    </xf>
    <xf numFmtId="10" fontId="6" fillId="9" borderId="24" xfId="0" applyNumberFormat="1" applyFont="1" applyFill="1" applyBorder="1" applyAlignment="1" applyProtection="1">
      <alignment horizontal="center" vertical="center"/>
    </xf>
    <xf numFmtId="10" fontId="6" fillId="9" borderId="18" xfId="0" applyNumberFormat="1" applyFont="1" applyFill="1" applyBorder="1" applyAlignment="1" applyProtection="1">
      <alignment horizontal="center" vertical="center"/>
    </xf>
    <xf numFmtId="10" fontId="7" fillId="9" borderId="40" xfId="0" applyNumberFormat="1" applyFont="1" applyFill="1" applyBorder="1" applyAlignment="1" applyProtection="1">
      <alignment horizontal="center" vertical="center"/>
    </xf>
    <xf numFmtId="0" fontId="6" fillId="9" borderId="26" xfId="0" applyFont="1" applyFill="1" applyBorder="1" applyAlignment="1" applyProtection="1">
      <alignment horizontal="center" vertical="center"/>
    </xf>
    <xf numFmtId="0" fontId="6" fillId="9" borderId="27" xfId="0" applyFont="1" applyFill="1" applyBorder="1" applyAlignment="1" applyProtection="1">
      <alignment horizontal="center" vertical="center"/>
    </xf>
    <xf numFmtId="0" fontId="6" fillId="9" borderId="12" xfId="0" applyFont="1" applyFill="1" applyBorder="1" applyAlignment="1" applyProtection="1">
      <alignment horizontal="center" vertical="center"/>
    </xf>
    <xf numFmtId="0" fontId="6" fillId="9" borderId="12" xfId="0" applyFont="1" applyFill="1" applyBorder="1" applyAlignment="1" applyProtection="1">
      <alignment vertical="center"/>
    </xf>
    <xf numFmtId="7" fontId="6" fillId="9" borderId="12" xfId="0" applyNumberFormat="1" applyFont="1" applyFill="1" applyBorder="1" applyAlignment="1" applyProtection="1">
      <alignment horizontal="right" vertical="center"/>
    </xf>
    <xf numFmtId="7" fontId="6" fillId="9" borderId="74" xfId="0" applyNumberFormat="1" applyFont="1" applyFill="1" applyBorder="1" applyAlignment="1" applyProtection="1">
      <alignment horizontal="right" vertical="center"/>
    </xf>
    <xf numFmtId="10" fontId="7" fillId="9" borderId="31" xfId="0" applyNumberFormat="1" applyFont="1" applyFill="1" applyBorder="1" applyAlignment="1" applyProtection="1">
      <alignment horizontal="center" vertical="center"/>
    </xf>
    <xf numFmtId="177" fontId="7" fillId="9" borderId="9" xfId="0" applyNumberFormat="1" applyFont="1" applyFill="1" applyBorder="1" applyAlignment="1" applyProtection="1">
      <alignment horizontal="right" vertical="center"/>
    </xf>
    <xf numFmtId="0" fontId="7" fillId="9" borderId="9" xfId="0" applyFont="1" applyFill="1" applyBorder="1" applyAlignment="1" applyProtection="1">
      <alignment horizontal="right" vertical="center"/>
    </xf>
    <xf numFmtId="7" fontId="7" fillId="9" borderId="9" xfId="0" applyNumberFormat="1" applyFont="1" applyFill="1" applyBorder="1" applyAlignment="1" applyProtection="1">
      <alignment horizontal="right" vertical="center"/>
    </xf>
    <xf numFmtId="7" fontId="6" fillId="9" borderId="9" xfId="0" applyNumberFormat="1" applyFont="1" applyFill="1" applyBorder="1" applyAlignment="1" applyProtection="1">
      <alignment horizontal="right" vertical="center"/>
    </xf>
    <xf numFmtId="5" fontId="6" fillId="9" borderId="25" xfId="0" applyNumberFormat="1" applyFont="1" applyFill="1" applyBorder="1" applyAlignment="1" applyProtection="1">
      <alignment vertical="center"/>
    </xf>
    <xf numFmtId="177" fontId="7" fillId="9" borderId="10" xfId="0" applyNumberFormat="1" applyFont="1" applyFill="1" applyBorder="1" applyAlignment="1" applyProtection="1">
      <alignment horizontal="right" vertical="center"/>
    </xf>
    <xf numFmtId="0" fontId="7" fillId="9" borderId="10" xfId="0" applyFont="1" applyFill="1" applyBorder="1" applyAlignment="1" applyProtection="1">
      <alignment horizontal="right" vertical="center"/>
    </xf>
    <xf numFmtId="7" fontId="7" fillId="9" borderId="24" xfId="0" applyNumberFormat="1" applyFont="1" applyFill="1" applyBorder="1" applyAlignment="1" applyProtection="1">
      <alignment horizontal="right" vertical="center"/>
    </xf>
    <xf numFmtId="7" fontId="7" fillId="9" borderId="18" xfId="0" applyNumberFormat="1" applyFont="1" applyFill="1" applyBorder="1" applyAlignment="1" applyProtection="1">
      <alignment horizontal="right" vertical="center"/>
    </xf>
    <xf numFmtId="7" fontId="6" fillId="9" borderId="18" xfId="0" applyNumberFormat="1" applyFont="1" applyFill="1" applyBorder="1" applyAlignment="1" applyProtection="1">
      <alignment horizontal="right" vertical="center"/>
    </xf>
    <xf numFmtId="0" fontId="6" fillId="9" borderId="11" xfId="0" applyFont="1" applyFill="1" applyBorder="1" applyAlignment="1" applyProtection="1">
      <alignment vertical="center"/>
    </xf>
    <xf numFmtId="177" fontId="7" fillId="9" borderId="12" xfId="0" applyNumberFormat="1" applyFont="1" applyFill="1" applyBorder="1" applyAlignment="1" applyProtection="1">
      <alignment horizontal="right" vertical="center"/>
    </xf>
    <xf numFmtId="0" fontId="7" fillId="9" borderId="12" xfId="0" applyFont="1" applyFill="1" applyBorder="1" applyAlignment="1" applyProtection="1">
      <alignment horizontal="right" vertical="center"/>
    </xf>
    <xf numFmtId="7" fontId="7" fillId="9" borderId="12" xfId="0" applyNumberFormat="1" applyFont="1" applyFill="1" applyBorder="1" applyAlignment="1" applyProtection="1">
      <alignment horizontal="right" vertical="center"/>
    </xf>
    <xf numFmtId="7" fontId="7" fillId="9" borderId="74" xfId="0" applyNumberFormat="1" applyFont="1" applyFill="1" applyBorder="1" applyAlignment="1" applyProtection="1">
      <alignment horizontal="right" vertical="center"/>
    </xf>
    <xf numFmtId="0" fontId="4" fillId="0" borderId="13" xfId="0" applyFont="1" applyBorder="1" applyAlignment="1">
      <alignment horizontal="left" vertical="center"/>
    </xf>
    <xf numFmtId="177" fontId="4" fillId="10" borderId="5" xfId="0" applyNumberFormat="1" applyFont="1" applyFill="1" applyBorder="1" applyAlignment="1" applyProtection="1">
      <alignment horizontal="right" vertical="center"/>
      <protection locked="0"/>
    </xf>
    <xf numFmtId="177" fontId="4" fillId="10" borderId="14" xfId="0" applyNumberFormat="1" applyFont="1" applyFill="1" applyBorder="1" applyAlignment="1" applyProtection="1">
      <alignment horizontal="right" vertical="center"/>
      <protection locked="0"/>
    </xf>
    <xf numFmtId="177" fontId="6" fillId="10" borderId="22" xfId="0" applyNumberFormat="1" applyFont="1" applyFill="1" applyBorder="1" applyAlignment="1" applyProtection="1">
      <alignment horizontal="right" vertical="center"/>
    </xf>
    <xf numFmtId="177" fontId="4" fillId="0" borderId="5" xfId="0" applyNumberFormat="1" applyFont="1" applyBorder="1" applyAlignment="1" applyProtection="1">
      <alignment horizontal="right" vertical="center"/>
      <protection locked="0"/>
    </xf>
    <xf numFmtId="177" fontId="4" fillId="0" borderId="14" xfId="0" applyNumberFormat="1" applyFont="1" applyBorder="1" applyAlignment="1" applyProtection="1">
      <alignment horizontal="right" vertical="center"/>
      <protection locked="0"/>
    </xf>
    <xf numFmtId="177" fontId="6" fillId="0" borderId="22" xfId="0" applyNumberFormat="1" applyFont="1" applyBorder="1" applyAlignment="1" applyProtection="1">
      <alignment horizontal="right" vertical="center"/>
    </xf>
    <xf numFmtId="7" fontId="7" fillId="9" borderId="74" xfId="0" applyNumberFormat="1" applyFont="1" applyFill="1" applyBorder="1" applyAlignment="1" applyProtection="1">
      <alignment horizontal="left" vertical="center"/>
    </xf>
    <xf numFmtId="7" fontId="7" fillId="9" borderId="75" xfId="0" applyNumberFormat="1" applyFont="1" applyFill="1" applyBorder="1" applyAlignment="1" applyProtection="1">
      <alignment horizontal="left" vertical="center"/>
    </xf>
    <xf numFmtId="7" fontId="7" fillId="9" borderId="27" xfId="0" applyNumberFormat="1" applyFont="1" applyFill="1" applyBorder="1" applyAlignment="1" applyProtection="1">
      <alignment horizontal="left" vertical="center"/>
    </xf>
    <xf numFmtId="5" fontId="7" fillId="9" borderId="74" xfId="0" applyNumberFormat="1" applyFont="1" applyFill="1" applyBorder="1" applyAlignment="1" applyProtection="1">
      <alignment horizontal="right" vertical="center"/>
    </xf>
    <xf numFmtId="5" fontId="7" fillId="9" borderId="27" xfId="0" applyNumberFormat="1" applyFont="1" applyFill="1" applyBorder="1" applyAlignment="1" applyProtection="1">
      <alignment horizontal="right" vertical="center"/>
    </xf>
    <xf numFmtId="0" fontId="7" fillId="9" borderId="76" xfId="0" applyFont="1" applyFill="1" applyBorder="1" applyAlignment="1" applyProtection="1">
      <alignment horizontal="left" vertical="center"/>
    </xf>
    <xf numFmtId="0" fontId="7" fillId="9" borderId="77" xfId="0" applyFont="1" applyFill="1" applyBorder="1" applyAlignment="1" applyProtection="1">
      <alignment horizontal="left" vertical="center"/>
    </xf>
    <xf numFmtId="0" fontId="6" fillId="9" borderId="9" xfId="0" applyFont="1" applyFill="1" applyBorder="1" applyAlignment="1" applyProtection="1">
      <alignment horizontal="left" vertical="center"/>
    </xf>
    <xf numFmtId="5" fontId="7" fillId="9" borderId="9" xfId="0" applyNumberFormat="1" applyFont="1" applyFill="1" applyBorder="1" applyAlignment="1" applyProtection="1">
      <alignment horizontal="right" vertical="center"/>
    </xf>
    <xf numFmtId="0" fontId="6" fillId="9" borderId="9" xfId="0" applyFont="1" applyFill="1" applyBorder="1" applyAlignment="1" applyProtection="1">
      <alignment horizontal="center" vertical="center"/>
    </xf>
    <xf numFmtId="9" fontId="7" fillId="9" borderId="70" xfId="1" applyFont="1" applyFill="1" applyBorder="1" applyAlignment="1" applyProtection="1">
      <alignment horizontal="left" vertical="center"/>
    </xf>
    <xf numFmtId="9" fontId="7" fillId="9" borderId="41" xfId="1" applyFont="1" applyFill="1" applyBorder="1" applyAlignment="1" applyProtection="1">
      <alignment horizontal="left" vertical="center"/>
    </xf>
    <xf numFmtId="0" fontId="7" fillId="9" borderId="71" xfId="0" applyFont="1" applyFill="1" applyBorder="1" applyAlignment="1" applyProtection="1">
      <alignment horizontal="left" vertical="center"/>
    </xf>
    <xf numFmtId="0" fontId="7" fillId="9" borderId="72" xfId="0" applyFont="1" applyFill="1" applyBorder="1" applyAlignment="1" applyProtection="1">
      <alignment horizontal="left" vertical="center"/>
    </xf>
    <xf numFmtId="0" fontId="7" fillId="9" borderId="41" xfId="0" applyFont="1" applyFill="1" applyBorder="1" applyAlignment="1" applyProtection="1">
      <alignment horizontal="left" vertical="center"/>
    </xf>
    <xf numFmtId="5" fontId="7" fillId="9" borderId="71" xfId="0" applyNumberFormat="1" applyFont="1" applyFill="1" applyBorder="1" applyAlignment="1" applyProtection="1">
      <alignment horizontal="right" vertical="center"/>
    </xf>
    <xf numFmtId="5" fontId="7" fillId="9" borderId="41" xfId="0" applyNumberFormat="1" applyFont="1" applyFill="1" applyBorder="1" applyAlignment="1" applyProtection="1">
      <alignment horizontal="right" vertical="center"/>
    </xf>
    <xf numFmtId="5" fontId="7" fillId="9" borderId="72" xfId="0" applyNumberFormat="1" applyFont="1" applyFill="1" applyBorder="1" applyAlignment="1" applyProtection="1">
      <alignment horizontal="right" vertical="center"/>
    </xf>
    <xf numFmtId="0" fontId="7" fillId="9" borderId="18" xfId="0" applyFont="1" applyFill="1" applyBorder="1" applyAlignment="1" applyProtection="1">
      <alignment horizontal="left" vertical="center"/>
    </xf>
    <xf numFmtId="0" fontId="7" fillId="9" borderId="73" xfId="0" applyFont="1" applyFill="1" applyBorder="1" applyAlignment="1" applyProtection="1">
      <alignment horizontal="left" vertical="center"/>
    </xf>
    <xf numFmtId="0" fontId="7" fillId="9" borderId="39" xfId="0" applyFont="1" applyFill="1" applyBorder="1" applyAlignment="1" applyProtection="1">
      <alignment horizontal="left" vertical="center"/>
    </xf>
    <xf numFmtId="5" fontId="7" fillId="9" borderId="18" xfId="0" applyNumberFormat="1" applyFont="1" applyFill="1" applyBorder="1" applyAlignment="1" applyProtection="1">
      <alignment horizontal="right" vertical="center"/>
    </xf>
    <xf numFmtId="5" fontId="7" fillId="9" borderId="39" xfId="0" applyNumberFormat="1" applyFont="1" applyFill="1" applyBorder="1" applyAlignment="1" applyProtection="1">
      <alignment horizontal="right" vertical="center"/>
    </xf>
    <xf numFmtId="0" fontId="14" fillId="0" borderId="14" xfId="0" applyFont="1" applyBorder="1" applyAlignment="1" applyProtection="1">
      <alignment vertical="top" textRotation="255" wrapText="1"/>
      <protection hidden="1"/>
    </xf>
    <xf numFmtId="0" fontId="14" fillId="0" borderId="23" xfId="0" applyFont="1" applyBorder="1" applyAlignment="1" applyProtection="1">
      <alignment vertical="top" textRotation="255"/>
      <protection hidden="1"/>
    </xf>
    <xf numFmtId="0" fontId="14" fillId="0" borderId="5" xfId="0" applyFont="1" applyBorder="1" applyAlignment="1" applyProtection="1">
      <alignment vertical="top" textRotation="255"/>
      <protection hidden="1"/>
    </xf>
    <xf numFmtId="0" fontId="4" fillId="0" borderId="13" xfId="0" applyFont="1" applyBorder="1" applyAlignment="1">
      <alignment horizontal="left" vertical="center"/>
    </xf>
    <xf numFmtId="49" fontId="4" fillId="0" borderId="13" xfId="0" applyNumberFormat="1" applyFont="1" applyBorder="1" applyAlignment="1">
      <alignment horizontal="right" vertical="center"/>
    </xf>
    <xf numFmtId="0" fontId="4" fillId="0" borderId="0" xfId="0" applyFont="1" applyAlignment="1">
      <alignment horizontal="center"/>
    </xf>
    <xf numFmtId="0" fontId="7" fillId="9" borderId="78" xfId="0" applyFont="1" applyFill="1" applyBorder="1" applyAlignment="1" applyProtection="1">
      <alignment horizontal="left" vertical="center"/>
    </xf>
    <xf numFmtId="0" fontId="7" fillId="9" borderId="79" xfId="0" applyFont="1" applyFill="1" applyBorder="1" applyAlignment="1" applyProtection="1">
      <alignment horizontal="left" vertical="center"/>
    </xf>
    <xf numFmtId="0" fontId="6" fillId="9" borderId="10" xfId="0" applyFont="1" applyFill="1" applyBorder="1" applyAlignment="1" applyProtection="1">
      <alignment horizontal="left" vertical="center"/>
    </xf>
    <xf numFmtId="0" fontId="6" fillId="9" borderId="80" xfId="0" applyFont="1" applyFill="1" applyBorder="1" applyAlignment="1" applyProtection="1">
      <alignment vertical="center"/>
    </xf>
    <xf numFmtId="0" fontId="6" fillId="9" borderId="79" xfId="0" applyFont="1" applyFill="1" applyBorder="1" applyAlignment="1" applyProtection="1">
      <alignment vertical="center"/>
    </xf>
    <xf numFmtId="0" fontId="7" fillId="9" borderId="84" xfId="0" applyFont="1" applyFill="1" applyBorder="1" applyAlignment="1" applyProtection="1">
      <alignment horizontal="left" vertical="center"/>
    </xf>
    <xf numFmtId="0" fontId="7" fillId="9" borderId="27" xfId="0" applyFont="1" applyFill="1" applyBorder="1" applyAlignment="1" applyProtection="1">
      <alignment horizontal="left" vertical="center"/>
    </xf>
    <xf numFmtId="0" fontId="6" fillId="9" borderId="12" xfId="0" applyFont="1" applyFill="1" applyBorder="1" applyAlignment="1" applyProtection="1">
      <alignment horizontal="left" vertical="center"/>
    </xf>
    <xf numFmtId="5" fontId="6" fillId="9" borderId="74" xfId="0" applyNumberFormat="1" applyFont="1" applyFill="1" applyBorder="1" applyAlignment="1" applyProtection="1">
      <alignment horizontal="right" vertical="center"/>
    </xf>
    <xf numFmtId="5" fontId="6" fillId="9" borderId="85" xfId="0" applyNumberFormat="1" applyFont="1" applyFill="1" applyBorder="1" applyAlignment="1" applyProtection="1">
      <alignment horizontal="right" vertical="center"/>
    </xf>
    <xf numFmtId="0" fontId="14" fillId="0" borderId="14" xfId="0" applyFont="1" applyBorder="1" applyAlignment="1" applyProtection="1">
      <alignment horizontal="center" vertical="top" textRotation="255" wrapText="1"/>
      <protection hidden="1"/>
    </xf>
    <xf numFmtId="0" fontId="14" fillId="0" borderId="23" xfId="0" applyFont="1" applyBorder="1" applyAlignment="1" applyProtection="1">
      <alignment horizontal="center" vertical="top" textRotation="255"/>
      <protection hidden="1"/>
    </xf>
    <xf numFmtId="0" fontId="14" fillId="0" borderId="5" xfId="0" applyFont="1" applyBorder="1" applyAlignment="1" applyProtection="1">
      <alignment horizontal="center" vertical="top" textRotation="255"/>
      <protection hidden="1"/>
    </xf>
    <xf numFmtId="0" fontId="4" fillId="13" borderId="54" xfId="0" applyFont="1" applyFill="1" applyBorder="1" applyAlignment="1" applyProtection="1">
      <alignment vertical="center"/>
      <protection locked="0"/>
    </xf>
    <xf numFmtId="0" fontId="4" fillId="13" borderId="19" xfId="0" applyFont="1" applyFill="1" applyBorder="1" applyAlignment="1" applyProtection="1">
      <alignment vertical="center"/>
      <protection locked="0"/>
    </xf>
    <xf numFmtId="0" fontId="4" fillId="13" borderId="81" xfId="0" applyFont="1" applyFill="1" applyBorder="1" applyAlignment="1" applyProtection="1">
      <alignment vertical="center"/>
      <protection locked="0"/>
    </xf>
    <xf numFmtId="5" fontId="4" fillId="18" borderId="15" xfId="0" applyNumberFormat="1" applyFont="1" applyFill="1" applyBorder="1" applyAlignment="1">
      <alignment horizontal="right" vertical="center"/>
    </xf>
    <xf numFmtId="5" fontId="4" fillId="18" borderId="16" xfId="0" applyNumberFormat="1" applyFont="1" applyFill="1" applyBorder="1" applyAlignment="1">
      <alignment horizontal="right" vertical="center"/>
    </xf>
    <xf numFmtId="0" fontId="4" fillId="0" borderId="14" xfId="0" applyFont="1" applyBorder="1" applyAlignment="1" applyProtection="1">
      <alignment horizontal="left" vertical="center"/>
      <protection locked="0"/>
    </xf>
    <xf numFmtId="0" fontId="4" fillId="0" borderId="55" xfId="0" applyFont="1" applyBorder="1" applyAlignment="1" applyProtection="1">
      <alignment horizontal="left" vertical="center"/>
      <protection locked="0"/>
    </xf>
    <xf numFmtId="0" fontId="4" fillId="19" borderId="48" xfId="0" applyFont="1" applyFill="1" applyBorder="1" applyAlignment="1" applyProtection="1">
      <alignment vertical="center"/>
      <protection locked="0"/>
    </xf>
    <xf numFmtId="0" fontId="4" fillId="19" borderId="49" xfId="0" applyFont="1" applyFill="1" applyBorder="1" applyAlignment="1" applyProtection="1">
      <alignment vertical="center"/>
      <protection locked="0"/>
    </xf>
    <xf numFmtId="10" fontId="4" fillId="21" borderId="45" xfId="0" applyNumberFormat="1" applyFont="1" applyFill="1" applyBorder="1" applyAlignment="1" applyProtection="1">
      <alignment vertical="center"/>
      <protection locked="0"/>
    </xf>
    <xf numFmtId="10" fontId="4" fillId="21" borderId="49" xfId="0" applyNumberFormat="1" applyFont="1" applyFill="1" applyBorder="1" applyAlignment="1" applyProtection="1">
      <alignment vertical="center"/>
      <protection locked="0"/>
    </xf>
    <xf numFmtId="5" fontId="4" fillId="20" borderId="45" xfId="0" applyNumberFormat="1" applyFont="1" applyFill="1" applyBorder="1" applyAlignment="1">
      <alignment horizontal="right" vertical="center"/>
    </xf>
    <xf numFmtId="5" fontId="4" fillId="20" borderId="49" xfId="0" applyNumberFormat="1" applyFont="1" applyFill="1" applyBorder="1" applyAlignment="1">
      <alignment horizontal="right" vertical="center"/>
    </xf>
    <xf numFmtId="0" fontId="4" fillId="0" borderId="45" xfId="0" applyFont="1" applyBorder="1" applyAlignment="1" applyProtection="1">
      <alignment horizontal="left" vertical="center"/>
      <protection locked="0"/>
    </xf>
    <xf numFmtId="0" fontId="4" fillId="0" borderId="46" xfId="0" applyFont="1" applyBorder="1" applyAlignment="1" applyProtection="1">
      <alignment horizontal="left" vertical="center"/>
      <protection locked="0"/>
    </xf>
    <xf numFmtId="0" fontId="4" fillId="0" borderId="47" xfId="0" applyFont="1" applyBorder="1" applyAlignment="1" applyProtection="1">
      <alignment horizontal="left" vertical="center"/>
      <protection locked="0"/>
    </xf>
    <xf numFmtId="0" fontId="7" fillId="9" borderId="68" xfId="0" applyFont="1" applyFill="1" applyBorder="1" applyAlignment="1" applyProtection="1">
      <alignment horizontal="left" vertical="center"/>
    </xf>
    <xf numFmtId="0" fontId="7" fillId="9" borderId="69" xfId="0" applyFont="1" applyFill="1" applyBorder="1" applyAlignment="1" applyProtection="1">
      <alignment horizontal="left" vertical="center"/>
    </xf>
    <xf numFmtId="0" fontId="7" fillId="9" borderId="42" xfId="0" applyFont="1" applyFill="1" applyBorder="1" applyAlignment="1" applyProtection="1">
      <alignment horizontal="left" vertical="center"/>
    </xf>
    <xf numFmtId="5" fontId="7" fillId="9" borderId="68" xfId="0" applyNumberFormat="1" applyFont="1" applyFill="1" applyBorder="1" applyAlignment="1" applyProtection="1">
      <alignment horizontal="right" vertical="center"/>
    </xf>
    <xf numFmtId="5" fontId="7" fillId="9" borderId="42" xfId="0" applyNumberFormat="1" applyFont="1" applyFill="1" applyBorder="1" applyAlignment="1" applyProtection="1">
      <alignment horizontal="right" vertical="center"/>
    </xf>
    <xf numFmtId="7" fontId="7" fillId="9" borderId="68" xfId="0" applyNumberFormat="1" applyFont="1" applyFill="1" applyBorder="1" applyAlignment="1" applyProtection="1">
      <alignment horizontal="left" vertical="center"/>
    </xf>
    <xf numFmtId="7" fontId="7" fillId="9" borderId="42" xfId="0" applyNumberFormat="1" applyFont="1" applyFill="1" applyBorder="1" applyAlignment="1" applyProtection="1">
      <alignment horizontal="left" vertical="center"/>
    </xf>
    <xf numFmtId="5" fontId="7" fillId="9" borderId="69" xfId="0" applyNumberFormat="1" applyFont="1" applyFill="1" applyBorder="1" applyAlignment="1" applyProtection="1">
      <alignment horizontal="right" vertical="center"/>
    </xf>
    <xf numFmtId="0" fontId="4" fillId="19" borderId="64" xfId="0" applyFont="1" applyFill="1" applyBorder="1" applyAlignment="1" applyProtection="1">
      <alignment vertical="center"/>
      <protection locked="0"/>
    </xf>
    <xf numFmtId="0" fontId="4" fillId="19" borderId="17" xfId="0" applyFont="1" applyFill="1" applyBorder="1" applyAlignment="1" applyProtection="1">
      <alignment vertical="center"/>
      <protection locked="0"/>
    </xf>
    <xf numFmtId="10" fontId="4" fillId="21" borderId="28" xfId="0" applyNumberFormat="1" applyFont="1" applyFill="1" applyBorder="1" applyAlignment="1" applyProtection="1">
      <alignment vertical="center"/>
      <protection locked="0"/>
    </xf>
    <xf numFmtId="10" fontId="4" fillId="21" borderId="17" xfId="0" applyNumberFormat="1" applyFont="1" applyFill="1" applyBorder="1" applyAlignment="1" applyProtection="1">
      <alignment vertical="center"/>
      <protection locked="0"/>
    </xf>
    <xf numFmtId="5" fontId="4" fillId="20" borderId="28" xfId="0" applyNumberFormat="1" applyFont="1" applyFill="1" applyBorder="1" applyAlignment="1">
      <alignment horizontal="right" vertical="center"/>
    </xf>
    <xf numFmtId="5" fontId="4" fillId="20" borderId="17" xfId="0" applyNumberFormat="1" applyFont="1" applyFill="1" applyBorder="1" applyAlignment="1">
      <alignment horizontal="right" vertical="center"/>
    </xf>
    <xf numFmtId="0" fontId="4" fillId="0" borderId="28" xfId="0" applyFont="1" applyBorder="1" applyAlignment="1" applyProtection="1">
      <alignment horizontal="left" vertical="center"/>
      <protection locked="0"/>
    </xf>
    <xf numFmtId="0" fontId="4" fillId="0" borderId="61" xfId="0" applyFont="1" applyBorder="1" applyAlignment="1" applyProtection="1">
      <alignment horizontal="left" vertical="center"/>
      <protection locked="0"/>
    </xf>
    <xf numFmtId="0" fontId="4" fillId="0" borderId="65" xfId="0" applyFont="1" applyBorder="1" applyAlignment="1" applyProtection="1">
      <alignment horizontal="left" vertical="center"/>
      <protection locked="0"/>
    </xf>
    <xf numFmtId="0" fontId="7" fillId="9" borderId="67" xfId="0" applyFont="1" applyFill="1" applyBorder="1" applyAlignment="1" applyProtection="1">
      <alignment horizontal="left" vertical="center"/>
    </xf>
    <xf numFmtId="0" fontId="7" fillId="0" borderId="56" xfId="0" applyFont="1" applyBorder="1" applyAlignment="1">
      <alignment horizontal="left" vertical="center"/>
    </xf>
    <xf numFmtId="0" fontId="7" fillId="0" borderId="57" xfId="0" applyFont="1" applyBorder="1" applyAlignment="1">
      <alignment horizontal="left" vertical="center"/>
    </xf>
    <xf numFmtId="0" fontId="7" fillId="0" borderId="21" xfId="0" applyFont="1" applyBorder="1" applyAlignment="1">
      <alignment horizontal="left" vertical="center"/>
    </xf>
    <xf numFmtId="5" fontId="6" fillId="0" borderId="58" xfId="0" applyNumberFormat="1" applyFont="1" applyBorder="1" applyAlignment="1">
      <alignment horizontal="right" vertical="center"/>
    </xf>
    <xf numFmtId="5" fontId="6" fillId="0" borderId="57" xfId="0" applyNumberFormat="1" applyFont="1" applyBorder="1" applyAlignment="1">
      <alignment horizontal="right" vertical="center"/>
    </xf>
    <xf numFmtId="5" fontId="6" fillId="0" borderId="21" xfId="0" applyNumberFormat="1" applyFont="1" applyBorder="1" applyAlignment="1">
      <alignment horizontal="right" vertical="center"/>
    </xf>
    <xf numFmtId="7" fontId="6" fillId="0" borderId="62" xfId="0" applyNumberFormat="1" applyFont="1" applyBorder="1" applyAlignment="1">
      <alignment horizontal="right" vertical="center"/>
    </xf>
    <xf numFmtId="7" fontId="6" fillId="0" borderId="8" xfId="0" applyNumberFormat="1" applyFont="1" applyBorder="1" applyAlignment="1">
      <alignment horizontal="right" vertical="center"/>
    </xf>
    <xf numFmtId="7" fontId="6" fillId="0" borderId="63" xfId="0" applyNumberFormat="1" applyFont="1" applyBorder="1" applyAlignment="1">
      <alignment horizontal="right" vertical="center"/>
    </xf>
    <xf numFmtId="0" fontId="7" fillId="0" borderId="56" xfId="0" applyFont="1" applyBorder="1" applyAlignment="1">
      <alignment horizontal="center" vertical="center"/>
    </xf>
    <xf numFmtId="0" fontId="7" fillId="0" borderId="57" xfId="0" applyFont="1" applyBorder="1" applyAlignment="1">
      <alignment horizontal="center" vertical="center"/>
    </xf>
    <xf numFmtId="0" fontId="7" fillId="0" borderId="60" xfId="0" applyFont="1" applyBorder="1" applyAlignment="1">
      <alignment horizontal="center" vertical="center"/>
    </xf>
    <xf numFmtId="0" fontId="4" fillId="13" borderId="50" xfId="0" applyFont="1" applyFill="1" applyBorder="1" applyAlignment="1" applyProtection="1">
      <alignment vertical="center"/>
      <protection locked="0"/>
    </xf>
    <xf numFmtId="0" fontId="4" fillId="13" borderId="16" xfId="0" applyFont="1" applyFill="1" applyBorder="1" applyAlignment="1" applyProtection="1">
      <alignment vertical="center"/>
      <protection locked="0"/>
    </xf>
    <xf numFmtId="0" fontId="4" fillId="13" borderId="15" xfId="0" applyFont="1" applyFill="1" applyBorder="1" applyAlignment="1" applyProtection="1">
      <alignment vertical="center"/>
      <protection locked="0"/>
    </xf>
    <xf numFmtId="0" fontId="4" fillId="0" borderId="6" xfId="0" applyFont="1" applyBorder="1" applyAlignment="1" applyProtection="1">
      <alignment horizontal="left" vertical="center"/>
      <protection locked="0"/>
    </xf>
    <xf numFmtId="0" fontId="4" fillId="0" borderId="53" xfId="0" applyFont="1" applyBorder="1" applyAlignment="1" applyProtection="1">
      <alignment horizontal="left" vertical="center"/>
      <protection locked="0"/>
    </xf>
    <xf numFmtId="0" fontId="6" fillId="14" borderId="48" xfId="0" applyFont="1" applyFill="1" applyBorder="1" applyAlignment="1">
      <alignment horizontal="center" vertical="center"/>
    </xf>
    <xf numFmtId="0" fontId="6" fillId="14" borderId="49" xfId="0" applyFont="1" applyFill="1" applyBorder="1" applyAlignment="1">
      <alignment horizontal="center" vertical="center"/>
    </xf>
    <xf numFmtId="0" fontId="6" fillId="14" borderId="45" xfId="0" applyFont="1" applyFill="1" applyBorder="1" applyAlignment="1">
      <alignment horizontal="center" vertical="center"/>
    </xf>
    <xf numFmtId="0" fontId="6" fillId="14" borderId="46" xfId="0" applyFont="1" applyFill="1" applyBorder="1" applyAlignment="1">
      <alignment horizontal="center" vertical="center"/>
    </xf>
    <xf numFmtId="0" fontId="6" fillId="14" borderId="47" xfId="0" applyFont="1" applyFill="1" applyBorder="1" applyAlignment="1">
      <alignment horizontal="center" vertical="center"/>
    </xf>
    <xf numFmtId="0" fontId="4" fillId="0" borderId="3" xfId="0" applyFont="1" applyBorder="1" applyAlignment="1" applyProtection="1">
      <alignment horizontal="left" vertical="center"/>
      <protection locked="0"/>
    </xf>
    <xf numFmtId="0" fontId="4" fillId="0" borderId="4" xfId="0" applyFont="1" applyBorder="1" applyAlignment="1" applyProtection="1">
      <alignment horizontal="left" vertical="center"/>
      <protection locked="0"/>
    </xf>
    <xf numFmtId="0" fontId="6" fillId="0" borderId="56" xfId="0" applyFont="1" applyBorder="1" applyAlignment="1" applyProtection="1">
      <alignment horizontal="left" vertical="center"/>
      <protection locked="0"/>
    </xf>
    <xf numFmtId="0" fontId="6" fillId="0" borderId="57" xfId="0" applyFont="1" applyBorder="1" applyAlignment="1" applyProtection="1">
      <alignment horizontal="left" vertical="center"/>
      <protection locked="0"/>
    </xf>
    <xf numFmtId="0" fontId="6" fillId="0" borderId="21" xfId="0" applyFont="1" applyBorder="1" applyAlignment="1" applyProtection="1">
      <alignment horizontal="left" vertical="center"/>
      <protection locked="0"/>
    </xf>
    <xf numFmtId="5" fontId="6" fillId="0" borderId="58" xfId="0" applyNumberFormat="1" applyFont="1" applyBorder="1" applyAlignment="1" applyProtection="1">
      <alignment horizontal="right" vertical="center"/>
    </xf>
    <xf numFmtId="5" fontId="6" fillId="0" borderId="57" xfId="0" applyNumberFormat="1" applyFont="1" applyBorder="1" applyAlignment="1" applyProtection="1">
      <alignment horizontal="right" vertical="center"/>
    </xf>
    <xf numFmtId="5" fontId="6" fillId="0" borderId="21" xfId="0" applyNumberFormat="1" applyFont="1" applyBorder="1" applyAlignment="1" applyProtection="1">
      <alignment horizontal="right" vertical="center"/>
    </xf>
    <xf numFmtId="0" fontId="4" fillId="0" borderId="22" xfId="0" applyFont="1" applyBorder="1" applyAlignment="1" applyProtection="1">
      <alignment horizontal="left" vertical="center"/>
      <protection locked="0"/>
    </xf>
    <xf numFmtId="0" fontId="4" fillId="0" borderId="59" xfId="0" applyFont="1" applyBorder="1" applyAlignment="1" applyProtection="1">
      <alignment horizontal="left" vertical="center"/>
      <protection locked="0"/>
    </xf>
    <xf numFmtId="0" fontId="4" fillId="3" borderId="56" xfId="0" applyFont="1" applyFill="1" applyBorder="1" applyAlignment="1" applyProtection="1">
      <alignment horizontal="center" vertical="center"/>
      <protection locked="0"/>
    </xf>
    <xf numFmtId="0" fontId="4" fillId="3" borderId="57" xfId="0" applyFont="1" applyFill="1" applyBorder="1" applyAlignment="1" applyProtection="1">
      <alignment horizontal="center" vertical="center"/>
      <protection locked="0"/>
    </xf>
    <xf numFmtId="0" fontId="4" fillId="3" borderId="60" xfId="0" applyFont="1" applyFill="1" applyBorder="1" applyAlignment="1" applyProtection="1">
      <alignment horizontal="center" vertical="center"/>
      <protection locked="0"/>
    </xf>
    <xf numFmtId="0" fontId="4" fillId="12" borderId="54" xfId="0" applyFont="1" applyFill="1" applyBorder="1" applyAlignment="1" applyProtection="1">
      <alignment vertical="center"/>
      <protection locked="0"/>
    </xf>
    <xf numFmtId="0" fontId="4" fillId="12" borderId="19" xfId="0" applyFont="1" applyFill="1" applyBorder="1" applyAlignment="1" applyProtection="1">
      <alignment vertical="center"/>
      <protection locked="0"/>
    </xf>
    <xf numFmtId="0" fontId="4" fillId="12" borderId="15" xfId="0" applyFont="1" applyFill="1" applyBorder="1" applyAlignment="1" applyProtection="1">
      <alignment horizontal="left" vertical="center"/>
      <protection locked="0"/>
    </xf>
    <xf numFmtId="0" fontId="4" fillId="12" borderId="43" xfId="0" applyFont="1" applyFill="1" applyBorder="1" applyAlignment="1" applyProtection="1">
      <alignment horizontal="left" vertical="center"/>
      <protection locked="0"/>
    </xf>
    <xf numFmtId="0" fontId="4" fillId="12" borderId="16" xfId="0" applyFont="1" applyFill="1" applyBorder="1" applyAlignment="1" applyProtection="1">
      <alignment horizontal="left" vertical="center"/>
      <protection locked="0"/>
    </xf>
    <xf numFmtId="5" fontId="4" fillId="11" borderId="15" xfId="0" applyNumberFormat="1" applyFont="1" applyFill="1" applyBorder="1" applyAlignment="1">
      <alignment horizontal="right" vertical="center"/>
    </xf>
    <xf numFmtId="5" fontId="4" fillId="11" borderId="16" xfId="0" applyNumberFormat="1" applyFont="1" applyFill="1" applyBorder="1" applyAlignment="1">
      <alignment horizontal="right" vertical="center"/>
    </xf>
    <xf numFmtId="0" fontId="4" fillId="12" borderId="50" xfId="0" applyFont="1" applyFill="1" applyBorder="1" applyAlignment="1" applyProtection="1">
      <alignment vertical="center"/>
      <protection locked="0"/>
    </xf>
    <xf numFmtId="0" fontId="4" fillId="12" borderId="16" xfId="0" applyFont="1" applyFill="1" applyBorder="1" applyAlignment="1" applyProtection="1">
      <alignment vertical="center"/>
      <protection locked="0"/>
    </xf>
    <xf numFmtId="0" fontId="4" fillId="0" borderId="36" xfId="0" applyFont="1" applyBorder="1" applyAlignment="1" applyProtection="1">
      <alignment horizontal="left" vertical="center"/>
      <protection locked="0"/>
    </xf>
    <xf numFmtId="0" fontId="4" fillId="0" borderId="51" xfId="0" applyFont="1" applyBorder="1" applyAlignment="1" applyProtection="1">
      <alignment horizontal="left" vertical="center"/>
      <protection locked="0"/>
    </xf>
    <xf numFmtId="0" fontId="4" fillId="0" borderId="52" xfId="0" applyFont="1" applyBorder="1" applyAlignment="1" applyProtection="1">
      <alignment horizontal="left" vertical="center"/>
      <protection locked="0"/>
    </xf>
    <xf numFmtId="0" fontId="6" fillId="10" borderId="56" xfId="0" applyFont="1" applyFill="1" applyBorder="1" applyAlignment="1" applyProtection="1">
      <alignment horizontal="left" vertical="center"/>
      <protection locked="0"/>
    </xf>
    <xf numFmtId="0" fontId="6" fillId="10" borderId="57" xfId="0" applyFont="1" applyFill="1" applyBorder="1" applyAlignment="1" applyProtection="1">
      <alignment horizontal="left" vertical="center"/>
      <protection locked="0"/>
    </xf>
    <xf numFmtId="0" fontId="6" fillId="10" borderId="21" xfId="0" applyFont="1" applyFill="1" applyBorder="1" applyAlignment="1" applyProtection="1">
      <alignment horizontal="left" vertical="center"/>
      <protection locked="0"/>
    </xf>
    <xf numFmtId="5" fontId="6" fillId="10" borderId="58" xfId="0" applyNumberFormat="1" applyFont="1" applyFill="1" applyBorder="1" applyAlignment="1" applyProtection="1">
      <alignment horizontal="right" vertical="center"/>
    </xf>
    <xf numFmtId="5" fontId="6" fillId="10" borderId="57" xfId="0" applyNumberFormat="1" applyFont="1" applyFill="1" applyBorder="1" applyAlignment="1" applyProtection="1">
      <alignment horizontal="right" vertical="center"/>
    </xf>
    <xf numFmtId="5" fontId="6" fillId="10" borderId="21" xfId="0" applyNumberFormat="1" applyFont="1" applyFill="1" applyBorder="1" applyAlignment="1" applyProtection="1">
      <alignment horizontal="right" vertical="center"/>
    </xf>
    <xf numFmtId="0" fontId="4" fillId="10" borderId="22" xfId="0" applyFont="1" applyFill="1" applyBorder="1" applyAlignment="1" applyProtection="1">
      <alignment horizontal="left" vertical="center"/>
      <protection locked="0"/>
    </xf>
    <xf numFmtId="0" fontId="4" fillId="10" borderId="59" xfId="0" applyFont="1" applyFill="1" applyBorder="1" applyAlignment="1" applyProtection="1">
      <alignment horizontal="left" vertical="center"/>
      <protection locked="0"/>
    </xf>
    <xf numFmtId="0" fontId="6" fillId="17" borderId="48" xfId="0" applyFont="1" applyFill="1" applyBorder="1" applyAlignment="1" applyProtection="1">
      <alignment horizontal="center" vertical="center"/>
      <protection locked="0"/>
    </xf>
    <xf numFmtId="0" fontId="6" fillId="17" borderId="49" xfId="0" applyFont="1" applyFill="1" applyBorder="1" applyAlignment="1" applyProtection="1">
      <alignment horizontal="center" vertical="center"/>
      <protection locked="0"/>
    </xf>
    <xf numFmtId="0" fontId="6" fillId="17" borderId="45" xfId="0" applyFont="1" applyFill="1" applyBorder="1" applyAlignment="1" applyProtection="1">
      <alignment horizontal="center" vertical="center"/>
      <protection locked="0"/>
    </xf>
    <xf numFmtId="0" fontId="6" fillId="17" borderId="46" xfId="0" applyFont="1" applyFill="1" applyBorder="1" applyAlignment="1" applyProtection="1">
      <alignment horizontal="center" vertical="center"/>
      <protection locked="0"/>
    </xf>
    <xf numFmtId="7" fontId="6" fillId="17" borderId="45" xfId="0" applyNumberFormat="1" applyFont="1" applyFill="1" applyBorder="1" applyAlignment="1">
      <alignment horizontal="center" vertical="center"/>
    </xf>
    <xf numFmtId="7" fontId="6" fillId="17" borderId="49" xfId="0" applyNumberFormat="1" applyFont="1" applyFill="1" applyBorder="1" applyAlignment="1">
      <alignment horizontal="center" vertical="center"/>
    </xf>
    <xf numFmtId="0" fontId="6" fillId="16" borderId="45" xfId="0" applyFont="1" applyFill="1" applyBorder="1" applyAlignment="1">
      <alignment horizontal="center" vertical="center"/>
    </xf>
    <xf numFmtId="0" fontId="6" fillId="16" borderId="46" xfId="0" applyFont="1" applyFill="1" applyBorder="1" applyAlignment="1">
      <alignment horizontal="center" vertical="center"/>
    </xf>
    <xf numFmtId="0" fontId="6" fillId="16" borderId="47" xfId="0" applyFont="1" applyFill="1" applyBorder="1" applyAlignment="1">
      <alignment horizontal="center" vertical="center"/>
    </xf>
    <xf numFmtId="0" fontId="5" fillId="0" borderId="8" xfId="0" applyFont="1" applyBorder="1" applyAlignment="1">
      <alignment horizontal="center" vertical="center" wrapText="1"/>
    </xf>
    <xf numFmtId="0" fontId="6" fillId="13" borderId="3" xfId="0" applyFont="1" applyFill="1" applyBorder="1" applyAlignment="1" applyProtection="1">
      <alignment horizontal="center" vertical="center"/>
      <protection locked="0"/>
    </xf>
    <xf numFmtId="0" fontId="6" fillId="13" borderId="28" xfId="0" applyFont="1" applyFill="1" applyBorder="1" applyAlignment="1" applyProtection="1">
      <alignment horizontal="center" vertical="center"/>
      <protection locked="0"/>
    </xf>
    <xf numFmtId="0" fontId="4" fillId="13" borderId="28" xfId="0" applyFont="1" applyFill="1" applyBorder="1" applyAlignment="1" applyProtection="1">
      <alignment horizontal="center" vertical="center"/>
      <protection locked="0"/>
    </xf>
    <xf numFmtId="0" fontId="4" fillId="13" borderId="61" xfId="0" applyFont="1" applyFill="1" applyBorder="1" applyAlignment="1" applyProtection="1">
      <alignment horizontal="center" vertical="center"/>
      <protection locked="0"/>
    </xf>
    <xf numFmtId="0" fontId="4" fillId="13" borderId="17" xfId="0" applyFont="1" applyFill="1" applyBorder="1" applyAlignment="1" applyProtection="1">
      <alignment horizontal="center" vertical="center"/>
      <protection locked="0"/>
    </xf>
    <xf numFmtId="0" fontId="6" fillId="2" borderId="28" xfId="0" applyFont="1" applyFill="1" applyBorder="1" applyAlignment="1">
      <alignment horizontal="center" vertical="center"/>
    </xf>
    <xf numFmtId="0" fontId="6" fillId="2" borderId="17" xfId="0" applyFont="1" applyFill="1" applyBorder="1" applyAlignment="1">
      <alignment horizontal="center" vertical="center"/>
    </xf>
    <xf numFmtId="0" fontId="7" fillId="3" borderId="3" xfId="0" applyFont="1" applyFill="1" applyBorder="1" applyAlignment="1" applyProtection="1">
      <alignment horizontal="center" vertical="center"/>
      <protection locked="0"/>
    </xf>
    <xf numFmtId="0" fontId="4" fillId="0" borderId="82" xfId="0" applyFont="1" applyBorder="1" applyAlignment="1">
      <alignment horizontal="center" vertical="center"/>
    </xf>
    <xf numFmtId="0" fontId="4" fillId="0" borderId="13" xfId="0" applyFont="1" applyBorder="1" applyAlignment="1">
      <alignment horizontal="center" vertical="center"/>
    </xf>
    <xf numFmtId="0" fontId="4" fillId="0" borderId="83" xfId="0" applyFont="1" applyBorder="1" applyAlignment="1">
      <alignment horizontal="center" vertical="center"/>
    </xf>
    <xf numFmtId="0" fontId="4" fillId="0" borderId="8" xfId="0" applyFont="1" applyBorder="1" applyAlignment="1">
      <alignment horizontal="left" vertical="center" wrapText="1"/>
    </xf>
    <xf numFmtId="0" fontId="6" fillId="0" borderId="46" xfId="0" applyFont="1" applyBorder="1" applyAlignment="1" applyProtection="1">
      <alignment horizontal="left" vertical="center" wrapText="1"/>
      <protection locked="0"/>
    </xf>
    <xf numFmtId="0" fontId="6" fillId="0" borderId="49" xfId="0" applyFont="1" applyBorder="1" applyAlignment="1" applyProtection="1">
      <alignment horizontal="left" vertical="center" wrapText="1"/>
      <protection locked="0"/>
    </xf>
    <xf numFmtId="0" fontId="6" fillId="0" borderId="45" xfId="0" applyFont="1" applyBorder="1" applyAlignment="1" applyProtection="1">
      <alignment horizontal="left" vertical="center" wrapText="1"/>
      <protection locked="0"/>
    </xf>
    <xf numFmtId="0" fontId="6" fillId="16" borderId="48" xfId="0" applyFont="1" applyFill="1" applyBorder="1" applyAlignment="1" applyProtection="1">
      <alignment horizontal="center" vertical="center"/>
      <protection locked="0"/>
    </xf>
    <xf numFmtId="0" fontId="6" fillId="16" borderId="49" xfId="0" applyFont="1" applyFill="1" applyBorder="1" applyAlignment="1" applyProtection="1">
      <alignment horizontal="center" vertical="center"/>
      <protection locked="0"/>
    </xf>
    <xf numFmtId="0" fontId="6" fillId="16" borderId="45" xfId="0" applyFont="1" applyFill="1" applyBorder="1" applyAlignment="1" applyProtection="1">
      <alignment horizontal="center" vertical="center"/>
      <protection locked="0"/>
    </xf>
    <xf numFmtId="0" fontId="6" fillId="16" borderId="46" xfId="0" applyFont="1" applyFill="1" applyBorder="1" applyAlignment="1" applyProtection="1">
      <alignment horizontal="center" vertical="center"/>
      <protection locked="0"/>
    </xf>
    <xf numFmtId="7" fontId="6" fillId="16" borderId="45" xfId="0" applyNumberFormat="1" applyFont="1" applyFill="1" applyBorder="1" applyAlignment="1">
      <alignment horizontal="center" vertical="center"/>
    </xf>
    <xf numFmtId="7" fontId="6" fillId="16" borderId="49" xfId="0" applyNumberFormat="1" applyFont="1" applyFill="1" applyBorder="1" applyAlignment="1">
      <alignment horizontal="center" vertical="center"/>
    </xf>
    <xf numFmtId="0" fontId="4" fillId="11" borderId="50" xfId="0" applyFont="1" applyFill="1" applyBorder="1" applyAlignment="1" applyProtection="1">
      <alignment vertical="center"/>
      <protection locked="0"/>
    </xf>
    <xf numFmtId="0" fontId="4" fillId="11" borderId="16" xfId="0" applyFont="1" applyFill="1" applyBorder="1" applyAlignment="1" applyProtection="1">
      <alignment vertical="center"/>
      <protection locked="0"/>
    </xf>
    <xf numFmtId="49" fontId="4" fillId="11" borderId="15" xfId="0" applyNumberFormat="1" applyFont="1" applyFill="1" applyBorder="1" applyAlignment="1" applyProtection="1">
      <alignment vertical="center"/>
      <protection locked="0"/>
    </xf>
    <xf numFmtId="49" fontId="4" fillId="11" borderId="43" xfId="0" applyNumberFormat="1" applyFont="1" applyFill="1" applyBorder="1" applyAlignment="1" applyProtection="1">
      <alignment vertical="center"/>
      <protection locked="0"/>
    </xf>
    <xf numFmtId="49" fontId="4" fillId="11" borderId="16" xfId="0" applyNumberFormat="1" applyFont="1" applyFill="1" applyBorder="1" applyAlignment="1" applyProtection="1">
      <alignment vertical="center"/>
      <protection locked="0"/>
    </xf>
    <xf numFmtId="0" fontId="4" fillId="10" borderId="36" xfId="0" applyFont="1" applyFill="1" applyBorder="1" applyAlignment="1" applyProtection="1">
      <alignment horizontal="left" vertical="center"/>
      <protection locked="0"/>
    </xf>
    <xf numFmtId="0" fontId="4" fillId="10" borderId="51" xfId="0" applyFont="1" applyFill="1" applyBorder="1" applyAlignment="1" applyProtection="1">
      <alignment horizontal="left" vertical="center"/>
      <protection locked="0"/>
    </xf>
    <xf numFmtId="0" fontId="4" fillId="10" borderId="52" xfId="0" applyFont="1" applyFill="1" applyBorder="1" applyAlignment="1" applyProtection="1">
      <alignment horizontal="left" vertical="center"/>
      <protection locked="0"/>
    </xf>
    <xf numFmtId="0" fontId="4" fillId="10" borderId="14" xfId="0" applyFont="1" applyFill="1" applyBorder="1" applyAlignment="1" applyProtection="1">
      <alignment horizontal="left" vertical="center"/>
      <protection locked="0"/>
    </xf>
    <xf numFmtId="0" fontId="4" fillId="10" borderId="55" xfId="0" applyFont="1" applyFill="1" applyBorder="1" applyAlignment="1" applyProtection="1">
      <alignment horizontal="left" vertical="center"/>
      <protection locked="0"/>
    </xf>
    <xf numFmtId="0" fontId="0" fillId="0" borderId="86" xfId="0" applyBorder="1" applyAlignment="1">
      <alignment vertical="top"/>
    </xf>
    <xf numFmtId="56" fontId="0" fillId="0" borderId="86" xfId="0" applyNumberFormat="1" applyBorder="1" applyAlignment="1">
      <alignment vertical="top"/>
    </xf>
    <xf numFmtId="0" fontId="16" fillId="0" borderId="86" xfId="0" applyFont="1" applyBorder="1" applyAlignment="1">
      <alignment vertical="top" wrapText="1"/>
    </xf>
  </cellXfs>
  <cellStyles count="4">
    <cellStyle name="パーセント" xfId="1" builtinId="5"/>
    <cellStyle name="桁区切り 3" xfId="3" xr:uid="{00000000-0005-0000-0000-000002000000}"/>
    <cellStyle name="標準" xfId="0" builtinId="0"/>
    <cellStyle name="標準 2 2" xfId="2" xr:uid="{00000000-0005-0000-0000-000004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CCFFCC"/>
      <color rgb="FFFFCC99"/>
      <color rgb="FFFFFF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ユーザー定義 1">
      <a:dk1>
        <a:sysClr val="windowText" lastClr="000000"/>
      </a:dk1>
      <a:lt1>
        <a:sysClr val="window" lastClr="FFFFFF"/>
      </a:lt1>
      <a:dk2>
        <a:srgbClr val="1F497D"/>
      </a:dk2>
      <a:lt2>
        <a:srgbClr val="EEECE1"/>
      </a:lt2>
      <a:accent1>
        <a:srgbClr val="4F81BD"/>
      </a:accent1>
      <a:accent2>
        <a:srgbClr val="C0504D"/>
      </a:accent2>
      <a:accent3>
        <a:srgbClr val="CCFFCC"/>
      </a:accent3>
      <a:accent4>
        <a:srgbClr val="8064A2"/>
      </a:accent4>
      <a:accent5>
        <a:srgbClr val="CCFFFF"/>
      </a:accent5>
      <a:accent6>
        <a:srgbClr val="FF99C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B00"/>
  </sheetPr>
  <dimension ref="A1:AA163"/>
  <sheetViews>
    <sheetView showZeros="0" tabSelected="1" showOutlineSymbols="0" view="pageBreakPreview" zoomScale="85" zoomScaleNormal="100" zoomScaleSheetLayoutView="85" workbookViewId="0"/>
  </sheetViews>
  <sheetFormatPr defaultColWidth="9" defaultRowHeight="10.8"/>
  <cols>
    <col min="1" max="2" width="9.109375" style="1" customWidth="1"/>
    <col min="3" max="3" width="15.44140625" style="1" customWidth="1"/>
    <col min="4" max="4" width="10.6640625" style="1" customWidth="1"/>
    <col min="5" max="5" width="5.6640625" style="1" customWidth="1"/>
    <col min="6" max="6" width="5.5546875" style="1" customWidth="1"/>
    <col min="7" max="7" width="8.6640625" style="1" customWidth="1"/>
    <col min="8" max="8" width="4.6640625" style="1" customWidth="1"/>
    <col min="9" max="9" width="15.33203125" style="1" customWidth="1"/>
    <col min="10" max="10" width="8.6640625" style="1" customWidth="1"/>
    <col min="11" max="11" width="13.77734375" style="1" customWidth="1"/>
    <col min="12" max="12" width="3.6640625" style="1" customWidth="1"/>
    <col min="13" max="13" width="10.6640625" style="1" customWidth="1"/>
    <col min="14" max="15" width="9.6640625" style="1" customWidth="1"/>
    <col min="16" max="16" width="10.44140625" style="1" customWidth="1"/>
    <col min="17" max="17" width="12.33203125" style="1" hidden="1" customWidth="1"/>
    <col min="18" max="18" width="9.77734375" style="1" hidden="1" customWidth="1"/>
    <col min="19" max="19" width="11.33203125" style="1" hidden="1" customWidth="1"/>
    <col min="20" max="20" width="9" style="1" hidden="1" customWidth="1"/>
    <col min="21" max="21" width="11" style="1" hidden="1" customWidth="1"/>
    <col min="22" max="22" width="9.44140625" style="1" hidden="1" customWidth="1"/>
    <col min="23" max="23" width="16.109375" style="1" hidden="1" customWidth="1"/>
    <col min="24" max="24" width="22.21875" style="1" hidden="1" customWidth="1"/>
    <col min="25" max="25" width="10" style="1" hidden="1" customWidth="1"/>
    <col min="26" max="26" width="11.6640625" style="1" hidden="1" customWidth="1"/>
    <col min="27" max="27" width="11.6640625" style="1" customWidth="1"/>
    <col min="28" max="16384" width="9" style="1"/>
  </cols>
  <sheetData>
    <row r="1" spans="1:26" ht="10.5" customHeight="1">
      <c r="A1" s="75"/>
      <c r="B1" s="75"/>
      <c r="C1" s="75"/>
      <c r="D1" s="75"/>
      <c r="E1" s="75"/>
      <c r="F1" s="75"/>
      <c r="G1" s="75"/>
      <c r="H1" s="75"/>
      <c r="I1" s="75"/>
      <c r="J1" s="75"/>
      <c r="K1" s="75"/>
      <c r="L1" s="75"/>
      <c r="M1" s="75"/>
      <c r="N1" s="75"/>
      <c r="O1" s="75"/>
      <c r="P1" s="76" t="s">
        <v>136</v>
      </c>
    </row>
    <row r="2" spans="1:26" ht="19.5" customHeight="1" thickBot="1">
      <c r="A2" s="77" t="s">
        <v>0</v>
      </c>
      <c r="B2" s="352"/>
      <c r="C2" s="352"/>
      <c r="D2" s="78"/>
      <c r="E2" s="340" t="s">
        <v>25</v>
      </c>
      <c r="F2" s="340"/>
      <c r="G2" s="340"/>
      <c r="H2" s="340"/>
      <c r="I2" s="340"/>
      <c r="J2" s="340"/>
      <c r="K2" s="340"/>
      <c r="L2" s="79"/>
      <c r="M2" s="79"/>
      <c r="N2" s="79"/>
      <c r="O2" s="79"/>
      <c r="P2" s="79"/>
    </row>
    <row r="3" spans="1:26" ht="28.65" customHeight="1">
      <c r="A3" s="25" t="s">
        <v>1</v>
      </c>
      <c r="B3" s="26"/>
      <c r="C3" s="27" t="s">
        <v>2</v>
      </c>
      <c r="D3" s="355"/>
      <c r="E3" s="353"/>
      <c r="F3" s="353"/>
      <c r="G3" s="353"/>
      <c r="H3" s="353"/>
      <c r="I3" s="354"/>
      <c r="J3" s="27" t="s">
        <v>135</v>
      </c>
      <c r="K3" s="353"/>
      <c r="L3" s="353"/>
      <c r="M3" s="353"/>
      <c r="N3" s="354"/>
      <c r="O3" s="28" t="s">
        <v>26</v>
      </c>
      <c r="P3" s="31"/>
    </row>
    <row r="4" spans="1:26" ht="14.25" customHeight="1" thickBot="1">
      <c r="A4" s="80" t="s">
        <v>35</v>
      </c>
      <c r="B4" s="341"/>
      <c r="C4" s="342"/>
      <c r="D4" s="81" t="s">
        <v>44</v>
      </c>
      <c r="E4" s="343"/>
      <c r="F4" s="344"/>
      <c r="G4" s="345"/>
      <c r="H4" s="346" t="s">
        <v>36</v>
      </c>
      <c r="I4" s="347"/>
      <c r="J4" s="348"/>
      <c r="K4" s="348"/>
      <c r="L4" s="346" t="s">
        <v>3</v>
      </c>
      <c r="M4" s="347"/>
      <c r="N4" s="82"/>
      <c r="O4" s="81" t="s">
        <v>68</v>
      </c>
      <c r="P4" s="83">
        <f>SUMIF(C7:C8,"1:本荷",G7:G8)</f>
        <v>0</v>
      </c>
      <c r="Q4" s="55" t="s">
        <v>112</v>
      </c>
      <c r="U4" s="55" t="s">
        <v>103</v>
      </c>
      <c r="V4" s="55"/>
      <c r="W4" s="55"/>
      <c r="X4" s="55" t="s">
        <v>107</v>
      </c>
      <c r="Y4" s="55"/>
      <c r="Z4" s="55" t="s">
        <v>106</v>
      </c>
    </row>
    <row r="5" spans="1:26" ht="6.75" customHeight="1" thickBot="1">
      <c r="A5" s="349"/>
      <c r="B5" s="350"/>
      <c r="C5" s="350"/>
      <c r="D5" s="350"/>
      <c r="E5" s="350"/>
      <c r="F5" s="350"/>
      <c r="G5" s="350"/>
      <c r="H5" s="350"/>
      <c r="I5" s="350"/>
      <c r="J5" s="350"/>
      <c r="K5" s="350"/>
      <c r="L5" s="350"/>
      <c r="M5" s="350"/>
      <c r="N5" s="350"/>
      <c r="O5" s="350"/>
      <c r="P5" s="351"/>
    </row>
    <row r="6" spans="1:26" ht="18" customHeight="1">
      <c r="A6" s="356" t="s">
        <v>4</v>
      </c>
      <c r="B6" s="357"/>
      <c r="C6" s="84" t="s">
        <v>5</v>
      </c>
      <c r="D6" s="358" t="s">
        <v>6</v>
      </c>
      <c r="E6" s="359"/>
      <c r="F6" s="357"/>
      <c r="G6" s="85" t="s">
        <v>7</v>
      </c>
      <c r="H6" s="86" t="s">
        <v>8</v>
      </c>
      <c r="I6" s="87" t="s">
        <v>9</v>
      </c>
      <c r="J6" s="88" t="s">
        <v>47</v>
      </c>
      <c r="K6" s="360" t="s">
        <v>10</v>
      </c>
      <c r="L6" s="361"/>
      <c r="M6" s="89" t="s">
        <v>38</v>
      </c>
      <c r="N6" s="337" t="s">
        <v>45</v>
      </c>
      <c r="O6" s="338"/>
      <c r="P6" s="339"/>
      <c r="Q6" s="55" t="s">
        <v>70</v>
      </c>
      <c r="R6" s="55" t="s">
        <v>73</v>
      </c>
      <c r="S6" s="55" t="s">
        <v>89</v>
      </c>
      <c r="T6" s="61" t="s">
        <v>78</v>
      </c>
      <c r="U6" s="55" t="s">
        <v>104</v>
      </c>
      <c r="V6" s="55" t="s">
        <v>105</v>
      </c>
      <c r="W6" s="55" t="s">
        <v>108</v>
      </c>
      <c r="X6" s="55" t="s">
        <v>101</v>
      </c>
      <c r="Y6" s="55" t="s">
        <v>108</v>
      </c>
      <c r="Z6" s="55" t="s">
        <v>108</v>
      </c>
    </row>
    <row r="7" spans="1:26" ht="14.1" customHeight="1">
      <c r="A7" s="362"/>
      <c r="B7" s="363"/>
      <c r="C7" s="90"/>
      <c r="D7" s="364"/>
      <c r="E7" s="365"/>
      <c r="F7" s="366"/>
      <c r="G7" s="194"/>
      <c r="H7" s="91" t="s">
        <v>134</v>
      </c>
      <c r="I7" s="92"/>
      <c r="J7" s="93"/>
      <c r="K7" s="316">
        <f>IFERROR(TRUNC(G7*TRUNC(I7,4)*J7,0),"")</f>
        <v>0</v>
      </c>
      <c r="L7" s="317"/>
      <c r="M7" s="94"/>
      <c r="N7" s="367"/>
      <c r="O7" s="368"/>
      <c r="P7" s="369"/>
      <c r="Q7" s="1" t="str">
        <f t="shared" ref="Q7:Q8" ca="1" si="0">IFERROR(VLOOKUP(C7,OFFSET(pulldown_level2,0,U7+X7,Y7,1),1,FALSE),"")</f>
        <v/>
      </c>
      <c r="R7" s="1" t="str">
        <f t="shared" ref="R7:R8" ca="1" si="1">IFERROR(VLOOKUP(D7,OFFSET(pulldown_company,0,U7+X7,Z7,1),1,FALSE),"")</f>
        <v/>
      </c>
      <c r="S7" s="1">
        <f t="shared" ref="S7:S8" ca="1" si="2">IFERROR(VLOOKUP(H7,OFFSET(JPYEN_display,0,0,num_of_monetary,2),2,FALSE),1)</f>
        <v>1</v>
      </c>
      <c r="T7" s="1">
        <v>1</v>
      </c>
      <c r="U7" s="1">
        <f t="shared" ref="U7:U8" ca="1" si="3">IFERROR(MATCH(T7,INDIRECT(CONCATENATE(ROW(pulldown_key_area),":",ROW(pulldown_key_area))),0)-COLUMN(pulldown_key_area),0)</f>
        <v>0</v>
      </c>
      <c r="V7" s="1">
        <f t="shared" ref="V7:V8" ca="1" si="4">IFERROR(MATCH(T7,INDIRECT(CONCATENATE(ROW(pulldown_key_area),":",ROW(pulldown_key_area))),1)-COLUMN(pulldown_key_area),0)</f>
        <v>0</v>
      </c>
      <c r="W7" s="1">
        <f ca="1">(V7-U7)+1</f>
        <v>1</v>
      </c>
      <c r="X7" s="1">
        <f t="shared" ref="X7:X8" ca="1" si="5">IFERROR(MATCH(A7,OFFSET(pulldown_level1,0,U7,1,W7),0)-1,0)</f>
        <v>0</v>
      </c>
      <c r="Y7" s="1">
        <f t="shared" ref="Y7:Y8" ca="1" si="6">IF(X7=0,1,COUNTA(OFFSET(pulldown_level2,0,U7+X7,level2_max_count,1))+1)</f>
        <v>1</v>
      </c>
      <c r="Z7" s="1">
        <f t="shared" ref="Z7:Z8" ca="1" si="7">IF(X7=0,1,COUNTA(OFFSET(pulldown_company,0,U7+X7,company_max_count,1))+1)</f>
        <v>1</v>
      </c>
    </row>
    <row r="8" spans="1:26" ht="14.1" customHeight="1" thickBot="1">
      <c r="A8" s="362"/>
      <c r="B8" s="363"/>
      <c r="C8" s="95"/>
      <c r="D8" s="364"/>
      <c r="E8" s="365"/>
      <c r="F8" s="366"/>
      <c r="G8" s="195"/>
      <c r="H8" s="96" t="s">
        <v>11</v>
      </c>
      <c r="I8" s="97"/>
      <c r="J8" s="98"/>
      <c r="K8" s="316">
        <f>IFERROR(TRUNC(G8*TRUNC(I8,4)*J8,0),"")</f>
        <v>0</v>
      </c>
      <c r="L8" s="317"/>
      <c r="M8" s="99"/>
      <c r="N8" s="370"/>
      <c r="O8" s="370"/>
      <c r="P8" s="371"/>
      <c r="Q8" s="1" t="str">
        <f t="shared" ca="1" si="0"/>
        <v/>
      </c>
      <c r="R8" s="1" t="str">
        <f t="shared" ca="1" si="1"/>
        <v/>
      </c>
      <c r="S8" s="1">
        <f t="shared" ca="1" si="2"/>
        <v>1</v>
      </c>
      <c r="T8" s="1">
        <v>1</v>
      </c>
      <c r="U8" s="1">
        <f t="shared" ca="1" si="3"/>
        <v>0</v>
      </c>
      <c r="V8" s="1">
        <f t="shared" ca="1" si="4"/>
        <v>0</v>
      </c>
      <c r="W8" s="1">
        <f t="shared" ref="W8" ca="1" si="8">(V8-U8)+1</f>
        <v>1</v>
      </c>
      <c r="X8" s="1">
        <f t="shared" ca="1" si="5"/>
        <v>0</v>
      </c>
      <c r="Y8" s="1">
        <f t="shared" ca="1" si="6"/>
        <v>1</v>
      </c>
      <c r="Z8" s="1">
        <f t="shared" ca="1" si="7"/>
        <v>1</v>
      </c>
    </row>
    <row r="9" spans="1:26" ht="14.1" customHeight="1" thickBot="1">
      <c r="A9" s="323" t="s">
        <v>37</v>
      </c>
      <c r="B9" s="324"/>
      <c r="C9" s="324"/>
      <c r="D9" s="324"/>
      <c r="E9" s="324"/>
      <c r="F9" s="325"/>
      <c r="G9" s="196">
        <f>SUM(G7:G8)</f>
        <v>0</v>
      </c>
      <c r="H9" s="100"/>
      <c r="I9" s="326">
        <f>SUM(K7:K8)</f>
        <v>0</v>
      </c>
      <c r="J9" s="327"/>
      <c r="K9" s="327"/>
      <c r="L9" s="328"/>
      <c r="M9" s="101"/>
      <c r="N9" s="329"/>
      <c r="O9" s="329"/>
      <c r="P9" s="330"/>
      <c r="Q9" s="1">
        <f>IF(C9&lt;&gt;0,IF(A9=$G$45,VLOOKUP(C9,$G$47:$G$55,1,TRUE),IF(A9=$H$45,VLOOKUP(C9,$H$47:$H$57,1,TRUE),IF(A9=$I$45,VLOOKUP(C9,$I$47:$I$55,1,TRUE),))),)</f>
        <v>0</v>
      </c>
    </row>
    <row r="10" spans="1:26" ht="6" customHeight="1" thickBot="1">
      <c r="A10" s="308"/>
      <c r="B10" s="309"/>
      <c r="C10" s="309"/>
      <c r="D10" s="309"/>
      <c r="E10" s="309"/>
      <c r="F10" s="309"/>
      <c r="G10" s="309"/>
      <c r="H10" s="309"/>
      <c r="I10" s="309"/>
      <c r="J10" s="309"/>
      <c r="K10" s="309"/>
      <c r="L10" s="309"/>
      <c r="M10" s="309"/>
      <c r="N10" s="309"/>
      <c r="O10" s="309"/>
      <c r="P10" s="310"/>
    </row>
    <row r="11" spans="1:26" ht="18" customHeight="1">
      <c r="A11" s="331" t="s">
        <v>4</v>
      </c>
      <c r="B11" s="332"/>
      <c r="C11" s="102" t="s">
        <v>5</v>
      </c>
      <c r="D11" s="333" t="s">
        <v>6</v>
      </c>
      <c r="E11" s="334"/>
      <c r="F11" s="332"/>
      <c r="G11" s="103" t="s">
        <v>7</v>
      </c>
      <c r="H11" s="104" t="s">
        <v>8</v>
      </c>
      <c r="I11" s="105" t="s">
        <v>9</v>
      </c>
      <c r="J11" s="88" t="s">
        <v>47</v>
      </c>
      <c r="K11" s="335" t="s">
        <v>10</v>
      </c>
      <c r="L11" s="336"/>
      <c r="M11" s="89" t="s">
        <v>38</v>
      </c>
      <c r="N11" s="337" t="s">
        <v>45</v>
      </c>
      <c r="O11" s="338"/>
      <c r="P11" s="339"/>
    </row>
    <row r="12" spans="1:26" ht="14.1" customHeight="1">
      <c r="A12" s="318"/>
      <c r="B12" s="319"/>
      <c r="C12" s="106"/>
      <c r="D12" s="313"/>
      <c r="E12" s="314"/>
      <c r="F12" s="315"/>
      <c r="G12" s="197"/>
      <c r="H12" s="107" t="s">
        <v>11</v>
      </c>
      <c r="I12" s="108"/>
      <c r="J12" s="93"/>
      <c r="K12" s="316">
        <f>IFERROR(TRUNC(G12*TRUNC(I12,4)*J12,0),"")</f>
        <v>0</v>
      </c>
      <c r="L12" s="317"/>
      <c r="M12" s="94"/>
      <c r="N12" s="320"/>
      <c r="O12" s="321"/>
      <c r="P12" s="322"/>
      <c r="Q12" s="1" t="str">
        <f t="shared" ref="Q12:Q13" ca="1" si="9">IFERROR(VLOOKUP(C12,OFFSET(pulldown_level2,0,U12+X12,Y12,1),1,FALSE),"")</f>
        <v/>
      </c>
      <c r="R12" s="1" t="str">
        <f t="shared" ref="R12:R13" ca="1" si="10">IFERROR(VLOOKUP(D12,OFFSET(pulldown_company,0,U12+X12,Z12,1),1,FALSE),"")</f>
        <v/>
      </c>
      <c r="S12" s="1">
        <f t="shared" ref="S12:S13" ca="1" si="11">IFERROR(VLOOKUP(H12,OFFSET(JPYEN_display,0,0,num_of_monetary,2),2,FALSE),1)</f>
        <v>1</v>
      </c>
      <c r="T12" s="1">
        <v>2</v>
      </c>
      <c r="U12" s="1">
        <f t="shared" ref="U12:U13" ca="1" si="12">IFERROR(MATCH(T12,INDIRECT(CONCATENATE(ROW(pulldown_key_area),":",ROW(pulldown_key_area))),0)-COLUMN(pulldown_key_area),0)</f>
        <v>0</v>
      </c>
      <c r="V12" s="1">
        <f t="shared" ref="V12:V13" ca="1" si="13">IFERROR(MATCH(T12,INDIRECT(CONCATENATE(ROW(pulldown_key_area),":",ROW(pulldown_key_area))),1)-COLUMN(pulldown_key_area),0)</f>
        <v>0</v>
      </c>
      <c r="W12" s="1">
        <f t="shared" ref="W12" ca="1" si="14">(V12-U12)+1</f>
        <v>1</v>
      </c>
      <c r="X12" s="1">
        <f t="shared" ref="X12:X13" ca="1" si="15">IFERROR(MATCH(A12,OFFSET(pulldown_level1,0,U12,1,W12),0)-1,0)</f>
        <v>0</v>
      </c>
      <c r="Y12" s="1">
        <f t="shared" ref="Y12:Y13" ca="1" si="16">IF(X12=0,1,COUNTA(OFFSET(pulldown_level2,0,U12+X12,level2_max_count,1))+1)</f>
        <v>1</v>
      </c>
      <c r="Z12" s="1">
        <f t="shared" ref="Z12:Z13" ca="1" si="17">IF(X12=0,1,COUNTA(OFFSET(pulldown_company,0,U12+X12,company_max_count,1))+1)</f>
        <v>1</v>
      </c>
    </row>
    <row r="13" spans="1:26" ht="14.1" customHeight="1" thickBot="1">
      <c r="A13" s="311"/>
      <c r="B13" s="312"/>
      <c r="C13" s="109"/>
      <c r="D13" s="313"/>
      <c r="E13" s="314"/>
      <c r="F13" s="315"/>
      <c r="G13" s="198"/>
      <c r="H13" s="110" t="s">
        <v>11</v>
      </c>
      <c r="I13" s="111"/>
      <c r="J13" s="112"/>
      <c r="K13" s="316">
        <f>IFERROR(TRUNC(G13*TRUNC(I13,4)*J13,0),"")</f>
        <v>0</v>
      </c>
      <c r="L13" s="317"/>
      <c r="M13" s="94"/>
      <c r="N13" s="247"/>
      <c r="O13" s="247"/>
      <c r="P13" s="248"/>
      <c r="Q13" s="1" t="str">
        <f t="shared" ca="1" si="9"/>
        <v/>
      </c>
      <c r="R13" s="1" t="str">
        <f t="shared" ca="1" si="10"/>
        <v/>
      </c>
      <c r="S13" s="1">
        <f t="shared" ca="1" si="11"/>
        <v>1</v>
      </c>
      <c r="T13" s="1">
        <v>2</v>
      </c>
      <c r="U13" s="1">
        <f t="shared" ca="1" si="12"/>
        <v>0</v>
      </c>
      <c r="V13" s="1">
        <f t="shared" ca="1" si="13"/>
        <v>0</v>
      </c>
      <c r="W13" s="1">
        <f t="shared" ref="W13" ca="1" si="18">(V13-U13)+1</f>
        <v>1</v>
      </c>
      <c r="X13" s="1">
        <f t="shared" ca="1" si="15"/>
        <v>0</v>
      </c>
      <c r="Y13" s="1">
        <f t="shared" ca="1" si="16"/>
        <v>1</v>
      </c>
      <c r="Z13" s="1">
        <f t="shared" ca="1" si="17"/>
        <v>1</v>
      </c>
    </row>
    <row r="14" spans="1:26" ht="14.1" customHeight="1" thickBot="1">
      <c r="A14" s="300" t="s">
        <v>12</v>
      </c>
      <c r="B14" s="301"/>
      <c r="C14" s="301"/>
      <c r="D14" s="301"/>
      <c r="E14" s="301"/>
      <c r="F14" s="302"/>
      <c r="G14" s="199">
        <f>SUM(G12:G13)</f>
        <v>0</v>
      </c>
      <c r="H14" s="113"/>
      <c r="I14" s="303">
        <f>SUM(K12:K13)</f>
        <v>0</v>
      </c>
      <c r="J14" s="304"/>
      <c r="K14" s="304"/>
      <c r="L14" s="305"/>
      <c r="M14" s="114"/>
      <c r="N14" s="306"/>
      <c r="O14" s="306"/>
      <c r="P14" s="307"/>
      <c r="Q14" s="1">
        <f>IF(C14&lt;&gt;0,IF(A14=$G$45,VLOOKUP(C14,$G$47:$G$55,1,TRUE),IF(A14=$H$45,VLOOKUP(C14,$H$47:$H$57,1,TRUE),IF(A14=$I$45,VLOOKUP(C14,$I$47:$I$55,1,TRUE),))),)</f>
        <v>0</v>
      </c>
    </row>
    <row r="15" spans="1:26" ht="6" customHeight="1" thickBot="1">
      <c r="A15" s="308"/>
      <c r="B15" s="309"/>
      <c r="C15" s="309"/>
      <c r="D15" s="309"/>
      <c r="E15" s="309"/>
      <c r="F15" s="309"/>
      <c r="G15" s="309"/>
      <c r="H15" s="309"/>
      <c r="I15" s="309"/>
      <c r="J15" s="309"/>
      <c r="K15" s="309"/>
      <c r="L15" s="309"/>
      <c r="M15" s="309"/>
      <c r="N15" s="309"/>
      <c r="O15" s="309"/>
      <c r="P15" s="310"/>
    </row>
    <row r="16" spans="1:26" ht="20.25" customHeight="1">
      <c r="A16" s="293" t="s">
        <v>13</v>
      </c>
      <c r="B16" s="294"/>
      <c r="C16" s="115" t="s">
        <v>14</v>
      </c>
      <c r="D16" s="295" t="s">
        <v>15</v>
      </c>
      <c r="E16" s="294"/>
      <c r="F16" s="115" t="s">
        <v>16</v>
      </c>
      <c r="G16" s="115" t="s">
        <v>17</v>
      </c>
      <c r="H16" s="115" t="s">
        <v>8</v>
      </c>
      <c r="I16" s="115" t="s">
        <v>18</v>
      </c>
      <c r="J16" s="116" t="s">
        <v>47</v>
      </c>
      <c r="K16" s="295" t="s">
        <v>19</v>
      </c>
      <c r="L16" s="294"/>
      <c r="M16" s="117" t="s">
        <v>38</v>
      </c>
      <c r="N16" s="295" t="s">
        <v>46</v>
      </c>
      <c r="O16" s="296"/>
      <c r="P16" s="297"/>
    </row>
    <row r="17" spans="1:26" ht="14.1" customHeight="1">
      <c r="A17" s="288"/>
      <c r="B17" s="289"/>
      <c r="C17" s="118"/>
      <c r="D17" s="290"/>
      <c r="E17" s="289"/>
      <c r="F17" s="119"/>
      <c r="G17" s="120"/>
      <c r="H17" s="121" t="s">
        <v>11</v>
      </c>
      <c r="I17" s="122"/>
      <c r="J17" s="123"/>
      <c r="K17" s="245">
        <f>IFERROR(TRUNC(G17*TRUNC(I17,4)*J17,0),"")</f>
        <v>0</v>
      </c>
      <c r="L17" s="246"/>
      <c r="M17" s="94"/>
      <c r="N17" s="291"/>
      <c r="O17" s="291"/>
      <c r="P17" s="292"/>
      <c r="Q17" s="1" t="str">
        <f t="shared" ref="Q17:Q18" ca="1" si="19">IFERROR(VLOOKUP(C17,OFFSET(pulldown_level2,0,U17+X17,Y17,1),1,FALSE),"")</f>
        <v/>
      </c>
      <c r="R17" s="1" t="str">
        <f t="shared" ref="R17:R18" ca="1" si="20">IFERROR(VLOOKUP(D17,OFFSET(pulldown_company,0,U17+X17,Z17,1),1,FALSE),"")</f>
        <v/>
      </c>
      <c r="S17" s="1">
        <f t="shared" ref="S17:S18" ca="1" si="21">IFERROR(VLOOKUP(H17,OFFSET(JPYEN_display,0,0,num_of_monetary,2),2,FALSE),1)</f>
        <v>1</v>
      </c>
      <c r="T17" s="1">
        <v>3</v>
      </c>
      <c r="U17" s="1">
        <f t="shared" ref="U17:U18" ca="1" si="22">IFERROR(MATCH(T17,INDIRECT(CONCATENATE(ROW(pulldown_key_area),":",ROW(pulldown_key_area))),0)-COLUMN(pulldown_key_area),0)</f>
        <v>0</v>
      </c>
      <c r="V17" s="1">
        <f t="shared" ref="V17:V18" ca="1" si="23">IFERROR(MATCH(T17,INDIRECT(CONCATENATE(ROW(pulldown_key_area),":",ROW(pulldown_key_area))),1)-COLUMN(pulldown_key_area),0)</f>
        <v>0</v>
      </c>
      <c r="W17" s="1">
        <f t="shared" ref="W17:W18" ca="1" si="24">(V17-U17)+1</f>
        <v>1</v>
      </c>
      <c r="X17" s="1">
        <f t="shared" ref="X17:X18" ca="1" si="25">IFERROR(MATCH(A17,OFFSET(pulldown_level1,0,U17,1,W17),0)-1,0)</f>
        <v>0</v>
      </c>
      <c r="Y17" s="1">
        <f t="shared" ref="Y17:Y18" ca="1" si="26">IF(X17=0,1,COUNTA(OFFSET(pulldown_level2,0,U17+X17,level2_max_count,1))+1)</f>
        <v>1</v>
      </c>
      <c r="Z17" s="1">
        <f t="shared" ref="Z17:Z18" ca="1" si="27">IF(X17=0,1,COUNTA(OFFSET(pulldown_company,0,U17+X17,company_max_count,1))+1)</f>
        <v>1</v>
      </c>
    </row>
    <row r="18" spans="1:26" ht="15" customHeight="1" thickBot="1">
      <c r="A18" s="288"/>
      <c r="B18" s="289"/>
      <c r="C18" s="124"/>
      <c r="D18" s="290"/>
      <c r="E18" s="289"/>
      <c r="F18" s="125"/>
      <c r="G18" s="126"/>
      <c r="H18" s="127" t="s">
        <v>32</v>
      </c>
      <c r="I18" s="111"/>
      <c r="J18" s="112"/>
      <c r="K18" s="245">
        <f>IFERROR(TRUNC(G18*TRUNC(I18,4)*J18,0),"")</f>
        <v>0</v>
      </c>
      <c r="L18" s="246"/>
      <c r="M18" s="128"/>
      <c r="N18" s="298"/>
      <c r="O18" s="298"/>
      <c r="P18" s="299"/>
      <c r="Q18" s="1" t="str">
        <f t="shared" ca="1" si="19"/>
        <v/>
      </c>
      <c r="R18" s="1" t="str">
        <f t="shared" ca="1" si="20"/>
        <v/>
      </c>
      <c r="S18" s="1">
        <f t="shared" ca="1" si="21"/>
        <v>2</v>
      </c>
      <c r="T18" s="1">
        <v>3</v>
      </c>
      <c r="U18" s="1">
        <f t="shared" ca="1" si="22"/>
        <v>0</v>
      </c>
      <c r="V18" s="1">
        <f t="shared" ca="1" si="23"/>
        <v>0</v>
      </c>
      <c r="W18" s="1">
        <f t="shared" ca="1" si="24"/>
        <v>1</v>
      </c>
      <c r="X18" s="1">
        <f t="shared" ca="1" si="25"/>
        <v>0</v>
      </c>
      <c r="Y18" s="1">
        <f t="shared" ca="1" si="26"/>
        <v>1</v>
      </c>
      <c r="Z18" s="1">
        <f t="shared" ca="1" si="27"/>
        <v>1</v>
      </c>
    </row>
    <row r="19" spans="1:26" ht="15" customHeight="1" thickBot="1">
      <c r="A19" s="276" t="s">
        <v>20</v>
      </c>
      <c r="B19" s="277"/>
      <c r="C19" s="277"/>
      <c r="D19" s="277"/>
      <c r="E19" s="277"/>
      <c r="F19" s="278"/>
      <c r="G19" s="129"/>
      <c r="H19" s="130"/>
      <c r="I19" s="279">
        <f>SUM(K17:K18)</f>
        <v>0</v>
      </c>
      <c r="J19" s="280"/>
      <c r="K19" s="280"/>
      <c r="L19" s="281"/>
      <c r="M19" s="131"/>
      <c r="N19" s="282">
        <f>SUMIF(F17:F18,"&lt;&gt;"&amp;hdn_payoff_circle,K17:K18)</f>
        <v>0</v>
      </c>
      <c r="O19" s="283"/>
      <c r="P19" s="284"/>
    </row>
    <row r="20" spans="1:26" ht="8.25" customHeight="1" thickBot="1">
      <c r="A20" s="285"/>
      <c r="B20" s="286"/>
      <c r="C20" s="286"/>
      <c r="D20" s="286"/>
      <c r="E20" s="286"/>
      <c r="F20" s="286"/>
      <c r="G20" s="286"/>
      <c r="H20" s="286"/>
      <c r="I20" s="286"/>
      <c r="J20" s="286"/>
      <c r="K20" s="286"/>
      <c r="L20" s="286"/>
      <c r="M20" s="286"/>
      <c r="N20" s="286"/>
      <c r="O20" s="286"/>
      <c r="P20" s="287"/>
    </row>
    <row r="21" spans="1:26" ht="19.5" customHeight="1">
      <c r="A21" s="293" t="s">
        <v>13</v>
      </c>
      <c r="B21" s="294"/>
      <c r="C21" s="115" t="s">
        <v>14</v>
      </c>
      <c r="D21" s="295" t="s">
        <v>15</v>
      </c>
      <c r="E21" s="294"/>
      <c r="F21" s="132"/>
      <c r="G21" s="132" t="s">
        <v>17</v>
      </c>
      <c r="H21" s="132" t="s">
        <v>8</v>
      </c>
      <c r="I21" s="132" t="s">
        <v>18</v>
      </c>
      <c r="J21" s="132" t="s">
        <v>47</v>
      </c>
      <c r="K21" s="295" t="s">
        <v>19</v>
      </c>
      <c r="L21" s="294"/>
      <c r="M21" s="117" t="s">
        <v>38</v>
      </c>
      <c r="N21" s="295" t="s">
        <v>46</v>
      </c>
      <c r="O21" s="296"/>
      <c r="P21" s="297"/>
      <c r="S21" s="2"/>
    </row>
    <row r="22" spans="1:26" ht="14.1" customHeight="1">
      <c r="A22" s="288"/>
      <c r="B22" s="289"/>
      <c r="C22" s="118"/>
      <c r="D22" s="290"/>
      <c r="E22" s="289"/>
      <c r="F22" s="119"/>
      <c r="G22" s="133"/>
      <c r="H22" s="121" t="s">
        <v>32</v>
      </c>
      <c r="I22" s="134"/>
      <c r="J22" s="135"/>
      <c r="K22" s="245">
        <f>IFERROR(TRUNC(G22*TRUNC(I22,4)*J22,0),"")</f>
        <v>0</v>
      </c>
      <c r="L22" s="246"/>
      <c r="M22" s="94"/>
      <c r="N22" s="291"/>
      <c r="O22" s="291"/>
      <c r="P22" s="292"/>
      <c r="Q22" s="1" t="str">
        <f t="shared" ref="Q22:Q25" ca="1" si="28">IFERROR(VLOOKUP(C22,OFFSET(pulldown_level2,0,U22+X22,Y22,1),1,FALSE),"")</f>
        <v/>
      </c>
      <c r="R22" s="1" t="str">
        <f t="shared" ref="R22:R25" ca="1" si="29">IFERROR(VLOOKUP(D22,OFFSET(pulldown_company,0,U22+X22,Z22,1),1,FALSE),"")</f>
        <v/>
      </c>
      <c r="S22" s="1">
        <f t="shared" ref="S22" ca="1" si="30">IFERROR(VLOOKUP(H22,OFFSET(JPYEN_display,0,0,num_of_monetary,2),2,FALSE),1)</f>
        <v>2</v>
      </c>
      <c r="T22" s="1">
        <v>4</v>
      </c>
      <c r="U22" s="1">
        <f t="shared" ref="U22" ca="1" si="31">IFERROR(MATCH(T22,INDIRECT(CONCATENATE(ROW(pulldown_key_area),":",ROW(pulldown_key_area))),0)-COLUMN(pulldown_key_area),0)</f>
        <v>0</v>
      </c>
      <c r="V22" s="1">
        <f t="shared" ref="V22" ca="1" si="32">IFERROR(MATCH(T22,INDIRECT(CONCATENATE(ROW(pulldown_key_area),":",ROW(pulldown_key_area))),1)-COLUMN(pulldown_key_area),0)</f>
        <v>0</v>
      </c>
      <c r="W22" s="1">
        <f t="shared" ref="W22:W25" ca="1" si="33">(V22-U22)+1</f>
        <v>1</v>
      </c>
      <c r="X22" s="1">
        <f t="shared" ref="X22:X25" ca="1" si="34">IFERROR(MATCH(A22,OFFSET(pulldown_level1,0,U22,1,W22),0)-1,0)</f>
        <v>0</v>
      </c>
      <c r="Y22" s="1">
        <f t="shared" ref="Y22:Y25" ca="1" si="35">IF(X22=0,1,COUNTA(OFFSET(pulldown_level2,0,U22+X22,level2_max_count,1))+1)</f>
        <v>1</v>
      </c>
      <c r="Z22" s="1">
        <f t="shared" ref="Z22" ca="1" si="36">IF(X22=0,1,COUNTA(OFFSET(pulldown_company,0,U22+X22,company_max_count,1))+1)</f>
        <v>1</v>
      </c>
    </row>
    <row r="23" spans="1:26" ht="14.1" customHeight="1" thickBot="1">
      <c r="A23" s="242"/>
      <c r="B23" s="243"/>
      <c r="C23" s="136"/>
      <c r="D23" s="244"/>
      <c r="E23" s="243"/>
      <c r="F23" s="137"/>
      <c r="G23" s="138"/>
      <c r="H23" s="139" t="s">
        <v>11</v>
      </c>
      <c r="I23" s="111"/>
      <c r="J23" s="112"/>
      <c r="K23" s="245">
        <f>IFERROR(TRUNC(G23*TRUNC(I23,4)*J23,0),"")</f>
        <v>0</v>
      </c>
      <c r="L23" s="246"/>
      <c r="M23" s="140"/>
      <c r="N23" s="247"/>
      <c r="O23" s="247"/>
      <c r="P23" s="248"/>
      <c r="Q23" s="1" t="str">
        <f t="shared" ca="1" si="28"/>
        <v/>
      </c>
      <c r="R23" s="1" t="str">
        <f t="shared" ca="1" si="29"/>
        <v/>
      </c>
      <c r="S23" s="1">
        <f t="shared" ref="S23:S25" ca="1" si="37">IFERROR(VLOOKUP(H23,OFFSET(JPYEN_display,0,0,num_of_monetary,2),2,FALSE),1)</f>
        <v>1</v>
      </c>
      <c r="T23" s="1">
        <v>4</v>
      </c>
      <c r="U23" s="1">
        <f t="shared" ref="U23:U25" ca="1" si="38">IFERROR(MATCH(T23,INDIRECT(CONCATENATE(ROW(pulldown_key_area),":",ROW(pulldown_key_area))),0)-COLUMN(pulldown_key_area),0)</f>
        <v>0</v>
      </c>
      <c r="V23" s="1">
        <f t="shared" ref="V23:V25" ca="1" si="39">IFERROR(MATCH(T23,INDIRECT(CONCATENATE(ROW(pulldown_key_area),":",ROW(pulldown_key_area))),1)-COLUMN(pulldown_key_area),0)</f>
        <v>0</v>
      </c>
      <c r="W23" s="1">
        <f t="shared" ca="1" si="33"/>
        <v>1</v>
      </c>
      <c r="X23" s="1">
        <f t="shared" ca="1" si="34"/>
        <v>0</v>
      </c>
      <c r="Y23" s="1">
        <f t="shared" ca="1" si="35"/>
        <v>1</v>
      </c>
      <c r="Z23" s="1">
        <f t="shared" ref="Z23:Z25" ca="1" si="40">IF(X23=0,1,COUNTA(OFFSET(pulldown_company,0,U23+X23,company_max_count,1))+1)</f>
        <v>1</v>
      </c>
    </row>
    <row r="24" spans="1:26" ht="14.1" customHeight="1">
      <c r="A24" s="249"/>
      <c r="B24" s="250"/>
      <c r="C24" s="141"/>
      <c r="D24" s="251"/>
      <c r="E24" s="252"/>
      <c r="F24" s="142"/>
      <c r="G24" s="143"/>
      <c r="H24" s="144" t="s">
        <v>28</v>
      </c>
      <c r="I24" s="145"/>
      <c r="J24" s="146"/>
      <c r="K24" s="253">
        <f>IFERROR(TRUNC(G24*IF(AND(LEFT(A24,4)="401:",LEFT(C24,2)="1:",F24&lt;&gt;""),IF(D24&lt;&gt;0&amp;G24&lt;&gt;0&amp;retailprice&lt;&gt;0,TRUNC(F24*retailprice,4),""),IF(AND(LEFT(A24,5)="1224:",LEFT(C24,2)="3:",F24&lt;&gt;""),TRUNC(F24*tariff_total,4),TRUNC(I24,4)))*J24,0),"")</f>
        <v>0</v>
      </c>
      <c r="L24" s="254"/>
      <c r="M24" s="147"/>
      <c r="N24" s="255"/>
      <c r="O24" s="256"/>
      <c r="P24" s="257"/>
      <c r="Q24" s="1" t="str">
        <f t="shared" ca="1" si="28"/>
        <v/>
      </c>
      <c r="R24" s="1" t="str">
        <f t="shared" ca="1" si="29"/>
        <v/>
      </c>
      <c r="S24" s="1">
        <f t="shared" ca="1" si="37"/>
        <v>1</v>
      </c>
      <c r="T24" s="1">
        <v>5</v>
      </c>
      <c r="U24" s="1">
        <f t="shared" ca="1" si="38"/>
        <v>15</v>
      </c>
      <c r="V24" s="1">
        <f t="shared" ca="1" si="39"/>
        <v>15</v>
      </c>
      <c r="W24" s="1">
        <f t="shared" ca="1" si="33"/>
        <v>1</v>
      </c>
      <c r="X24" s="1">
        <f t="shared" ca="1" si="34"/>
        <v>0</v>
      </c>
      <c r="Y24" s="1">
        <f t="shared" ca="1" si="35"/>
        <v>1</v>
      </c>
      <c r="Z24" s="1">
        <f t="shared" ca="1" si="40"/>
        <v>1</v>
      </c>
    </row>
    <row r="25" spans="1:26" ht="14.1" customHeight="1" thickBot="1">
      <c r="A25" s="266"/>
      <c r="B25" s="267"/>
      <c r="C25" s="148"/>
      <c r="D25" s="268"/>
      <c r="E25" s="269"/>
      <c r="F25" s="149"/>
      <c r="G25" s="150"/>
      <c r="H25" s="151" t="s">
        <v>11</v>
      </c>
      <c r="I25" s="152"/>
      <c r="J25" s="153"/>
      <c r="K25" s="270">
        <f>IFERROR(TRUNC(G25*IF(AND(LEFT(A25,4)="401:",LEFT(C25,2)="1:",F25&lt;&gt;""),IF(D25&lt;&gt;0&amp;G25&lt;&gt;0&amp;retailprice&lt;&gt;0,TRUNC(F25*retailprice,4),""),IF(AND(LEFT(A25,5)="1224:",LEFT(C25,2)="3:",F25&lt;&gt;""),TRUNC(F25*tariff_total,4),TRUNC(I25,4)))*J25,0),"")</f>
        <v>0</v>
      </c>
      <c r="L25" s="271"/>
      <c r="M25" s="154"/>
      <c r="N25" s="272"/>
      <c r="O25" s="273"/>
      <c r="P25" s="274"/>
      <c r="Q25" s="1" t="str">
        <f t="shared" ca="1" si="28"/>
        <v/>
      </c>
      <c r="R25" s="1" t="str">
        <f t="shared" ca="1" si="29"/>
        <v/>
      </c>
      <c r="S25" s="1">
        <f t="shared" ca="1" si="37"/>
        <v>1</v>
      </c>
      <c r="T25" s="1">
        <v>5</v>
      </c>
      <c r="U25" s="1">
        <f t="shared" ca="1" si="38"/>
        <v>15</v>
      </c>
      <c r="V25" s="1">
        <f t="shared" ca="1" si="39"/>
        <v>15</v>
      </c>
      <c r="W25" s="1">
        <f t="shared" ca="1" si="33"/>
        <v>1</v>
      </c>
      <c r="X25" s="1">
        <f t="shared" ca="1" si="34"/>
        <v>0</v>
      </c>
      <c r="Y25" s="1">
        <f t="shared" ca="1" si="35"/>
        <v>1</v>
      </c>
      <c r="Z25" s="1">
        <f t="shared" ca="1" si="40"/>
        <v>1</v>
      </c>
    </row>
    <row r="26" spans="1:26" ht="15" customHeight="1" thickBot="1">
      <c r="A26" s="276" t="s">
        <v>137</v>
      </c>
      <c r="B26" s="277"/>
      <c r="C26" s="277"/>
      <c r="D26" s="277"/>
      <c r="E26" s="277"/>
      <c r="F26" s="278"/>
      <c r="G26" s="129"/>
      <c r="H26" s="130"/>
      <c r="I26" s="279">
        <f>SUM(K22:K25)</f>
        <v>0</v>
      </c>
      <c r="J26" s="280"/>
      <c r="K26" s="280"/>
      <c r="L26" s="281"/>
      <c r="M26" s="131"/>
      <c r="N26" s="282"/>
      <c r="O26" s="283"/>
      <c r="P26" s="284"/>
    </row>
    <row r="27" spans="1:26" ht="8.25" customHeight="1" thickBot="1">
      <c r="A27" s="285"/>
      <c r="B27" s="286"/>
      <c r="C27" s="286"/>
      <c r="D27" s="286"/>
      <c r="E27" s="286"/>
      <c r="F27" s="286"/>
      <c r="G27" s="286"/>
      <c r="H27" s="286"/>
      <c r="I27" s="286"/>
      <c r="J27" s="286"/>
      <c r="K27" s="286"/>
      <c r="L27" s="286"/>
      <c r="M27" s="286"/>
      <c r="N27" s="286"/>
      <c r="O27" s="286"/>
      <c r="P27" s="287"/>
    </row>
    <row r="28" spans="1:26" ht="16.5" customHeight="1">
      <c r="A28" s="275" t="s">
        <v>37</v>
      </c>
      <c r="B28" s="260"/>
      <c r="C28" s="155">
        <f>I9</f>
        <v>0</v>
      </c>
      <c r="D28" s="156"/>
      <c r="E28" s="258" t="s">
        <v>139</v>
      </c>
      <c r="F28" s="259"/>
      <c r="G28" s="260"/>
      <c r="H28" s="261">
        <f>I14</f>
        <v>0</v>
      </c>
      <c r="I28" s="262"/>
      <c r="J28" s="157"/>
      <c r="K28" s="158"/>
      <c r="L28" s="263" t="s">
        <v>144</v>
      </c>
      <c r="M28" s="264"/>
      <c r="N28" s="265">
        <f>C28+H28</f>
        <v>0</v>
      </c>
      <c r="O28" s="262"/>
      <c r="P28" s="159"/>
    </row>
    <row r="29" spans="1:26" ht="16.5" customHeight="1">
      <c r="A29" s="210" t="s">
        <v>138</v>
      </c>
      <c r="B29" s="211"/>
      <c r="C29" s="160">
        <f>C28-K34</f>
        <v>0</v>
      </c>
      <c r="D29" s="161">
        <f>IF(C28=0,0,C29/C28)</f>
        <v>0</v>
      </c>
      <c r="E29" s="212" t="s">
        <v>140</v>
      </c>
      <c r="F29" s="213"/>
      <c r="G29" s="214"/>
      <c r="H29" s="215">
        <f>H28-N19</f>
        <v>0</v>
      </c>
      <c r="I29" s="216"/>
      <c r="J29" s="162"/>
      <c r="K29" s="161">
        <f>IF(H28=0,0,H29/H28)</f>
        <v>0</v>
      </c>
      <c r="L29" s="212" t="s">
        <v>142</v>
      </c>
      <c r="M29" s="214"/>
      <c r="N29" s="217">
        <f>C29+H29</f>
        <v>0</v>
      </c>
      <c r="O29" s="216"/>
      <c r="P29" s="163">
        <f>IF(N28=0,0,N29/N28)</f>
        <v>0</v>
      </c>
    </row>
    <row r="30" spans="1:26" ht="16.5" customHeight="1">
      <c r="A30" s="164"/>
      <c r="B30" s="165"/>
      <c r="C30" s="166"/>
      <c r="D30" s="166"/>
      <c r="E30" s="166"/>
      <c r="F30" s="166"/>
      <c r="G30" s="167"/>
      <c r="H30" s="168"/>
      <c r="I30" s="168"/>
      <c r="J30" s="169"/>
      <c r="K30" s="218" t="s">
        <v>39</v>
      </c>
      <c r="L30" s="219"/>
      <c r="M30" s="220"/>
      <c r="N30" s="221">
        <f>TRUNC((N28*P30),0)</f>
        <v>0</v>
      </c>
      <c r="O30" s="222"/>
      <c r="P30" s="170">
        <v>6.08E-2</v>
      </c>
    </row>
    <row r="31" spans="1:26" ht="16.5" customHeight="1" thickBot="1">
      <c r="A31" s="171"/>
      <c r="B31" s="172"/>
      <c r="C31" s="173"/>
      <c r="D31" s="173"/>
      <c r="E31" s="173"/>
      <c r="F31" s="173"/>
      <c r="G31" s="174"/>
      <c r="H31" s="174"/>
      <c r="I31" s="175"/>
      <c r="J31" s="176"/>
      <c r="K31" s="200" t="s">
        <v>143</v>
      </c>
      <c r="L31" s="201"/>
      <c r="M31" s="202"/>
      <c r="N31" s="203">
        <f>N29-N30</f>
        <v>0</v>
      </c>
      <c r="O31" s="204"/>
      <c r="P31" s="177">
        <f>IF(N28=0,0,N31/N28)</f>
        <v>0</v>
      </c>
    </row>
    <row r="32" spans="1:26" ht="16.5" customHeight="1">
      <c r="A32" s="205" t="s">
        <v>21</v>
      </c>
      <c r="B32" s="206"/>
      <c r="C32" s="207" t="s">
        <v>42</v>
      </c>
      <c r="D32" s="207"/>
      <c r="E32" s="207"/>
      <c r="F32" s="207"/>
      <c r="G32" s="178">
        <f>$P$4</f>
        <v>0</v>
      </c>
      <c r="H32" s="179"/>
      <c r="I32" s="180">
        <f>IF(G32&gt;0,K32/G32,)</f>
        <v>0</v>
      </c>
      <c r="J32" s="180"/>
      <c r="K32" s="208">
        <f>SUMIF(F22:F25,"&lt;&gt;"&amp;hdn_payoff_circle,K22:K25)</f>
        <v>0</v>
      </c>
      <c r="L32" s="208"/>
      <c r="M32" s="181"/>
      <c r="N32" s="209"/>
      <c r="O32" s="209"/>
      <c r="P32" s="182"/>
    </row>
    <row r="33" spans="1:25" ht="16.5" customHeight="1">
      <c r="A33" s="229" t="s">
        <v>22</v>
      </c>
      <c r="B33" s="230"/>
      <c r="C33" s="231" t="s">
        <v>43</v>
      </c>
      <c r="D33" s="231"/>
      <c r="E33" s="231"/>
      <c r="F33" s="231"/>
      <c r="G33" s="183">
        <f>$P$4</f>
        <v>0</v>
      </c>
      <c r="H33" s="184"/>
      <c r="I33" s="185">
        <f>IF(G33&gt;0,K33/G33,)</f>
        <v>0</v>
      </c>
      <c r="J33" s="186"/>
      <c r="K33" s="221">
        <f>SUMIF(F17:F25,hdn_payoff_circle,K17:K25)</f>
        <v>0</v>
      </c>
      <c r="L33" s="222"/>
      <c r="M33" s="187"/>
      <c r="N33" s="232"/>
      <c r="O33" s="233"/>
      <c r="P33" s="188"/>
    </row>
    <row r="34" spans="1:25" ht="16.5" customHeight="1" thickBot="1">
      <c r="A34" s="234" t="s">
        <v>40</v>
      </c>
      <c r="B34" s="235"/>
      <c r="C34" s="236" t="s">
        <v>41</v>
      </c>
      <c r="D34" s="236"/>
      <c r="E34" s="236"/>
      <c r="F34" s="236"/>
      <c r="G34" s="189">
        <f>$P$4</f>
        <v>0</v>
      </c>
      <c r="H34" s="190"/>
      <c r="I34" s="191">
        <f>IF(G34&gt;0,K34/G34,)</f>
        <v>0</v>
      </c>
      <c r="J34" s="192"/>
      <c r="K34" s="203">
        <f>SUM(K32:K33)</f>
        <v>0</v>
      </c>
      <c r="L34" s="204"/>
      <c r="M34" s="200" t="s">
        <v>141</v>
      </c>
      <c r="N34" s="202"/>
      <c r="O34" s="237">
        <f>N19</f>
        <v>0</v>
      </c>
      <c r="P34" s="238"/>
    </row>
    <row r="35" spans="1:25" ht="16.5" customHeight="1">
      <c r="A35" s="226"/>
      <c r="B35" s="226"/>
      <c r="C35" s="226"/>
      <c r="D35" s="226"/>
      <c r="E35" s="226"/>
      <c r="F35" s="226"/>
      <c r="G35" s="226"/>
      <c r="H35" s="193"/>
      <c r="I35" s="227" t="s">
        <v>71</v>
      </c>
      <c r="J35" s="227"/>
      <c r="K35" s="227"/>
      <c r="L35" s="227"/>
      <c r="M35" s="227"/>
      <c r="N35" s="227"/>
      <c r="O35" s="227"/>
      <c r="P35" s="227"/>
    </row>
    <row r="36" spans="1:25" ht="9" customHeight="1">
      <c r="A36" s="228" t="s">
        <v>27</v>
      </c>
      <c r="B36" s="228"/>
      <c r="C36" s="228"/>
      <c r="D36" s="228"/>
      <c r="E36" s="228"/>
      <c r="F36" s="228"/>
      <c r="G36" s="228"/>
      <c r="H36" s="228"/>
      <c r="I36" s="228"/>
      <c r="J36" s="228"/>
      <c r="K36" s="228"/>
      <c r="L36" s="228"/>
      <c r="M36" s="228"/>
      <c r="N36" s="228"/>
      <c r="O36" s="228"/>
      <c r="P36" s="228"/>
      <c r="Q36" s="35"/>
      <c r="R36" s="35"/>
      <c r="S36" s="35"/>
      <c r="T36" s="35"/>
      <c r="U36" s="35"/>
      <c r="V36" s="35"/>
      <c r="W36" s="35"/>
      <c r="X36" s="35"/>
      <c r="Y36" s="35"/>
    </row>
    <row r="37" spans="1:25" ht="32.4">
      <c r="A37" s="34"/>
      <c r="B37" s="73">
        <f>ROW(pulldown_company)-ROW(pulldown_level2)</f>
        <v>31</v>
      </c>
      <c r="C37" s="72" t="s">
        <v>119</v>
      </c>
      <c r="D37" s="53" t="s">
        <v>92</v>
      </c>
      <c r="F37" s="34"/>
      <c r="G37" s="34"/>
      <c r="H37" s="34"/>
      <c r="I37" s="34"/>
      <c r="J37" s="34"/>
      <c r="K37" s="34"/>
      <c r="L37" s="34"/>
      <c r="M37" s="34"/>
      <c r="N37" s="34"/>
      <c r="O37" s="34"/>
      <c r="P37" s="34"/>
      <c r="Q37" s="35"/>
      <c r="R37" s="35"/>
      <c r="S37" s="35"/>
      <c r="T37" s="35"/>
      <c r="U37" s="35"/>
      <c r="V37" s="35"/>
      <c r="W37" s="35"/>
      <c r="X37" s="35"/>
      <c r="Y37" s="35"/>
    </row>
    <row r="38" spans="1:25" ht="13.95" customHeight="1">
      <c r="A38" s="64"/>
      <c r="B38" s="73">
        <f>COUNTIF(119:119,"*:*")</f>
        <v>0</v>
      </c>
      <c r="C38" s="66" t="s">
        <v>109</v>
      </c>
      <c r="D38" s="6"/>
      <c r="F38" s="64"/>
      <c r="G38" s="64"/>
      <c r="H38" s="64"/>
      <c r="I38" s="64"/>
      <c r="J38" s="64"/>
      <c r="K38" s="64"/>
      <c r="L38" s="64"/>
      <c r="M38" s="64"/>
      <c r="N38" s="64"/>
      <c r="O38" s="64"/>
      <c r="P38" s="64"/>
      <c r="Q38" s="64"/>
      <c r="R38" s="64"/>
      <c r="S38" s="64"/>
      <c r="T38" s="64"/>
      <c r="U38" s="64"/>
      <c r="V38" s="64"/>
      <c r="W38" s="64"/>
      <c r="X38" s="64"/>
      <c r="Y38" s="64"/>
    </row>
    <row r="39" spans="1:25" ht="21.6">
      <c r="A39" s="34"/>
      <c r="B39" s="73">
        <f>ROW(pulldown_dept_member)-ROW(pulldown_company)-1</f>
        <v>41</v>
      </c>
      <c r="C39" s="72" t="s">
        <v>120</v>
      </c>
      <c r="D39" s="6"/>
      <c r="F39" s="34"/>
      <c r="G39" s="35"/>
      <c r="H39" s="35"/>
      <c r="I39" s="35"/>
      <c r="J39" s="35"/>
      <c r="K39" s="35"/>
      <c r="L39" s="35"/>
      <c r="M39" s="35"/>
      <c r="N39" s="35"/>
      <c r="O39" s="35"/>
      <c r="P39" s="35"/>
      <c r="Q39" s="35"/>
      <c r="R39" s="35"/>
      <c r="S39" s="35"/>
      <c r="T39" s="35"/>
      <c r="U39" s="35"/>
      <c r="V39" s="35"/>
      <c r="W39" s="35"/>
      <c r="X39" s="35"/>
      <c r="Y39" s="35"/>
    </row>
    <row r="40" spans="1:25" ht="13.95" customHeight="1">
      <c r="A40" s="34"/>
      <c r="B40" s="74">
        <f>SUM(K22:L23)+order_f_fixedcost</f>
        <v>0</v>
      </c>
      <c r="C40" s="54" t="s">
        <v>69</v>
      </c>
      <c r="D40" s="50" t="s">
        <v>30</v>
      </c>
      <c r="E40" s="34"/>
      <c r="F40" s="34"/>
      <c r="G40" s="34"/>
      <c r="H40" s="34"/>
      <c r="I40" s="34"/>
      <c r="J40" s="34"/>
      <c r="K40" s="34"/>
      <c r="L40" s="34"/>
      <c r="M40" s="37"/>
      <c r="N40" s="34">
        <f>IFERROR(FIND("401:",#REF!,1),0)</f>
        <v>0</v>
      </c>
      <c r="O40" s="34"/>
      <c r="P40" s="34"/>
    </row>
    <row r="41" spans="1:25" ht="13.95" customHeight="1">
      <c r="A41" s="34"/>
      <c r="B41" s="73">
        <v>4</v>
      </c>
      <c r="C41" s="66" t="s">
        <v>127</v>
      </c>
      <c r="D41" s="34"/>
      <c r="E41" s="34"/>
      <c r="F41" s="34"/>
      <c r="G41" s="34"/>
      <c r="H41" s="34"/>
      <c r="I41" s="34"/>
      <c r="J41" s="34"/>
      <c r="K41" s="34"/>
      <c r="L41" s="34"/>
      <c r="M41" s="34"/>
      <c r="N41" s="34"/>
      <c r="O41" s="34"/>
      <c r="P41" s="34"/>
    </row>
    <row r="42" spans="1:25" ht="9" customHeight="1">
      <c r="A42" s="35"/>
      <c r="B42" s="51"/>
      <c r="C42" s="52"/>
      <c r="D42" s="35"/>
      <c r="E42" s="35"/>
      <c r="F42" s="35"/>
      <c r="G42" s="35"/>
      <c r="H42" s="35"/>
      <c r="I42" s="35"/>
      <c r="J42" s="35"/>
      <c r="K42" s="35"/>
      <c r="L42" s="35"/>
      <c r="M42" s="35"/>
      <c r="N42" s="35"/>
      <c r="O42" s="35"/>
      <c r="P42" s="35"/>
    </row>
    <row r="43" spans="1:25" ht="14.1" customHeight="1">
      <c r="A43" s="55" t="s">
        <v>100</v>
      </c>
      <c r="B43" s="1">
        <f ca="1">IFERROR(MATCH(MAX(INDIRECT(CONCATENATE(ROW(pulldown_key_area),":",ROW(pulldown_key_area))))+1,INDIRECT(CONCATENATE(ROW(pulldown_key_area),":",ROW(pulldown_key_area))),1)-1,0)</f>
        <v>16</v>
      </c>
    </row>
    <row r="44" spans="1:25">
      <c r="A44" s="55" t="s">
        <v>93</v>
      </c>
      <c r="Q44" s="75">
        <v>5</v>
      </c>
    </row>
    <row r="45" spans="1:25" s="7" customFormat="1" ht="32.4">
      <c r="A45" s="56" t="s">
        <v>97</v>
      </c>
      <c r="B45" s="57"/>
      <c r="C45" s="43"/>
      <c r="D45" s="62"/>
      <c r="E45" s="65"/>
      <c r="F45" s="58"/>
      <c r="G45" s="3"/>
      <c r="H45" s="3"/>
      <c r="I45" s="4"/>
      <c r="J45" s="4"/>
      <c r="K45" s="5"/>
      <c r="L45" s="3"/>
      <c r="M45" s="3"/>
      <c r="N45" s="3"/>
      <c r="O45" s="3"/>
      <c r="P45" s="3"/>
      <c r="Q45" s="3" t="s">
        <v>23</v>
      </c>
      <c r="R45" s="59"/>
      <c r="X45" s="24"/>
    </row>
    <row r="46" spans="1:25" s="7" customFormat="1">
      <c r="A46" s="239" t="s">
        <v>98</v>
      </c>
      <c r="B46" s="6"/>
      <c r="C46" s="43"/>
      <c r="D46" s="43"/>
      <c r="E46" s="43"/>
      <c r="F46" s="43"/>
      <c r="G46" s="3"/>
      <c r="H46" s="3"/>
      <c r="I46" s="4"/>
      <c r="J46" s="4"/>
      <c r="K46" s="5"/>
      <c r="L46" s="3"/>
      <c r="M46" s="3"/>
      <c r="N46" s="3"/>
      <c r="O46" s="3"/>
      <c r="P46" s="3"/>
      <c r="Q46" s="3"/>
      <c r="U46" s="36"/>
    </row>
    <row r="47" spans="1:25" s="7" customFormat="1">
      <c r="A47" s="240"/>
      <c r="B47" s="6"/>
      <c r="C47" s="6"/>
      <c r="D47" s="6"/>
      <c r="E47" s="43"/>
      <c r="F47" s="43"/>
      <c r="G47" s="8"/>
      <c r="H47" s="8"/>
      <c r="I47" s="5"/>
      <c r="J47" s="5"/>
      <c r="K47" s="8"/>
      <c r="L47" s="8"/>
      <c r="M47" s="8"/>
      <c r="N47" s="8"/>
      <c r="O47" s="8"/>
      <c r="P47" s="8"/>
      <c r="Q47" s="8" t="s">
        <v>29</v>
      </c>
      <c r="U47" s="36"/>
    </row>
    <row r="48" spans="1:25" s="7" customFormat="1">
      <c r="A48" s="240"/>
      <c r="B48" s="6"/>
      <c r="C48" s="6"/>
      <c r="D48" s="6"/>
      <c r="E48" s="43"/>
      <c r="F48" s="43"/>
      <c r="G48" s="8"/>
      <c r="H48" s="8"/>
      <c r="I48" s="5"/>
      <c r="J48" s="5"/>
      <c r="K48" s="8"/>
      <c r="L48" s="8"/>
      <c r="M48" s="8"/>
      <c r="N48" s="8"/>
      <c r="O48" s="8"/>
      <c r="P48" s="6"/>
      <c r="Q48" s="6" t="s">
        <v>33</v>
      </c>
      <c r="R48" s="9"/>
    </row>
    <row r="49" spans="1:18" s="7" customFormat="1">
      <c r="A49" s="240"/>
      <c r="B49" s="6"/>
      <c r="C49" s="6"/>
      <c r="D49" s="6"/>
      <c r="E49" s="43"/>
      <c r="F49" s="43"/>
      <c r="G49" s="8"/>
      <c r="H49" s="8"/>
      <c r="I49" s="5"/>
      <c r="J49" s="5"/>
      <c r="K49" s="8"/>
      <c r="L49" s="8"/>
      <c r="M49" s="8"/>
      <c r="N49" s="8"/>
      <c r="O49" s="8"/>
      <c r="P49" s="8"/>
      <c r="Q49" s="6" t="s">
        <v>34</v>
      </c>
      <c r="R49" s="9"/>
    </row>
    <row r="50" spans="1:18" s="7" customFormat="1" ht="13.5" customHeight="1">
      <c r="A50" s="240"/>
      <c r="B50" s="6"/>
      <c r="C50" s="6"/>
      <c r="D50" s="6"/>
      <c r="E50" s="43"/>
      <c r="F50" s="43"/>
      <c r="G50" s="8"/>
      <c r="H50" s="8"/>
      <c r="I50" s="5"/>
      <c r="J50" s="5"/>
      <c r="K50" s="8"/>
      <c r="L50" s="8"/>
      <c r="M50" s="8"/>
      <c r="N50" s="8"/>
      <c r="O50" s="8"/>
      <c r="P50" s="8"/>
      <c r="Q50" s="11" t="s">
        <v>24</v>
      </c>
    </row>
    <row r="51" spans="1:18" s="7" customFormat="1" ht="13.5" customHeight="1">
      <c r="A51" s="240"/>
      <c r="B51" s="6"/>
      <c r="C51" s="6"/>
      <c r="D51" s="6"/>
      <c r="E51" s="43"/>
      <c r="F51" s="43"/>
      <c r="G51" s="8"/>
      <c r="H51" s="8"/>
      <c r="I51" s="5"/>
      <c r="J51" s="5"/>
      <c r="K51" s="6"/>
      <c r="L51" s="8"/>
      <c r="M51" s="10"/>
      <c r="N51" s="10"/>
      <c r="O51" s="10"/>
      <c r="P51" s="8"/>
      <c r="Q51" s="6"/>
    </row>
    <row r="52" spans="1:18" s="7" customFormat="1" ht="13.5" customHeight="1">
      <c r="A52" s="240"/>
      <c r="B52" s="6"/>
      <c r="C52" s="6"/>
      <c r="D52" s="6"/>
      <c r="E52" s="43"/>
      <c r="F52" s="43"/>
      <c r="G52" s="8"/>
      <c r="H52" s="8"/>
      <c r="I52" s="5"/>
      <c r="J52" s="5"/>
      <c r="K52" s="6"/>
      <c r="L52" s="8"/>
      <c r="M52" s="10"/>
      <c r="N52" s="10"/>
      <c r="O52" s="10"/>
      <c r="P52" s="3"/>
      <c r="Q52" s="6"/>
    </row>
    <row r="53" spans="1:18" s="7" customFormat="1" ht="13.5" customHeight="1">
      <c r="A53" s="240"/>
      <c r="B53" s="6"/>
      <c r="C53" s="6"/>
      <c r="D53" s="6"/>
      <c r="E53" s="43"/>
      <c r="F53" s="43"/>
      <c r="G53" s="6"/>
      <c r="H53" s="8"/>
      <c r="I53" s="5"/>
      <c r="J53" s="5"/>
      <c r="K53" s="6"/>
      <c r="L53" s="8"/>
      <c r="M53" s="10"/>
      <c r="N53" s="10"/>
      <c r="O53" s="10"/>
      <c r="P53" s="3"/>
      <c r="Q53" s="3"/>
    </row>
    <row r="54" spans="1:18" s="7" customFormat="1">
      <c r="A54" s="240"/>
      <c r="B54" s="6"/>
      <c r="C54" s="6"/>
      <c r="D54" s="6"/>
      <c r="E54" s="43"/>
      <c r="F54" s="43"/>
      <c r="G54" s="10"/>
      <c r="H54" s="8"/>
      <c r="I54" s="5"/>
      <c r="J54" s="5"/>
      <c r="K54" s="8"/>
      <c r="L54" s="8"/>
      <c r="M54" s="10"/>
      <c r="N54" s="10"/>
      <c r="O54" s="10"/>
      <c r="P54" s="3"/>
      <c r="Q54" s="3"/>
    </row>
    <row r="55" spans="1:18" s="7" customFormat="1">
      <c r="A55" s="240"/>
      <c r="B55" s="6"/>
      <c r="C55" s="6"/>
      <c r="D55" s="6"/>
      <c r="E55" s="43"/>
      <c r="F55" s="43"/>
      <c r="G55" s="8"/>
      <c r="H55" s="8"/>
      <c r="I55" s="5"/>
      <c r="J55" s="5"/>
      <c r="K55" s="8"/>
      <c r="L55" s="8"/>
      <c r="M55" s="10"/>
      <c r="N55" s="10"/>
      <c r="O55" s="10"/>
      <c r="P55" s="3"/>
      <c r="Q55" s="3"/>
    </row>
    <row r="56" spans="1:18" s="7" customFormat="1">
      <c r="A56" s="240"/>
      <c r="B56" s="6"/>
      <c r="C56" s="6"/>
      <c r="D56" s="6"/>
      <c r="E56" s="43"/>
      <c r="F56" s="43"/>
      <c r="G56" s="10"/>
      <c r="H56" s="3"/>
      <c r="I56" s="5"/>
      <c r="J56" s="5"/>
      <c r="K56" s="8"/>
      <c r="L56" s="8"/>
      <c r="M56" s="10"/>
      <c r="N56" s="10"/>
      <c r="O56" s="10"/>
      <c r="P56" s="3"/>
      <c r="Q56" s="3"/>
    </row>
    <row r="57" spans="1:18" s="7" customFormat="1">
      <c r="A57" s="240"/>
      <c r="B57" s="6"/>
      <c r="C57" s="6"/>
      <c r="D57" s="6"/>
      <c r="E57" s="43"/>
      <c r="F57" s="43"/>
      <c r="G57" s="10"/>
      <c r="H57" s="3"/>
      <c r="I57" s="5"/>
      <c r="J57" s="5"/>
      <c r="K57" s="8"/>
      <c r="L57" s="8"/>
      <c r="M57" s="10"/>
      <c r="N57" s="10"/>
      <c r="O57" s="10"/>
      <c r="P57" s="3"/>
      <c r="Q57" s="3"/>
    </row>
    <row r="58" spans="1:18" s="7" customFormat="1">
      <c r="A58" s="240"/>
      <c r="B58" s="6"/>
      <c r="C58" s="6"/>
      <c r="D58" s="6"/>
      <c r="E58" s="43"/>
      <c r="F58" s="43"/>
      <c r="G58" s="10"/>
      <c r="H58" s="3"/>
      <c r="I58" s="5"/>
      <c r="J58" s="5"/>
      <c r="K58" s="8"/>
      <c r="L58" s="8"/>
      <c r="M58" s="10"/>
      <c r="N58" s="10"/>
      <c r="O58" s="10"/>
      <c r="P58" s="3"/>
      <c r="Q58" s="3"/>
    </row>
    <row r="59" spans="1:18" s="7" customFormat="1">
      <c r="A59" s="240"/>
      <c r="B59" s="6"/>
      <c r="C59" s="6"/>
      <c r="D59" s="6"/>
      <c r="E59" s="43"/>
      <c r="F59" s="43"/>
      <c r="G59" s="10"/>
      <c r="H59" s="3"/>
      <c r="I59" s="5"/>
      <c r="J59" s="5"/>
      <c r="K59" s="8"/>
      <c r="L59" s="8"/>
      <c r="M59" s="10"/>
      <c r="N59" s="10"/>
      <c r="O59" s="10"/>
      <c r="P59" s="3"/>
      <c r="Q59" s="3"/>
    </row>
    <row r="60" spans="1:18" s="7" customFormat="1">
      <c r="A60" s="240"/>
      <c r="B60" s="6"/>
      <c r="C60" s="6"/>
      <c r="D60" s="6"/>
      <c r="E60" s="43"/>
      <c r="F60" s="43"/>
      <c r="G60" s="10"/>
      <c r="H60" s="3"/>
      <c r="I60" s="5"/>
      <c r="J60" s="5"/>
      <c r="K60" s="8"/>
      <c r="L60" s="8"/>
      <c r="M60" s="10"/>
      <c r="N60" s="10"/>
      <c r="O60" s="10"/>
      <c r="P60" s="3"/>
      <c r="Q60" s="3"/>
    </row>
    <row r="61" spans="1:18" s="7" customFormat="1">
      <c r="A61" s="240"/>
      <c r="B61" s="6"/>
      <c r="C61" s="6"/>
      <c r="D61" s="6"/>
      <c r="E61" s="43"/>
      <c r="F61" s="43"/>
      <c r="G61" s="10"/>
      <c r="H61" s="3"/>
      <c r="I61" s="5"/>
      <c r="J61" s="5"/>
      <c r="K61" s="3"/>
      <c r="L61" s="8"/>
      <c r="M61" s="10"/>
      <c r="N61" s="10"/>
      <c r="O61" s="10"/>
      <c r="P61" s="3"/>
      <c r="Q61" s="3"/>
    </row>
    <row r="62" spans="1:18" s="7" customFormat="1">
      <c r="A62" s="240"/>
      <c r="B62" s="6"/>
      <c r="C62" s="6"/>
      <c r="D62" s="6"/>
      <c r="E62" s="43"/>
      <c r="F62" s="43"/>
      <c r="G62" s="10"/>
      <c r="H62" s="10"/>
      <c r="I62" s="5"/>
      <c r="J62" s="5"/>
      <c r="K62" s="3"/>
      <c r="L62" s="8"/>
      <c r="M62" s="10"/>
      <c r="N62" s="10"/>
      <c r="O62" s="10"/>
      <c r="P62" s="3"/>
      <c r="Q62" s="3"/>
    </row>
    <row r="63" spans="1:18" s="7" customFormat="1">
      <c r="A63" s="240"/>
      <c r="B63" s="6"/>
      <c r="C63" s="6"/>
      <c r="D63" s="6"/>
      <c r="E63" s="43"/>
      <c r="F63" s="43"/>
      <c r="G63" s="6"/>
      <c r="H63" s="32"/>
      <c r="I63" s="32"/>
      <c r="J63" s="32"/>
      <c r="K63" s="32"/>
      <c r="L63" s="8"/>
      <c r="M63" s="6"/>
      <c r="N63" s="6"/>
      <c r="O63" s="6"/>
      <c r="P63" s="6"/>
      <c r="Q63" s="6"/>
    </row>
    <row r="64" spans="1:18" s="7" customFormat="1">
      <c r="A64" s="240"/>
      <c r="B64" s="6"/>
      <c r="C64" s="6"/>
      <c r="D64" s="6"/>
      <c r="E64" s="43"/>
      <c r="F64" s="43"/>
      <c r="G64" s="6"/>
      <c r="H64" s="32"/>
      <c r="I64" s="32"/>
      <c r="J64" s="32"/>
      <c r="K64" s="32"/>
      <c r="L64" s="8"/>
      <c r="M64" s="6"/>
      <c r="N64" s="6"/>
      <c r="O64" s="6"/>
      <c r="P64" s="6"/>
      <c r="Q64" s="6"/>
    </row>
    <row r="65" spans="1:17" s="7" customFormat="1">
      <c r="A65" s="240"/>
      <c r="B65" s="6"/>
      <c r="C65" s="6"/>
      <c r="D65" s="6"/>
      <c r="E65" s="43"/>
      <c r="F65" s="43"/>
      <c r="G65" s="6"/>
      <c r="H65" s="32"/>
      <c r="I65" s="32"/>
      <c r="J65" s="32"/>
      <c r="K65" s="32"/>
      <c r="L65" s="8"/>
      <c r="M65" s="6"/>
      <c r="N65" s="6"/>
      <c r="O65" s="6"/>
      <c r="P65" s="6"/>
      <c r="Q65" s="6"/>
    </row>
    <row r="66" spans="1:17" s="7" customFormat="1">
      <c r="A66" s="240"/>
      <c r="B66" s="6"/>
      <c r="C66" s="6"/>
      <c r="D66" s="6"/>
      <c r="E66" s="43"/>
      <c r="F66" s="43"/>
      <c r="G66" s="6"/>
      <c r="H66" s="32"/>
      <c r="I66" s="32"/>
      <c r="J66" s="32"/>
      <c r="K66" s="32"/>
      <c r="L66" s="8"/>
      <c r="M66" s="6"/>
      <c r="N66" s="6"/>
      <c r="O66" s="6"/>
      <c r="P66" s="6"/>
      <c r="Q66" s="6"/>
    </row>
    <row r="67" spans="1:17" s="7" customFormat="1">
      <c r="A67" s="240"/>
      <c r="B67" s="6"/>
      <c r="C67" s="6"/>
      <c r="D67" s="6"/>
      <c r="E67" s="43"/>
      <c r="F67" s="43"/>
      <c r="G67" s="6"/>
      <c r="H67" s="32"/>
      <c r="I67" s="32"/>
      <c r="J67" s="32"/>
      <c r="K67" s="32"/>
      <c r="L67" s="8"/>
      <c r="M67" s="6"/>
      <c r="N67" s="6"/>
      <c r="O67" s="6"/>
      <c r="P67" s="6"/>
      <c r="Q67" s="6"/>
    </row>
    <row r="68" spans="1:17" s="7" customFormat="1">
      <c r="A68" s="240"/>
      <c r="B68" s="6"/>
      <c r="C68" s="6"/>
      <c r="D68" s="6"/>
      <c r="E68" s="43"/>
      <c r="F68" s="43"/>
      <c r="G68" s="6"/>
      <c r="H68" s="32"/>
      <c r="I68" s="32"/>
      <c r="J68" s="32"/>
      <c r="K68" s="32"/>
      <c r="L68" s="8"/>
      <c r="M68" s="6"/>
      <c r="N68" s="6"/>
      <c r="O68" s="6"/>
      <c r="P68" s="6"/>
      <c r="Q68" s="6"/>
    </row>
    <row r="69" spans="1:17" s="7" customFormat="1">
      <c r="A69" s="240"/>
      <c r="B69" s="6"/>
      <c r="C69" s="6"/>
      <c r="D69" s="6"/>
      <c r="E69" s="43"/>
      <c r="F69" s="43"/>
      <c r="G69" s="6"/>
      <c r="H69" s="32"/>
      <c r="I69" s="32"/>
      <c r="J69" s="32"/>
      <c r="K69" s="32"/>
      <c r="L69" s="8"/>
      <c r="M69" s="6"/>
      <c r="N69" s="6"/>
      <c r="O69" s="6"/>
      <c r="P69" s="6"/>
      <c r="Q69" s="6"/>
    </row>
    <row r="70" spans="1:17" s="7" customFormat="1">
      <c r="A70" s="240"/>
      <c r="B70" s="6"/>
      <c r="C70" s="6"/>
      <c r="D70" s="6"/>
      <c r="E70" s="43"/>
      <c r="F70" s="43"/>
      <c r="G70" s="6"/>
      <c r="H70" s="32"/>
      <c r="I70" s="32"/>
      <c r="J70" s="32"/>
      <c r="K70" s="32"/>
      <c r="L70" s="8"/>
      <c r="M70" s="6"/>
      <c r="N70" s="6"/>
      <c r="O70" s="6"/>
      <c r="P70" s="6"/>
      <c r="Q70" s="6"/>
    </row>
    <row r="71" spans="1:17" s="7" customFormat="1">
      <c r="A71" s="240"/>
      <c r="B71" s="6"/>
      <c r="C71" s="6"/>
      <c r="D71" s="6"/>
      <c r="E71" s="43"/>
      <c r="F71" s="43"/>
      <c r="G71" s="6"/>
      <c r="H71" s="32"/>
      <c r="I71" s="32"/>
      <c r="J71" s="32"/>
      <c r="K71" s="32"/>
      <c r="L71" s="8"/>
      <c r="M71" s="6"/>
      <c r="N71" s="6"/>
      <c r="O71" s="6"/>
      <c r="P71" s="6"/>
      <c r="Q71" s="6"/>
    </row>
    <row r="72" spans="1:17" s="7" customFormat="1">
      <c r="A72" s="240"/>
      <c r="B72" s="6"/>
      <c r="C72" s="6"/>
      <c r="D72" s="6"/>
      <c r="E72" s="43"/>
      <c r="F72" s="43"/>
      <c r="G72" s="6"/>
      <c r="H72" s="32"/>
      <c r="I72" s="32"/>
      <c r="J72" s="32"/>
      <c r="K72" s="32"/>
      <c r="L72" s="8"/>
      <c r="M72" s="6"/>
      <c r="N72" s="6"/>
      <c r="O72" s="6"/>
      <c r="P72" s="6"/>
      <c r="Q72" s="6"/>
    </row>
    <row r="73" spans="1:17" s="7" customFormat="1">
      <c r="A73" s="240"/>
      <c r="B73" s="6"/>
      <c r="C73" s="6"/>
      <c r="D73" s="6"/>
      <c r="E73" s="43"/>
      <c r="F73" s="43"/>
      <c r="G73" s="6"/>
      <c r="H73" s="32"/>
      <c r="I73" s="32"/>
      <c r="J73" s="32"/>
      <c r="K73" s="32"/>
      <c r="L73" s="8"/>
      <c r="M73" s="6"/>
      <c r="N73" s="6"/>
      <c r="O73" s="6"/>
      <c r="P73" s="6"/>
      <c r="Q73" s="6"/>
    </row>
    <row r="74" spans="1:17" s="7" customFormat="1">
      <c r="A74" s="240"/>
      <c r="B74" s="6"/>
      <c r="C74" s="6"/>
      <c r="D74" s="6"/>
      <c r="E74" s="43"/>
      <c r="F74" s="43"/>
      <c r="G74" s="6"/>
      <c r="H74" s="32"/>
      <c r="I74" s="32"/>
      <c r="J74" s="32"/>
      <c r="K74" s="32"/>
      <c r="L74" s="8"/>
      <c r="M74" s="6"/>
      <c r="N74" s="6"/>
      <c r="O74" s="6"/>
      <c r="P74" s="6"/>
      <c r="Q74" s="6"/>
    </row>
    <row r="75" spans="1:17" s="7" customFormat="1">
      <c r="A75" s="240"/>
      <c r="B75" s="6"/>
      <c r="C75" s="6"/>
      <c r="D75" s="6"/>
      <c r="E75" s="43"/>
      <c r="F75" s="43"/>
      <c r="G75" s="6"/>
      <c r="H75" s="32"/>
      <c r="I75" s="32"/>
      <c r="J75" s="32"/>
      <c r="K75" s="32"/>
      <c r="L75" s="8"/>
      <c r="M75" s="6"/>
      <c r="N75" s="6"/>
      <c r="O75" s="6"/>
      <c r="P75" s="6"/>
      <c r="Q75" s="6"/>
    </row>
    <row r="76" spans="1:17" s="7" customFormat="1">
      <c r="A76" s="241"/>
      <c r="B76" s="6"/>
      <c r="C76" s="6"/>
      <c r="D76" s="6"/>
      <c r="E76" s="43"/>
      <c r="F76" s="43"/>
      <c r="G76" s="6"/>
      <c r="H76" s="32"/>
      <c r="I76" s="32"/>
      <c r="J76" s="32"/>
      <c r="K76" s="32"/>
      <c r="L76" s="8"/>
      <c r="M76" s="6"/>
      <c r="N76" s="6"/>
      <c r="O76" s="6"/>
      <c r="P76" s="6"/>
      <c r="Q76" s="6"/>
    </row>
    <row r="77" spans="1:17" s="7" customFormat="1">
      <c r="A77" s="223" t="s">
        <v>99</v>
      </c>
      <c r="B77" s="6"/>
      <c r="C77" s="43"/>
      <c r="D77" s="43"/>
      <c r="E77" s="43"/>
      <c r="F77" s="43"/>
      <c r="G77" s="6"/>
      <c r="H77" s="6"/>
      <c r="I77" s="6"/>
      <c r="J77" s="6"/>
      <c r="K77" s="6"/>
      <c r="L77" s="6"/>
      <c r="M77" s="6"/>
      <c r="N77" s="6"/>
      <c r="O77" s="6"/>
      <c r="P77" s="6"/>
      <c r="Q77" s="6"/>
    </row>
    <row r="78" spans="1:17" s="7" customFormat="1">
      <c r="A78" s="224"/>
      <c r="B78" s="44"/>
      <c r="C78" s="44"/>
      <c r="D78" s="44"/>
      <c r="E78" s="45"/>
      <c r="F78" s="45"/>
      <c r="G78" s="6"/>
      <c r="H78" s="6"/>
      <c r="I78" s="6"/>
      <c r="J78" s="6"/>
      <c r="K78" s="6"/>
      <c r="L78" s="6"/>
      <c r="M78" s="6"/>
      <c r="N78" s="6"/>
      <c r="O78" s="6"/>
      <c r="P78" s="6"/>
      <c r="Q78" s="6"/>
    </row>
    <row r="79" spans="1:17" s="7" customFormat="1">
      <c r="A79" s="224"/>
      <c r="B79" s="44"/>
      <c r="C79" s="44"/>
      <c r="D79" s="44"/>
      <c r="E79" s="45"/>
      <c r="F79" s="45"/>
      <c r="G79" s="6"/>
      <c r="H79" s="6"/>
      <c r="I79" s="6"/>
      <c r="J79" s="6"/>
      <c r="K79" s="6"/>
      <c r="L79" s="6"/>
      <c r="M79" s="6"/>
      <c r="N79" s="6"/>
      <c r="O79" s="6"/>
      <c r="P79" s="6"/>
      <c r="Q79" s="6"/>
    </row>
    <row r="80" spans="1:17" s="7" customFormat="1">
      <c r="A80" s="224"/>
      <c r="B80" s="44"/>
      <c r="C80" s="44"/>
      <c r="D80" s="44"/>
      <c r="E80" s="45"/>
      <c r="F80" s="45"/>
      <c r="G80" s="6"/>
      <c r="H80" s="18"/>
      <c r="I80" s="6"/>
      <c r="J80" s="6"/>
      <c r="K80" s="6"/>
      <c r="L80" s="6"/>
      <c r="M80" s="6"/>
      <c r="N80" s="6"/>
      <c r="O80" s="6"/>
      <c r="P80" s="6"/>
      <c r="Q80" s="6"/>
    </row>
    <row r="81" spans="1:17" s="7" customFormat="1">
      <c r="A81" s="224"/>
      <c r="B81" s="44"/>
      <c r="C81" s="44"/>
      <c r="D81" s="44"/>
      <c r="E81" s="45"/>
      <c r="F81" s="45"/>
      <c r="G81" s="6"/>
      <c r="H81" s="6"/>
      <c r="I81" s="6"/>
      <c r="J81" s="6"/>
      <c r="K81" s="6"/>
      <c r="L81" s="6"/>
      <c r="M81" s="6"/>
      <c r="N81" s="6"/>
      <c r="O81" s="6"/>
      <c r="P81" s="6"/>
      <c r="Q81" s="6"/>
    </row>
    <row r="82" spans="1:17" s="7" customFormat="1">
      <c r="A82" s="224"/>
      <c r="B82" s="44"/>
      <c r="C82" s="44"/>
      <c r="D82" s="44"/>
      <c r="E82" s="45"/>
      <c r="F82" s="45"/>
      <c r="G82" s="6"/>
      <c r="H82" s="6"/>
      <c r="I82" s="6"/>
      <c r="J82" s="6"/>
      <c r="K82" s="6"/>
      <c r="L82" s="6"/>
      <c r="M82" s="6"/>
      <c r="N82" s="6"/>
      <c r="O82" s="6"/>
      <c r="P82" s="6"/>
      <c r="Q82" s="6"/>
    </row>
    <row r="83" spans="1:17" s="7" customFormat="1">
      <c r="A83" s="224"/>
      <c r="B83" s="44"/>
      <c r="C83" s="44"/>
      <c r="D83" s="44"/>
      <c r="E83" s="45"/>
      <c r="F83" s="45"/>
      <c r="G83" s="18"/>
      <c r="H83" s="6"/>
      <c r="I83" s="6"/>
      <c r="J83" s="6"/>
      <c r="K83" s="6"/>
      <c r="L83" s="6"/>
      <c r="M83" s="6"/>
      <c r="N83" s="6"/>
      <c r="O83" s="6"/>
      <c r="P83" s="6"/>
      <c r="Q83" s="6"/>
    </row>
    <row r="84" spans="1:17" s="7" customFormat="1">
      <c r="A84" s="224"/>
      <c r="B84" s="44"/>
      <c r="C84" s="44"/>
      <c r="D84" s="44"/>
      <c r="E84" s="45"/>
      <c r="F84" s="45"/>
      <c r="G84" s="6"/>
      <c r="H84" s="6"/>
      <c r="I84" s="6"/>
      <c r="J84" s="6"/>
      <c r="K84" s="6"/>
      <c r="L84" s="6"/>
      <c r="M84" s="6"/>
      <c r="N84" s="6"/>
      <c r="O84" s="6"/>
      <c r="P84" s="6"/>
      <c r="Q84" s="6"/>
    </row>
    <row r="85" spans="1:17" s="7" customFormat="1">
      <c r="A85" s="224"/>
      <c r="B85" s="44"/>
      <c r="C85" s="44"/>
      <c r="D85" s="44"/>
      <c r="E85" s="45"/>
      <c r="F85" s="45"/>
      <c r="G85" s="6"/>
      <c r="H85" s="6"/>
      <c r="I85" s="6"/>
      <c r="J85" s="6"/>
      <c r="K85" s="6"/>
      <c r="L85" s="6"/>
      <c r="M85" s="6"/>
      <c r="N85" s="6"/>
      <c r="O85" s="6"/>
      <c r="P85" s="6"/>
      <c r="Q85" s="6"/>
    </row>
    <row r="86" spans="1:17" s="7" customFormat="1">
      <c r="A86" s="224"/>
      <c r="B86" s="44"/>
      <c r="C86" s="44"/>
      <c r="D86" s="44"/>
      <c r="E86" s="45"/>
      <c r="F86" s="45"/>
      <c r="G86" s="6"/>
      <c r="H86" s="6"/>
      <c r="I86" s="6"/>
      <c r="J86" s="6"/>
      <c r="K86" s="6"/>
      <c r="L86" s="6"/>
      <c r="M86" s="6"/>
      <c r="N86" s="6"/>
      <c r="O86" s="6"/>
      <c r="P86" s="6"/>
      <c r="Q86" s="6"/>
    </row>
    <row r="87" spans="1:17" s="7" customFormat="1" ht="13.2">
      <c r="A87" s="224"/>
      <c r="B87" s="44"/>
      <c r="C87" s="44"/>
      <c r="D87" s="44"/>
      <c r="E87" s="45"/>
      <c r="F87" s="45"/>
      <c r="G87" s="6"/>
      <c r="H87" s="12"/>
      <c r="I87" s="6"/>
      <c r="J87" s="6"/>
      <c r="K87" s="6"/>
      <c r="L87" s="6"/>
      <c r="M87" s="6"/>
      <c r="N87" s="6"/>
      <c r="O87" s="6"/>
      <c r="P87" s="6"/>
      <c r="Q87" s="6"/>
    </row>
    <row r="88" spans="1:17" s="7" customFormat="1" ht="13.2">
      <c r="A88" s="224"/>
      <c r="B88" s="44"/>
      <c r="C88" s="44"/>
      <c r="D88" s="44"/>
      <c r="E88" s="45"/>
      <c r="F88" s="45"/>
      <c r="G88" s="6"/>
      <c r="H88" s="12"/>
      <c r="I88" s="6"/>
      <c r="J88" s="6"/>
      <c r="K88" s="6"/>
      <c r="L88" s="6"/>
      <c r="M88" s="6"/>
      <c r="N88" s="6"/>
      <c r="O88" s="6"/>
      <c r="P88" s="6"/>
      <c r="Q88" s="6"/>
    </row>
    <row r="89" spans="1:17" s="7" customFormat="1" ht="13.2">
      <c r="A89" s="224"/>
      <c r="B89" s="44"/>
      <c r="C89" s="44"/>
      <c r="D89" s="44"/>
      <c r="E89" s="45"/>
      <c r="F89" s="45"/>
      <c r="G89" s="6"/>
      <c r="H89" s="12"/>
      <c r="I89" s="6"/>
      <c r="J89" s="6"/>
      <c r="K89" s="6"/>
      <c r="L89" s="6"/>
      <c r="M89" s="6"/>
      <c r="N89" s="6"/>
      <c r="O89" s="6"/>
      <c r="P89" s="6"/>
      <c r="Q89" s="6"/>
    </row>
    <row r="90" spans="1:17" s="7" customFormat="1" ht="13.2">
      <c r="A90" s="224"/>
      <c r="B90" s="44"/>
      <c r="C90" s="44"/>
      <c r="D90" s="44"/>
      <c r="E90" s="45"/>
      <c r="F90" s="45"/>
      <c r="G90" s="6"/>
      <c r="H90" s="12"/>
      <c r="I90" s="6"/>
      <c r="J90" s="6"/>
      <c r="K90" s="6"/>
      <c r="L90" s="6"/>
      <c r="M90" s="6"/>
      <c r="N90" s="6"/>
      <c r="O90" s="6"/>
      <c r="P90" s="6"/>
      <c r="Q90" s="6"/>
    </row>
    <row r="91" spans="1:17" s="7" customFormat="1" ht="13.2">
      <c r="A91" s="224"/>
      <c r="B91" s="44"/>
      <c r="C91" s="44"/>
      <c r="D91" s="44"/>
      <c r="E91" s="45"/>
      <c r="F91" s="45"/>
      <c r="G91" s="6"/>
      <c r="H91" s="12"/>
      <c r="I91" s="6"/>
      <c r="J91" s="6"/>
      <c r="K91" s="6"/>
      <c r="L91" s="6"/>
      <c r="M91" s="6"/>
      <c r="N91" s="6"/>
      <c r="O91" s="6"/>
      <c r="P91" s="6"/>
      <c r="Q91" s="6"/>
    </row>
    <row r="92" spans="1:17" s="7" customFormat="1" ht="13.2">
      <c r="A92" s="224"/>
      <c r="B92" s="44"/>
      <c r="C92" s="44"/>
      <c r="D92" s="44"/>
      <c r="E92" s="45"/>
      <c r="F92" s="45"/>
      <c r="G92" s="6"/>
      <c r="H92" s="12"/>
      <c r="I92" s="6"/>
      <c r="J92" s="6"/>
      <c r="K92" s="6"/>
      <c r="L92" s="6"/>
      <c r="M92" s="6"/>
      <c r="N92" s="6"/>
      <c r="O92" s="6"/>
      <c r="P92" s="6"/>
      <c r="Q92" s="6"/>
    </row>
    <row r="93" spans="1:17" s="7" customFormat="1" ht="13.2">
      <c r="A93" s="224"/>
      <c r="B93" s="44"/>
      <c r="C93" s="44"/>
      <c r="D93" s="44"/>
      <c r="E93" s="43"/>
      <c r="F93" s="43"/>
      <c r="G93" s="6"/>
      <c r="H93" s="12"/>
      <c r="I93" s="6"/>
      <c r="J93" s="6"/>
      <c r="K93" s="6"/>
      <c r="L93" s="6"/>
      <c r="M93" s="6"/>
      <c r="N93" s="6"/>
      <c r="O93" s="6"/>
      <c r="P93" s="6"/>
      <c r="Q93" s="6"/>
    </row>
    <row r="94" spans="1:17" s="7" customFormat="1" ht="13.2">
      <c r="A94" s="224"/>
      <c r="B94" s="44"/>
      <c r="C94" s="44"/>
      <c r="D94" s="44"/>
      <c r="E94" s="43"/>
      <c r="F94" s="43"/>
      <c r="G94" s="6"/>
      <c r="H94" s="12"/>
      <c r="I94" s="6"/>
      <c r="J94" s="6"/>
      <c r="K94" s="6"/>
      <c r="L94" s="6"/>
      <c r="M94" s="6"/>
      <c r="N94" s="6"/>
      <c r="O94" s="6"/>
      <c r="P94" s="6"/>
      <c r="Q94" s="6"/>
    </row>
    <row r="95" spans="1:17" s="7" customFormat="1">
      <c r="A95" s="224"/>
      <c r="B95" s="44"/>
      <c r="C95" s="44"/>
      <c r="D95" s="44"/>
      <c r="E95" s="43"/>
      <c r="F95" s="43"/>
      <c r="G95" s="6"/>
      <c r="H95" s="6"/>
      <c r="I95" s="6"/>
      <c r="J95" s="6"/>
      <c r="K95" s="6"/>
      <c r="L95" s="6"/>
      <c r="M95" s="6"/>
      <c r="N95" s="6"/>
      <c r="O95" s="6"/>
      <c r="P95" s="6"/>
      <c r="Q95" s="6"/>
    </row>
    <row r="96" spans="1:17" s="7" customFormat="1">
      <c r="A96" s="224"/>
      <c r="B96" s="44"/>
      <c r="C96" s="44"/>
      <c r="D96" s="44"/>
      <c r="E96" s="43"/>
      <c r="F96" s="43"/>
      <c r="G96" s="6"/>
      <c r="H96" s="6"/>
      <c r="I96" s="6"/>
      <c r="J96" s="6"/>
      <c r="K96" s="6"/>
      <c r="L96" s="6"/>
      <c r="M96" s="6"/>
      <c r="N96" s="6"/>
      <c r="O96" s="6"/>
      <c r="P96" s="6"/>
      <c r="Q96" s="6"/>
    </row>
    <row r="97" spans="1:20" s="7" customFormat="1">
      <c r="A97" s="224"/>
      <c r="B97" s="44"/>
      <c r="C97" s="44"/>
      <c r="D97" s="44"/>
      <c r="E97" s="43"/>
      <c r="F97" s="43"/>
      <c r="G97" s="6"/>
      <c r="H97" s="6"/>
      <c r="I97" s="6"/>
      <c r="J97" s="6"/>
      <c r="K97" s="6"/>
      <c r="L97" s="6"/>
      <c r="M97" s="6"/>
      <c r="N97" s="6"/>
      <c r="O97" s="6"/>
      <c r="P97" s="6"/>
      <c r="Q97" s="6"/>
    </row>
    <row r="98" spans="1:20" s="7" customFormat="1" ht="12">
      <c r="A98" s="224"/>
      <c r="B98" s="44"/>
      <c r="C98" s="44"/>
      <c r="D98" s="44"/>
      <c r="E98" s="43"/>
      <c r="F98" s="43"/>
      <c r="G98" s="6"/>
      <c r="H98" s="6"/>
      <c r="I98" s="6"/>
      <c r="J98" s="6"/>
      <c r="K98" s="6"/>
      <c r="L98" s="21"/>
      <c r="M98" s="6"/>
      <c r="N98" s="6"/>
      <c r="O98" s="6"/>
      <c r="P98" s="6"/>
      <c r="Q98" s="6"/>
    </row>
    <row r="99" spans="1:20" s="7" customFormat="1" ht="12">
      <c r="A99" s="224"/>
      <c r="B99" s="44"/>
      <c r="C99" s="44"/>
      <c r="D99" s="44"/>
      <c r="E99" s="43"/>
      <c r="F99" s="43"/>
      <c r="G99" s="6"/>
      <c r="H99" s="6"/>
      <c r="I99" s="6"/>
      <c r="J99" s="6"/>
      <c r="K99" s="6"/>
      <c r="L99" s="21"/>
      <c r="M99" s="6"/>
      <c r="N99" s="6"/>
      <c r="O99" s="6"/>
      <c r="P99" s="6"/>
      <c r="Q99" s="6"/>
      <c r="R99" s="38"/>
      <c r="S99" s="39"/>
      <c r="T99" s="39"/>
    </row>
    <row r="100" spans="1:20" s="7" customFormat="1" ht="12">
      <c r="A100" s="224"/>
      <c r="B100" s="44"/>
      <c r="C100" s="44"/>
      <c r="D100" s="44"/>
      <c r="E100" s="43"/>
      <c r="F100" s="43"/>
      <c r="G100" s="6"/>
      <c r="H100" s="6"/>
      <c r="I100" s="6"/>
      <c r="J100" s="6"/>
      <c r="K100" s="6"/>
      <c r="L100" s="21"/>
      <c r="M100" s="6"/>
      <c r="N100" s="6"/>
      <c r="O100" s="6"/>
      <c r="P100" s="6"/>
      <c r="Q100" s="6"/>
      <c r="R100" s="38"/>
      <c r="S100" s="39"/>
      <c r="T100" s="39"/>
    </row>
    <row r="101" spans="1:20" s="7" customFormat="1" ht="13.2">
      <c r="A101" s="224"/>
      <c r="B101" s="44"/>
      <c r="C101" s="44"/>
      <c r="D101" s="44"/>
      <c r="E101" s="43"/>
      <c r="F101" s="43"/>
      <c r="G101" s="6"/>
      <c r="H101" s="6"/>
      <c r="I101" s="6"/>
      <c r="J101" s="6"/>
      <c r="K101" s="6"/>
      <c r="L101" s="21"/>
      <c r="M101" s="6"/>
      <c r="N101" s="6"/>
      <c r="O101" s="6"/>
      <c r="P101" s="6"/>
      <c r="Q101" s="6"/>
      <c r="R101" s="40"/>
      <c r="S101" s="39"/>
      <c r="T101" s="39"/>
    </row>
    <row r="102" spans="1:20" s="7" customFormat="1" ht="12">
      <c r="A102" s="224"/>
      <c r="B102" s="44"/>
      <c r="C102" s="44"/>
      <c r="D102" s="44"/>
      <c r="E102" s="43"/>
      <c r="F102" s="43"/>
      <c r="G102" s="6"/>
      <c r="H102" s="6"/>
      <c r="I102" s="6"/>
      <c r="J102" s="6"/>
      <c r="K102" s="6"/>
      <c r="L102" s="21"/>
      <c r="M102" s="6"/>
      <c r="N102" s="6"/>
      <c r="O102" s="6"/>
      <c r="P102" s="6"/>
      <c r="Q102" s="6"/>
      <c r="R102" s="38"/>
      <c r="S102" s="39"/>
      <c r="T102" s="39"/>
    </row>
    <row r="103" spans="1:20" s="7" customFormat="1" ht="12">
      <c r="A103" s="224"/>
      <c r="B103" s="44"/>
      <c r="C103" s="44"/>
      <c r="D103" s="44"/>
      <c r="E103" s="43"/>
      <c r="F103" s="43"/>
      <c r="G103" s="6"/>
      <c r="H103" s="6"/>
      <c r="I103" s="6"/>
      <c r="J103" s="6"/>
      <c r="K103" s="6"/>
      <c r="L103" s="21"/>
      <c r="M103" s="6"/>
      <c r="N103" s="6"/>
      <c r="O103" s="6"/>
      <c r="P103" s="6"/>
      <c r="Q103" s="6"/>
      <c r="R103" s="38"/>
      <c r="S103" s="39"/>
      <c r="T103" s="39"/>
    </row>
    <row r="104" spans="1:20" s="7" customFormat="1" ht="12">
      <c r="A104" s="224"/>
      <c r="B104" s="44"/>
      <c r="C104" s="44"/>
      <c r="D104" s="44"/>
      <c r="E104" s="43"/>
      <c r="F104" s="43"/>
      <c r="G104" s="6"/>
      <c r="H104" s="6"/>
      <c r="I104" s="6"/>
      <c r="J104" s="6"/>
      <c r="K104" s="6"/>
      <c r="L104" s="21"/>
      <c r="M104" s="6"/>
      <c r="N104" s="6"/>
      <c r="O104" s="6"/>
      <c r="P104" s="6"/>
      <c r="Q104" s="6"/>
      <c r="R104" s="38"/>
      <c r="S104" s="39"/>
      <c r="T104" s="39"/>
    </row>
    <row r="105" spans="1:20" s="7" customFormat="1" ht="12">
      <c r="A105" s="224"/>
      <c r="B105" s="44"/>
      <c r="C105" s="44"/>
      <c r="D105" s="44"/>
      <c r="E105" s="43"/>
      <c r="F105" s="43"/>
      <c r="G105" s="6"/>
      <c r="H105" s="6"/>
      <c r="I105" s="6"/>
      <c r="J105" s="6"/>
      <c r="K105" s="6"/>
      <c r="L105" s="21"/>
      <c r="M105" s="6"/>
      <c r="N105" s="6"/>
      <c r="O105" s="6"/>
      <c r="P105" s="6"/>
      <c r="Q105" s="6"/>
      <c r="R105" s="38"/>
      <c r="S105" s="39"/>
      <c r="T105" s="39"/>
    </row>
    <row r="106" spans="1:20" s="7" customFormat="1" ht="12">
      <c r="A106" s="224"/>
      <c r="B106" s="44"/>
      <c r="C106" s="44"/>
      <c r="D106" s="44"/>
      <c r="E106" s="43"/>
      <c r="F106" s="43"/>
      <c r="G106" s="6"/>
      <c r="H106" s="6"/>
      <c r="I106" s="6"/>
      <c r="J106" s="6"/>
      <c r="K106" s="6"/>
      <c r="L106" s="21"/>
      <c r="M106" s="6"/>
      <c r="N106" s="6"/>
      <c r="O106" s="6"/>
      <c r="P106" s="6"/>
      <c r="Q106" s="6"/>
      <c r="R106" s="38"/>
      <c r="S106" s="39"/>
      <c r="T106" s="39"/>
    </row>
    <row r="107" spans="1:20" s="7" customFormat="1" ht="12">
      <c r="A107" s="224"/>
      <c r="B107" s="44"/>
      <c r="C107" s="44"/>
      <c r="D107" s="44"/>
      <c r="E107" s="43"/>
      <c r="F107" s="43"/>
      <c r="G107" s="6"/>
      <c r="H107" s="6"/>
      <c r="I107" s="6"/>
      <c r="J107" s="6"/>
      <c r="K107" s="6"/>
      <c r="L107" s="21"/>
      <c r="M107" s="6"/>
      <c r="N107" s="6"/>
      <c r="O107" s="6"/>
      <c r="P107" s="6"/>
      <c r="Q107" s="6"/>
      <c r="R107" s="38"/>
      <c r="S107" s="39"/>
      <c r="T107" s="39"/>
    </row>
    <row r="108" spans="1:20" s="7" customFormat="1" ht="12">
      <c r="A108" s="224"/>
      <c r="B108" s="44"/>
      <c r="C108" s="63"/>
      <c r="D108" s="63"/>
      <c r="E108" s="43"/>
      <c r="F108" s="43"/>
      <c r="G108" s="6"/>
      <c r="H108" s="6"/>
      <c r="I108" s="6"/>
      <c r="J108" s="6"/>
      <c r="K108" s="6"/>
      <c r="L108" s="21"/>
      <c r="M108" s="6"/>
      <c r="N108" s="6"/>
      <c r="O108" s="6"/>
      <c r="P108" s="6"/>
      <c r="Q108" s="6"/>
      <c r="R108" s="38"/>
      <c r="S108" s="39"/>
      <c r="T108" s="39"/>
    </row>
    <row r="109" spans="1:20" s="7" customFormat="1" ht="12">
      <c r="A109" s="224"/>
      <c r="B109" s="44"/>
      <c r="C109" s="63"/>
      <c r="D109" s="63"/>
      <c r="E109" s="43"/>
      <c r="F109" s="43"/>
      <c r="G109" s="6"/>
      <c r="H109" s="6"/>
      <c r="I109" s="6"/>
      <c r="J109" s="6"/>
      <c r="K109" s="6"/>
      <c r="L109" s="21"/>
      <c r="M109" s="6"/>
      <c r="N109" s="6"/>
      <c r="O109" s="6"/>
      <c r="P109" s="6"/>
      <c r="Q109" s="6"/>
      <c r="R109" s="38"/>
      <c r="S109" s="39"/>
      <c r="T109" s="39"/>
    </row>
    <row r="110" spans="1:20" s="7" customFormat="1" ht="12">
      <c r="A110" s="224"/>
      <c r="B110" s="44"/>
      <c r="C110" s="63"/>
      <c r="D110" s="63"/>
      <c r="E110" s="43"/>
      <c r="F110" s="43"/>
      <c r="G110" s="6"/>
      <c r="H110" s="6"/>
      <c r="I110" s="6"/>
      <c r="J110" s="6"/>
      <c r="K110" s="6"/>
      <c r="L110" s="21"/>
      <c r="M110" s="6"/>
      <c r="N110" s="6"/>
      <c r="O110" s="6"/>
      <c r="P110" s="6"/>
      <c r="Q110" s="6"/>
      <c r="R110" s="38"/>
      <c r="S110" s="39"/>
      <c r="T110" s="39"/>
    </row>
    <row r="111" spans="1:20" s="7" customFormat="1" ht="12">
      <c r="A111" s="224"/>
      <c r="B111" s="44"/>
      <c r="C111" s="63"/>
      <c r="D111" s="63"/>
      <c r="E111" s="43"/>
      <c r="F111" s="43"/>
      <c r="G111" s="6"/>
      <c r="H111" s="6"/>
      <c r="I111" s="6"/>
      <c r="J111" s="6"/>
      <c r="K111" s="6"/>
      <c r="L111" s="21"/>
      <c r="M111" s="6"/>
      <c r="N111" s="6"/>
      <c r="O111" s="6"/>
      <c r="P111" s="6"/>
      <c r="Q111" s="6"/>
      <c r="R111" s="38"/>
      <c r="S111" s="39"/>
      <c r="T111" s="39"/>
    </row>
    <row r="112" spans="1:20" s="7" customFormat="1" ht="12">
      <c r="A112" s="224"/>
      <c r="B112" s="44"/>
      <c r="C112" s="63"/>
      <c r="D112" s="63"/>
      <c r="E112" s="43"/>
      <c r="F112" s="43"/>
      <c r="G112" s="6"/>
      <c r="H112" s="6"/>
      <c r="I112" s="6"/>
      <c r="J112" s="6"/>
      <c r="K112" s="6"/>
      <c r="L112" s="21"/>
      <c r="M112" s="6"/>
      <c r="N112" s="6"/>
      <c r="O112" s="6"/>
      <c r="P112" s="6"/>
      <c r="Q112" s="6"/>
      <c r="R112" s="38"/>
      <c r="S112" s="39"/>
      <c r="T112" s="39"/>
    </row>
    <row r="113" spans="1:27" s="7" customFormat="1" ht="12">
      <c r="A113" s="224"/>
      <c r="B113" s="44"/>
      <c r="C113" s="63"/>
      <c r="D113" s="63"/>
      <c r="E113" s="43"/>
      <c r="F113" s="43"/>
      <c r="G113" s="6"/>
      <c r="H113" s="6"/>
      <c r="I113" s="6"/>
      <c r="J113" s="6"/>
      <c r="K113" s="6"/>
      <c r="L113" s="21"/>
      <c r="M113" s="6"/>
      <c r="N113" s="6"/>
      <c r="O113" s="6"/>
      <c r="P113" s="6"/>
      <c r="Q113" s="6"/>
      <c r="R113" s="38"/>
      <c r="S113" s="39"/>
      <c r="T113" s="39"/>
    </row>
    <row r="114" spans="1:27" s="7" customFormat="1" ht="12">
      <c r="A114" s="224"/>
      <c r="B114" s="44"/>
      <c r="C114" s="63"/>
      <c r="D114" s="63"/>
      <c r="E114" s="43"/>
      <c r="F114" s="43"/>
      <c r="G114" s="6"/>
      <c r="H114" s="6"/>
      <c r="I114" s="6"/>
      <c r="J114" s="6"/>
      <c r="K114" s="6"/>
      <c r="L114" s="21"/>
      <c r="M114" s="6"/>
      <c r="N114" s="6"/>
      <c r="O114" s="6"/>
      <c r="P114" s="6"/>
      <c r="Q114" s="6"/>
      <c r="R114" s="38"/>
      <c r="S114" s="39"/>
      <c r="T114" s="39"/>
    </row>
    <row r="115" spans="1:27" s="7" customFormat="1" ht="12">
      <c r="A115" s="224"/>
      <c r="B115" s="44"/>
      <c r="C115" s="63"/>
      <c r="D115" s="63"/>
      <c r="E115" s="43"/>
      <c r="F115" s="43"/>
      <c r="G115" s="6"/>
      <c r="H115" s="6"/>
      <c r="I115" s="6"/>
      <c r="J115" s="6"/>
      <c r="K115" s="6"/>
      <c r="L115" s="21"/>
      <c r="M115" s="6"/>
      <c r="N115" s="6"/>
      <c r="O115" s="6"/>
      <c r="P115" s="6"/>
      <c r="Q115" s="6"/>
      <c r="R115" s="38"/>
      <c r="S115" s="39"/>
      <c r="T115" s="39"/>
    </row>
    <row r="116" spans="1:27" s="7" customFormat="1" ht="12">
      <c r="A116" s="224"/>
      <c r="B116" s="44"/>
      <c r="C116" s="63"/>
      <c r="D116" s="63"/>
      <c r="E116" s="43"/>
      <c r="F116" s="43"/>
      <c r="G116" s="6"/>
      <c r="H116" s="6"/>
      <c r="I116" s="6"/>
      <c r="J116" s="6"/>
      <c r="K116" s="6"/>
      <c r="L116" s="21"/>
      <c r="M116" s="6"/>
      <c r="N116" s="6"/>
      <c r="O116" s="6"/>
      <c r="P116" s="6"/>
      <c r="Q116" s="6"/>
      <c r="R116" s="38"/>
      <c r="S116" s="39"/>
      <c r="T116" s="39"/>
    </row>
    <row r="117" spans="1:27" s="7" customFormat="1" ht="12">
      <c r="A117" s="225"/>
      <c r="B117" s="44"/>
      <c r="C117" s="63"/>
      <c r="D117" s="63"/>
      <c r="E117" s="43"/>
      <c r="F117" s="43"/>
      <c r="G117" s="6"/>
      <c r="H117" s="6"/>
      <c r="I117" s="6"/>
      <c r="J117" s="6"/>
      <c r="K117" s="6"/>
      <c r="L117" s="21"/>
      <c r="M117" s="6"/>
      <c r="N117" s="6"/>
      <c r="O117" s="6"/>
      <c r="P117" s="6"/>
      <c r="Q117" s="6"/>
      <c r="R117" s="38"/>
      <c r="S117" s="39"/>
      <c r="T117" s="39"/>
    </row>
    <row r="118" spans="1:27" s="7" customFormat="1" ht="13.2">
      <c r="A118" s="53" t="s">
        <v>79</v>
      </c>
      <c r="B118" s="53" t="s">
        <v>80</v>
      </c>
      <c r="C118" s="60" t="s">
        <v>63</v>
      </c>
      <c r="D118" s="53" t="s">
        <v>96</v>
      </c>
      <c r="E118" s="6"/>
      <c r="F118" s="6"/>
      <c r="G118" s="6"/>
      <c r="H118" s="6"/>
      <c r="I118" s="6"/>
      <c r="J118" s="6"/>
      <c r="K118" s="47"/>
      <c r="L118" s="48"/>
      <c r="M118" s="49"/>
      <c r="N118" s="38"/>
      <c r="O118" s="39"/>
      <c r="P118" s="39"/>
    </row>
    <row r="119" spans="1:27" s="7" customFormat="1" ht="12">
      <c r="A119" s="6"/>
      <c r="B119" s="6">
        <v>1</v>
      </c>
      <c r="C119" s="20"/>
      <c r="D119" s="47"/>
      <c r="E119" s="46"/>
      <c r="F119" s="46"/>
      <c r="G119" s="46"/>
      <c r="H119" s="47"/>
      <c r="J119" s="47"/>
      <c r="K119" s="17"/>
      <c r="L119" s="17"/>
      <c r="M119" s="6"/>
      <c r="N119" s="38"/>
      <c r="O119" s="39"/>
      <c r="P119" s="39"/>
      <c r="Q119" s="1"/>
    </row>
    <row r="120" spans="1:27" s="7" customFormat="1" ht="12">
      <c r="A120" s="6" t="s">
        <v>28</v>
      </c>
      <c r="B120" s="6">
        <v>1</v>
      </c>
      <c r="C120" s="21"/>
      <c r="D120" s="6"/>
      <c r="E120" s="21"/>
      <c r="F120" s="21"/>
      <c r="G120" s="21"/>
      <c r="H120" s="17"/>
      <c r="I120" s="19"/>
      <c r="J120" s="17"/>
      <c r="K120" s="29"/>
      <c r="L120" s="17"/>
      <c r="M120" s="6"/>
      <c r="N120" s="38"/>
      <c r="O120" s="39"/>
      <c r="P120" s="39"/>
      <c r="Q120" s="1"/>
    </row>
    <row r="121" spans="1:27" s="7" customFormat="1" ht="12">
      <c r="A121" s="6" t="s">
        <v>31</v>
      </c>
      <c r="B121" s="6">
        <v>2</v>
      </c>
      <c r="C121" s="20"/>
      <c r="D121" s="20"/>
      <c r="E121" s="20"/>
      <c r="F121" s="20"/>
      <c r="G121" s="20"/>
      <c r="H121" s="29"/>
      <c r="I121" s="30"/>
      <c r="J121" s="29"/>
      <c r="K121" s="23"/>
      <c r="L121" s="17"/>
      <c r="M121" s="6"/>
      <c r="N121" s="38"/>
      <c r="O121" s="39"/>
      <c r="P121" s="39"/>
      <c r="Q121" s="1"/>
    </row>
    <row r="122" spans="1:27" s="7" customFormat="1" ht="12">
      <c r="A122" s="6" t="s">
        <v>48</v>
      </c>
      <c r="B122" s="6">
        <v>3</v>
      </c>
      <c r="C122" s="20"/>
      <c r="D122" s="23"/>
      <c r="E122" s="23"/>
      <c r="F122" s="23"/>
      <c r="G122" s="23"/>
      <c r="H122" s="23"/>
      <c r="I122" s="23"/>
      <c r="J122" s="23"/>
      <c r="K122" s="30"/>
      <c r="L122" s="17"/>
      <c r="M122" s="6"/>
      <c r="N122" s="38"/>
      <c r="O122" s="39"/>
      <c r="P122" s="39"/>
      <c r="Q122" s="1"/>
    </row>
    <row r="123" spans="1:27" s="7" customFormat="1" ht="12">
      <c r="A123" s="6"/>
      <c r="B123" s="6"/>
      <c r="C123" s="21"/>
      <c r="D123" s="20"/>
      <c r="E123" s="20"/>
      <c r="F123" s="20"/>
      <c r="G123" s="20"/>
      <c r="H123" s="30"/>
      <c r="I123" s="30"/>
      <c r="J123" s="30"/>
      <c r="K123" s="30"/>
      <c r="L123" s="17"/>
      <c r="M123" s="6"/>
      <c r="N123" s="38"/>
      <c r="O123" s="39"/>
      <c r="P123" s="39"/>
      <c r="Q123" s="1"/>
    </row>
    <row r="124" spans="1:27" s="7" customFormat="1" ht="12">
      <c r="A124" s="6"/>
      <c r="B124" s="6"/>
      <c r="C124" s="23"/>
      <c r="D124" s="22"/>
      <c r="E124" s="22"/>
      <c r="F124" s="22"/>
      <c r="G124" s="22"/>
      <c r="H124" s="30"/>
      <c r="I124" s="30"/>
      <c r="J124" s="30"/>
      <c r="K124" s="29"/>
      <c r="L124" s="17"/>
      <c r="M124" s="6"/>
      <c r="N124" s="38"/>
      <c r="O124" s="39"/>
      <c r="P124" s="39"/>
      <c r="Q124" s="1"/>
    </row>
    <row r="125" spans="1:27" s="7" customFormat="1" ht="12">
      <c r="A125" s="6"/>
      <c r="B125" s="29"/>
      <c r="C125" s="20"/>
      <c r="D125" s="22"/>
      <c r="E125" s="22"/>
      <c r="F125" s="21"/>
      <c r="G125" s="21"/>
      <c r="H125" s="29"/>
      <c r="I125" s="29"/>
      <c r="J125" s="17"/>
      <c r="K125" s="30"/>
      <c r="L125" s="17"/>
      <c r="M125" s="6"/>
      <c r="N125" s="38"/>
      <c r="O125" s="39"/>
      <c r="P125" s="39"/>
      <c r="Q125" s="1"/>
      <c r="S125" s="1"/>
    </row>
    <row r="126" spans="1:27" ht="12">
      <c r="A126" s="33"/>
      <c r="B126" s="30"/>
      <c r="C126" s="20"/>
      <c r="D126" s="20"/>
      <c r="E126" s="20"/>
      <c r="F126" s="20"/>
      <c r="G126" s="20"/>
      <c r="H126" s="30"/>
      <c r="I126" s="30"/>
      <c r="J126" s="17"/>
      <c r="K126" s="22"/>
      <c r="L126" s="17"/>
      <c r="M126" s="6"/>
      <c r="N126" s="41"/>
      <c r="O126" s="42"/>
      <c r="P126" s="42"/>
      <c r="W126" s="7"/>
      <c r="X126" s="7"/>
      <c r="Y126" s="7"/>
      <c r="Z126" s="7"/>
      <c r="AA126" s="7"/>
    </row>
    <row r="127" spans="1:27" ht="12">
      <c r="A127" s="33"/>
      <c r="B127" s="22"/>
      <c r="C127" s="20"/>
      <c r="D127" s="20"/>
      <c r="E127" s="22"/>
      <c r="F127" s="20"/>
      <c r="G127" s="22"/>
      <c r="H127" s="22"/>
      <c r="I127" s="22"/>
      <c r="J127" s="17"/>
      <c r="K127" s="23"/>
      <c r="L127" s="17"/>
      <c r="M127" s="6"/>
      <c r="N127" s="41"/>
      <c r="O127" s="42"/>
      <c r="P127" s="42"/>
    </row>
    <row r="128" spans="1:27" ht="12">
      <c r="A128" s="33"/>
      <c r="B128" s="23"/>
      <c r="C128" s="20"/>
      <c r="D128" s="20"/>
      <c r="E128" s="23"/>
      <c r="F128" s="20"/>
      <c r="G128" s="23"/>
      <c r="H128" s="23"/>
      <c r="I128" s="23"/>
      <c r="J128" s="17"/>
      <c r="K128" s="30"/>
      <c r="L128" s="17"/>
      <c r="M128" s="6"/>
    </row>
    <row r="129" spans="1:13" ht="12">
      <c r="A129" s="33"/>
      <c r="B129" s="30"/>
      <c r="C129" s="22"/>
      <c r="D129" s="20"/>
      <c r="E129" s="20"/>
      <c r="F129" s="20"/>
      <c r="G129" s="20"/>
      <c r="H129" s="30"/>
      <c r="I129" s="30"/>
      <c r="J129" s="17"/>
      <c r="K129" s="30"/>
      <c r="L129" s="17"/>
      <c r="M129" s="6"/>
    </row>
    <row r="130" spans="1:13" ht="12">
      <c r="A130" s="33"/>
      <c r="B130" s="30"/>
      <c r="C130" s="22"/>
      <c r="D130" s="20"/>
      <c r="E130" s="20"/>
      <c r="F130" s="20"/>
      <c r="G130" s="20"/>
      <c r="H130" s="30"/>
      <c r="I130" s="30"/>
      <c r="J130" s="17"/>
      <c r="K130" s="30"/>
      <c r="L130" s="17"/>
      <c r="M130" s="6"/>
    </row>
    <row r="131" spans="1:13" ht="12">
      <c r="A131" s="33"/>
      <c r="B131" s="30"/>
      <c r="C131" s="20"/>
      <c r="D131" s="20"/>
      <c r="E131" s="20"/>
      <c r="F131" s="20"/>
      <c r="G131" s="20"/>
      <c r="H131" s="30"/>
      <c r="I131" s="30"/>
      <c r="J131" s="17"/>
      <c r="K131" s="30"/>
      <c r="L131" s="6"/>
      <c r="M131" s="6"/>
    </row>
    <row r="132" spans="1:13" ht="12">
      <c r="A132" s="33"/>
      <c r="B132" s="30"/>
      <c r="C132" s="22"/>
      <c r="D132" s="6"/>
      <c r="E132" s="30"/>
      <c r="F132" s="6"/>
      <c r="G132" s="30"/>
      <c r="H132" s="30"/>
      <c r="I132" s="30"/>
      <c r="J132" s="6"/>
      <c r="K132" s="22"/>
      <c r="L132" s="6"/>
      <c r="M132" s="6"/>
    </row>
    <row r="133" spans="1:13" ht="12">
      <c r="A133" s="33"/>
      <c r="B133" s="22"/>
      <c r="C133" s="30"/>
      <c r="D133" s="6"/>
      <c r="E133" s="22"/>
      <c r="F133" s="6"/>
      <c r="G133" s="22"/>
      <c r="H133" s="22"/>
      <c r="I133" s="22"/>
      <c r="J133" s="6"/>
      <c r="K133" s="22"/>
      <c r="L133" s="33"/>
      <c r="M133" s="33"/>
    </row>
    <row r="134" spans="1:13" ht="12">
      <c r="A134" s="33"/>
      <c r="B134" s="22"/>
      <c r="C134" s="30"/>
      <c r="D134" s="33"/>
      <c r="E134" s="22"/>
      <c r="F134" s="33"/>
      <c r="G134" s="22"/>
      <c r="H134" s="22"/>
      <c r="I134" s="22"/>
      <c r="J134" s="33"/>
      <c r="K134" s="30"/>
      <c r="L134" s="33"/>
      <c r="M134" s="33"/>
    </row>
    <row r="135" spans="1:13" ht="12">
      <c r="A135" s="33"/>
      <c r="B135" s="30"/>
      <c r="C135" s="33"/>
      <c r="D135" s="33"/>
      <c r="E135" s="30"/>
      <c r="F135" s="33"/>
      <c r="G135" s="30"/>
      <c r="H135" s="30"/>
      <c r="I135" s="30"/>
      <c r="J135" s="33"/>
      <c r="K135" s="33"/>
      <c r="L135" s="33"/>
      <c r="M135" s="33"/>
    </row>
    <row r="138" spans="1:13" ht="12">
      <c r="A138" s="13"/>
      <c r="B138" s="13"/>
      <c r="C138" s="14"/>
      <c r="D138" s="14"/>
      <c r="E138" s="15"/>
      <c r="F138" s="16"/>
    </row>
    <row r="139" spans="1:13" ht="12">
      <c r="A139" s="14"/>
      <c r="B139" s="14"/>
      <c r="C139" s="14"/>
      <c r="D139" s="14"/>
      <c r="E139" s="15"/>
      <c r="F139" s="16"/>
    </row>
    <row r="140" spans="1:13" ht="12">
      <c r="A140" s="14"/>
      <c r="B140" s="14"/>
      <c r="C140" s="14"/>
      <c r="D140" s="14"/>
      <c r="E140" s="15"/>
      <c r="F140" s="16"/>
    </row>
    <row r="141" spans="1:13" ht="12">
      <c r="C141" s="14"/>
      <c r="D141" s="14"/>
      <c r="E141" s="15"/>
      <c r="F141" s="16"/>
    </row>
    <row r="142" spans="1:13" ht="12">
      <c r="C142" s="14"/>
      <c r="D142" s="14"/>
      <c r="E142" s="15"/>
      <c r="F142" s="16"/>
    </row>
    <row r="143" spans="1:13" ht="12">
      <c r="C143" s="14"/>
      <c r="D143" s="14"/>
      <c r="E143" s="15"/>
      <c r="F143" s="16"/>
    </row>
    <row r="144" spans="1:13" ht="12">
      <c r="C144" s="14"/>
      <c r="D144" s="14"/>
      <c r="E144" s="15"/>
      <c r="F144" s="16"/>
    </row>
    <row r="145" spans="3:6" ht="12">
      <c r="C145" s="14"/>
      <c r="D145" s="14"/>
      <c r="E145" s="15"/>
      <c r="F145" s="16"/>
    </row>
    <row r="146" spans="3:6" ht="12">
      <c r="C146" s="14"/>
      <c r="D146" s="14"/>
      <c r="E146" s="15"/>
      <c r="F146" s="16"/>
    </row>
    <row r="147" spans="3:6" ht="12">
      <c r="C147" s="14"/>
      <c r="D147" s="14"/>
      <c r="E147" s="15"/>
      <c r="F147" s="16"/>
    </row>
    <row r="148" spans="3:6" ht="12">
      <c r="C148" s="14"/>
      <c r="D148" s="14"/>
      <c r="E148" s="15"/>
      <c r="F148" s="16"/>
    </row>
    <row r="149" spans="3:6" ht="12">
      <c r="C149" s="14"/>
      <c r="D149" s="14"/>
      <c r="E149" s="15"/>
      <c r="F149" s="16"/>
    </row>
    <row r="150" spans="3:6" ht="12">
      <c r="C150" s="14"/>
      <c r="D150" s="14"/>
      <c r="E150" s="15"/>
      <c r="F150" s="16"/>
    </row>
    <row r="151" spans="3:6" ht="12">
      <c r="C151" s="14"/>
      <c r="D151" s="14"/>
      <c r="E151" s="15"/>
      <c r="F151" s="16"/>
    </row>
    <row r="152" spans="3:6" ht="12">
      <c r="C152" s="14"/>
      <c r="D152" s="14"/>
      <c r="E152" s="15"/>
      <c r="F152" s="16"/>
    </row>
    <row r="153" spans="3:6" ht="12">
      <c r="C153" s="14"/>
      <c r="D153" s="14"/>
      <c r="E153" s="15"/>
      <c r="F153" s="16"/>
    </row>
    <row r="154" spans="3:6" ht="12">
      <c r="C154" s="14"/>
      <c r="D154" s="14"/>
      <c r="E154" s="15"/>
      <c r="F154" s="16"/>
    </row>
    <row r="155" spans="3:6" ht="12">
      <c r="C155" s="14"/>
      <c r="D155" s="14"/>
      <c r="E155" s="15"/>
      <c r="F155" s="16"/>
    </row>
    <row r="156" spans="3:6" ht="12">
      <c r="C156" s="14"/>
      <c r="D156" s="14"/>
      <c r="E156" s="15"/>
      <c r="F156" s="16"/>
    </row>
    <row r="157" spans="3:6" ht="12">
      <c r="C157" s="14"/>
      <c r="D157" s="14"/>
      <c r="E157" s="15"/>
      <c r="F157" s="16"/>
    </row>
    <row r="158" spans="3:6" ht="12">
      <c r="C158" s="14"/>
      <c r="D158" s="14"/>
      <c r="E158" s="15"/>
      <c r="F158" s="16"/>
    </row>
    <row r="159" spans="3:6" ht="12">
      <c r="C159" s="14"/>
      <c r="D159" s="14"/>
      <c r="E159" s="15"/>
      <c r="F159" s="16"/>
    </row>
    <row r="160" spans="3:6" ht="12">
      <c r="C160" s="14"/>
      <c r="D160" s="14"/>
      <c r="E160" s="15"/>
      <c r="F160" s="16"/>
    </row>
    <row r="161" spans="3:6" ht="12">
      <c r="C161" s="14"/>
      <c r="D161" s="14"/>
      <c r="E161" s="15"/>
      <c r="F161" s="16"/>
    </row>
    <row r="162" spans="3:6" ht="12">
      <c r="C162" s="14"/>
      <c r="D162" s="14"/>
      <c r="E162" s="15"/>
      <c r="F162" s="16"/>
    </row>
    <row r="163" spans="3:6" ht="12">
      <c r="C163" s="14"/>
      <c r="D163" s="14"/>
      <c r="E163" s="15"/>
      <c r="F163" s="16"/>
    </row>
  </sheetData>
  <sortState xmlns:xlrd2="http://schemas.microsoft.com/office/spreadsheetml/2017/richdata2" ref="H142:H144">
    <sortCondition ref="H142:H144"/>
  </sortState>
  <mergeCells count="114">
    <mergeCell ref="A6:B6"/>
    <mergeCell ref="D6:F6"/>
    <mergeCell ref="K6:L6"/>
    <mergeCell ref="N6:P6"/>
    <mergeCell ref="A7:B7"/>
    <mergeCell ref="D7:F7"/>
    <mergeCell ref="K7:L7"/>
    <mergeCell ref="N7:P7"/>
    <mergeCell ref="A8:B8"/>
    <mergeCell ref="D8:F8"/>
    <mergeCell ref="K8:L8"/>
    <mergeCell ref="N8:P8"/>
    <mergeCell ref="E2:K2"/>
    <mergeCell ref="B4:C4"/>
    <mergeCell ref="E4:G4"/>
    <mergeCell ref="H4:I4"/>
    <mergeCell ref="J4:K4"/>
    <mergeCell ref="L4:M4"/>
    <mergeCell ref="A5:P5"/>
    <mergeCell ref="B2:C2"/>
    <mergeCell ref="K3:N3"/>
    <mergeCell ref="D3:I3"/>
    <mergeCell ref="A12:B12"/>
    <mergeCell ref="D12:F12"/>
    <mergeCell ref="K12:L12"/>
    <mergeCell ref="N12:P12"/>
    <mergeCell ref="A9:F9"/>
    <mergeCell ref="I9:L9"/>
    <mergeCell ref="N9:P9"/>
    <mergeCell ref="A10:P10"/>
    <mergeCell ref="A11:B11"/>
    <mergeCell ref="D11:F11"/>
    <mergeCell ref="K11:L11"/>
    <mergeCell ref="N11:P11"/>
    <mergeCell ref="A14:F14"/>
    <mergeCell ref="I14:L14"/>
    <mergeCell ref="N14:P14"/>
    <mergeCell ref="A15:P15"/>
    <mergeCell ref="A16:B16"/>
    <mergeCell ref="D16:E16"/>
    <mergeCell ref="K16:L16"/>
    <mergeCell ref="N16:P16"/>
    <mergeCell ref="A13:B13"/>
    <mergeCell ref="D13:F13"/>
    <mergeCell ref="K13:L13"/>
    <mergeCell ref="N13:P13"/>
    <mergeCell ref="A17:B17"/>
    <mergeCell ref="D17:E17"/>
    <mergeCell ref="K17:L17"/>
    <mergeCell ref="N17:P17"/>
    <mergeCell ref="A22:B22"/>
    <mergeCell ref="D22:E22"/>
    <mergeCell ref="K22:L22"/>
    <mergeCell ref="N22:P22"/>
    <mergeCell ref="A19:F19"/>
    <mergeCell ref="I19:L19"/>
    <mergeCell ref="N19:P19"/>
    <mergeCell ref="A20:P20"/>
    <mergeCell ref="A21:B21"/>
    <mergeCell ref="D21:E21"/>
    <mergeCell ref="K21:L21"/>
    <mergeCell ref="N21:P21"/>
    <mergeCell ref="A18:B18"/>
    <mergeCell ref="D18:E18"/>
    <mergeCell ref="K18:L18"/>
    <mergeCell ref="N18:P18"/>
    <mergeCell ref="A23:B23"/>
    <mergeCell ref="D23:E23"/>
    <mergeCell ref="K23:L23"/>
    <mergeCell ref="N23:P23"/>
    <mergeCell ref="A24:B24"/>
    <mergeCell ref="D24:E24"/>
    <mergeCell ref="K24:L24"/>
    <mergeCell ref="N24:P24"/>
    <mergeCell ref="E28:G28"/>
    <mergeCell ref="H28:I28"/>
    <mergeCell ref="L28:M28"/>
    <mergeCell ref="N28:O28"/>
    <mergeCell ref="A25:B25"/>
    <mergeCell ref="D25:E25"/>
    <mergeCell ref="K25:L25"/>
    <mergeCell ref="N25:P25"/>
    <mergeCell ref="A28:B28"/>
    <mergeCell ref="A26:F26"/>
    <mergeCell ref="I26:L26"/>
    <mergeCell ref="N26:P26"/>
    <mergeCell ref="A27:P27"/>
    <mergeCell ref="A77:A117"/>
    <mergeCell ref="A35:G35"/>
    <mergeCell ref="I35:P35"/>
    <mergeCell ref="A36:P36"/>
    <mergeCell ref="A33:B33"/>
    <mergeCell ref="C33:F33"/>
    <mergeCell ref="K33:L33"/>
    <mergeCell ref="N33:O33"/>
    <mergeCell ref="A34:B34"/>
    <mergeCell ref="C34:F34"/>
    <mergeCell ref="K34:L34"/>
    <mergeCell ref="M34:N34"/>
    <mergeCell ref="O34:P34"/>
    <mergeCell ref="A46:A76"/>
    <mergeCell ref="K31:M31"/>
    <mergeCell ref="N31:O31"/>
    <mergeCell ref="A32:B32"/>
    <mergeCell ref="C32:F32"/>
    <mergeCell ref="K32:L32"/>
    <mergeCell ref="N32:O32"/>
    <mergeCell ref="A29:B29"/>
    <mergeCell ref="E29:G29"/>
    <mergeCell ref="H29:I29"/>
    <mergeCell ref="L29:M29"/>
    <mergeCell ref="N29:O29"/>
    <mergeCell ref="K30:M30"/>
    <mergeCell ref="N30:O30"/>
  </mergeCells>
  <phoneticPr fontId="3"/>
  <dataValidations count="13">
    <dataValidation imeMode="on" allowBlank="1" showInputMessage="1" showErrorMessage="1" sqref="D3" xr:uid="{7946ECDF-FB59-45F6-B55F-44E620757856}"/>
    <dataValidation imeMode="hiragana" allowBlank="1" showInputMessage="1" showErrorMessage="1" sqref="N12:P13 N7:P8 N17:P18 N22:P25" xr:uid="{C4367A6D-5090-4CCA-BF64-32158A1503A4}"/>
    <dataValidation type="textLength" imeMode="off" allowBlank="1" showInputMessage="1" showErrorMessage="1" errorTitle="製品コード入力ミス" error="製品コードを4桁で入力してください。_x000a_例：0000～9999" sqref="B3" xr:uid="{A580DE92-9FE5-420A-9A00-B690F61F4468}">
      <formula1>5</formula1>
      <formula2>5</formula2>
    </dataValidation>
    <dataValidation imeMode="off" allowBlank="1" showInputMessage="1" showErrorMessage="1" sqref="N4 P3 G7:G8 G12:G13 G17:G18 I12:I13 I7:J8 G22:G25" xr:uid="{0FCB774B-BB35-4F79-BFCE-499C315D1A30}"/>
    <dataValidation type="list" allowBlank="1" showInputMessage="1" showErrorMessage="1" sqref="A7:B8 A12:B13 A17:B18 A22:B25" xr:uid="{1F48F72D-1B8B-4866-823C-CB0C11C391EA}">
      <formula1>OFFSET(pulldown_level1,0,U7,1,W7)</formula1>
    </dataValidation>
    <dataValidation type="list" allowBlank="1" showInputMessage="1" showErrorMessage="1" sqref="C7:C8 C12:C13 C17:C18 C22:C25" xr:uid="{E8B3CA0D-4AC5-468A-853F-6113CA64AD6D}">
      <formula1>OFFSET(pulldown_level2,0,U7+X7,Y7,1)</formula1>
    </dataValidation>
    <dataValidation type="list" allowBlank="1" showInputMessage="1" showErrorMessage="1" sqref="D7:F8 D12:F13 D17:E18 D22:E25" xr:uid="{EE2BC67C-FB25-4143-B2EC-8309A9833639}">
      <formula1>OFFSET(pulldown_company,0,U7+X7,Z7,1)</formula1>
    </dataValidation>
    <dataValidation type="list" allowBlank="1" showInputMessage="1" showErrorMessage="1" sqref="J4:K4" xr:uid="{79D62BAE-F637-42E7-9F0A-AB4E308E4F96}">
      <formula1>OFFSET(pulldown_dept_member,0,0,COUNTA(OFFSET(pulldown_dept_member,0,0,100,1))+1,1)</formula1>
    </dataValidation>
    <dataValidation type="list" allowBlank="1" showInputMessage="1" showErrorMessage="1" sqref="B4:C4" xr:uid="{08FD290D-A307-41ED-BED1-D498B4429D49}">
      <formula1>OFFSET(pulldown_mrkt_dev,0,-1,1,dept_max_count+1)</formula1>
    </dataValidation>
    <dataValidation type="list" allowBlank="1" showInputMessage="1" showErrorMessage="1" sqref="E4:G4" xr:uid="{C3CFDF7A-1F0F-4EBB-8C8A-2B62D0E2F094}">
      <formula1>OFFSET(pulldown_mrkt_dev,1,MATCH(inchargegroupcode,OFFSET(pulldown_mrkt_dev,0,0,1,dept_max_count+1),0)-1,COUNTA(OFFSET(pulldown_mrkt_dev,1,MATCH(inchargegroupcode,OFFSET(pulldown_mrkt_dev,0,0,1,dept_max_count+1),0)-1,999,1))+1,1)</formula1>
    </dataValidation>
    <dataValidation type="list" allowBlank="1" showInputMessage="1" sqref="H12:H13 H17:H18" xr:uid="{49AF1527-92C3-4639-AA21-DA4D96FBC249}">
      <formula1>OFFSET(JPYEN_display,0,0,num_of_monetary,1)</formula1>
    </dataValidation>
    <dataValidation type="list" allowBlank="1" showInputMessage="1" showErrorMessage="1" sqref="H7:H8 H22:H25" xr:uid="{B68D8E7E-81B8-4801-A609-08FECFF51185}">
      <formula1>OFFSET(JPYEN_display,0,0,num_of_monetary,1)</formula1>
    </dataValidation>
    <dataValidation type="list" allowBlank="1" showInputMessage="1" showErrorMessage="1" sqref="F17:F18 F22:F23" xr:uid="{41A09E68-183F-4B82-8E2F-F77E07F7195F}">
      <formula1>OFFSET(hdn_list_payoff_blank,0,0,2,1)</formula1>
    </dataValidation>
  </dataValidations>
  <pageMargins left="0.59055118110236227" right="0.39370078740157483" top="0.31496062992125984" bottom="0.19685039370078741" header="0.39370078740157483" footer="0.39370078740157483"/>
  <pageSetup paperSize="9" scale="61" fitToWidth="0" orientation="portrait" r:id="rId1"/>
  <headerFooter alignWithMargins="0"/>
  <rowBreaks count="2" manualBreakCount="2">
    <brk id="20" max="15" man="1"/>
    <brk id="11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6"/>
  <sheetViews>
    <sheetView topLeftCell="A30" workbookViewId="0">
      <selection activeCell="C46" sqref="C46"/>
    </sheetView>
  </sheetViews>
  <sheetFormatPr defaultRowHeight="13.2"/>
  <cols>
    <col min="1" max="1" width="3.88671875" style="71" bestFit="1" customWidth="1"/>
    <col min="2" max="2" width="10.5546875" style="71" bestFit="1" customWidth="1"/>
    <col min="3" max="3" width="52.88671875" style="71" bestFit="1" customWidth="1"/>
    <col min="4" max="4" width="12.33203125" style="71" bestFit="1" customWidth="1"/>
    <col min="5" max="5" width="16.5546875" style="71" bestFit="1" customWidth="1"/>
    <col min="6" max="6" width="10.109375" style="71" bestFit="1" customWidth="1"/>
  </cols>
  <sheetData>
    <row r="1" spans="1:6">
      <c r="A1" s="67" t="s">
        <v>49</v>
      </c>
      <c r="B1" s="67" t="s">
        <v>50</v>
      </c>
      <c r="C1" s="67" t="s">
        <v>51</v>
      </c>
      <c r="D1" s="67" t="s">
        <v>52</v>
      </c>
      <c r="E1" s="67" t="s">
        <v>53</v>
      </c>
      <c r="F1" s="67" t="s">
        <v>54</v>
      </c>
    </row>
    <row r="2" spans="1:6">
      <c r="A2" s="67">
        <f>ROW()-1</f>
        <v>1</v>
      </c>
      <c r="B2" s="68">
        <v>43616</v>
      </c>
      <c r="C2" s="67" t="s">
        <v>55</v>
      </c>
      <c r="D2" s="67" t="s">
        <v>59</v>
      </c>
      <c r="E2" s="67" t="s">
        <v>56</v>
      </c>
      <c r="F2" s="67" t="s">
        <v>56</v>
      </c>
    </row>
    <row r="3" spans="1:6">
      <c r="A3" s="67">
        <f t="shared" ref="A3:A46" si="0">ROW()-1</f>
        <v>2</v>
      </c>
      <c r="B3" s="68">
        <v>43616</v>
      </c>
      <c r="C3" s="67" t="s">
        <v>57</v>
      </c>
      <c r="D3" s="67" t="s">
        <v>59</v>
      </c>
      <c r="E3" s="67" t="s">
        <v>56</v>
      </c>
      <c r="F3" s="67" t="s">
        <v>56</v>
      </c>
    </row>
    <row r="4" spans="1:6">
      <c r="A4" s="67">
        <f t="shared" si="0"/>
        <v>3</v>
      </c>
      <c r="B4" s="68">
        <v>43616</v>
      </c>
      <c r="C4" s="67" t="s">
        <v>58</v>
      </c>
      <c r="D4" s="67" t="s">
        <v>59</v>
      </c>
      <c r="E4" s="67" t="s">
        <v>60</v>
      </c>
      <c r="F4" s="67"/>
    </row>
    <row r="5" spans="1:6">
      <c r="A5" s="67">
        <f t="shared" si="0"/>
        <v>4</v>
      </c>
      <c r="B5" s="68">
        <v>43631</v>
      </c>
      <c r="C5" s="67" t="s">
        <v>61</v>
      </c>
      <c r="D5" s="67" t="s">
        <v>59</v>
      </c>
      <c r="E5" s="67" t="s">
        <v>56</v>
      </c>
      <c r="F5" s="67" t="s">
        <v>56</v>
      </c>
    </row>
    <row r="6" spans="1:6">
      <c r="A6" s="67">
        <f t="shared" si="0"/>
        <v>5</v>
      </c>
      <c r="B6" s="68">
        <v>43631</v>
      </c>
      <c r="C6" s="67" t="s">
        <v>62</v>
      </c>
      <c r="D6" s="67" t="s">
        <v>59</v>
      </c>
      <c r="E6" s="67" t="s">
        <v>56</v>
      </c>
      <c r="F6" s="67" t="s">
        <v>56</v>
      </c>
    </row>
    <row r="7" spans="1:6" ht="39.6">
      <c r="A7" s="67">
        <f t="shared" si="0"/>
        <v>6</v>
      </c>
      <c r="B7" s="68">
        <v>43649</v>
      </c>
      <c r="C7" s="69" t="s">
        <v>65</v>
      </c>
      <c r="D7" s="67" t="s">
        <v>64</v>
      </c>
      <c r="E7" s="67" t="s">
        <v>56</v>
      </c>
      <c r="F7" s="67" t="s">
        <v>56</v>
      </c>
    </row>
    <row r="8" spans="1:6" ht="26.4">
      <c r="A8" s="67">
        <f t="shared" si="0"/>
        <v>7</v>
      </c>
      <c r="B8" s="68">
        <v>43651</v>
      </c>
      <c r="C8" s="69" t="s">
        <v>66</v>
      </c>
      <c r="D8" s="67" t="s">
        <v>64</v>
      </c>
      <c r="E8" s="67" t="s">
        <v>56</v>
      </c>
      <c r="F8" s="67" t="s">
        <v>56</v>
      </c>
    </row>
    <row r="9" spans="1:6" ht="52.8">
      <c r="A9" s="67">
        <f t="shared" si="0"/>
        <v>8</v>
      </c>
      <c r="B9" s="68">
        <v>43731</v>
      </c>
      <c r="C9" s="69" t="s">
        <v>67</v>
      </c>
      <c r="D9" s="67" t="s">
        <v>64</v>
      </c>
      <c r="E9" s="67" t="s">
        <v>56</v>
      </c>
      <c r="F9" s="67" t="s">
        <v>56</v>
      </c>
    </row>
    <row r="10" spans="1:6">
      <c r="A10" s="67">
        <f t="shared" si="0"/>
        <v>9</v>
      </c>
      <c r="B10" s="68">
        <v>43875</v>
      </c>
      <c r="C10" s="67" t="s">
        <v>72</v>
      </c>
      <c r="D10" s="67" t="s">
        <v>64</v>
      </c>
      <c r="E10" s="67"/>
      <c r="F10" s="67"/>
    </row>
    <row r="11" spans="1:6" ht="26.4">
      <c r="A11" s="67">
        <f t="shared" si="0"/>
        <v>10</v>
      </c>
      <c r="B11" s="68">
        <v>43888</v>
      </c>
      <c r="C11" s="69" t="s">
        <v>76</v>
      </c>
      <c r="D11" s="67" t="s">
        <v>64</v>
      </c>
      <c r="E11" s="67"/>
      <c r="F11" s="67"/>
    </row>
    <row r="12" spans="1:6" ht="145.19999999999999">
      <c r="A12" s="67">
        <f t="shared" si="0"/>
        <v>11</v>
      </c>
      <c r="B12" s="68">
        <v>43888</v>
      </c>
      <c r="C12" s="69" t="s">
        <v>113</v>
      </c>
      <c r="D12" s="67" t="s">
        <v>64</v>
      </c>
      <c r="E12" s="67"/>
      <c r="F12" s="67"/>
    </row>
    <row r="13" spans="1:6">
      <c r="A13" s="67">
        <f t="shared" si="0"/>
        <v>12</v>
      </c>
      <c r="B13" s="68">
        <v>43888</v>
      </c>
      <c r="C13" s="67" t="s">
        <v>74</v>
      </c>
      <c r="D13" s="67" t="s">
        <v>64</v>
      </c>
      <c r="E13" s="67"/>
      <c r="F13" s="67"/>
    </row>
    <row r="14" spans="1:6" ht="39.6">
      <c r="A14" s="67">
        <f t="shared" si="0"/>
        <v>13</v>
      </c>
      <c r="B14" s="68">
        <v>43888</v>
      </c>
      <c r="C14" s="69" t="s">
        <v>75</v>
      </c>
      <c r="D14" s="67" t="s">
        <v>64</v>
      </c>
      <c r="E14" s="67"/>
      <c r="F14" s="67"/>
    </row>
    <row r="15" spans="1:6" ht="26.4">
      <c r="A15" s="67">
        <f t="shared" si="0"/>
        <v>14</v>
      </c>
      <c r="B15" s="68">
        <v>43888</v>
      </c>
      <c r="C15" s="69" t="s">
        <v>82</v>
      </c>
      <c r="D15" s="67" t="s">
        <v>64</v>
      </c>
      <c r="E15" s="67"/>
      <c r="F15" s="67"/>
    </row>
    <row r="16" spans="1:6" ht="79.2">
      <c r="A16" s="67">
        <f t="shared" si="0"/>
        <v>15</v>
      </c>
      <c r="B16" s="68">
        <v>43888</v>
      </c>
      <c r="C16" s="69" t="s">
        <v>126</v>
      </c>
      <c r="D16" s="67" t="s">
        <v>64</v>
      </c>
      <c r="E16" s="67"/>
      <c r="F16" s="67"/>
    </row>
    <row r="17" spans="1:6">
      <c r="A17" s="67">
        <f t="shared" si="0"/>
        <v>16</v>
      </c>
      <c r="B17" s="68">
        <v>43888</v>
      </c>
      <c r="C17" s="69" t="s">
        <v>77</v>
      </c>
      <c r="D17" s="67" t="s">
        <v>64</v>
      </c>
      <c r="E17" s="67"/>
      <c r="F17" s="67"/>
    </row>
    <row r="18" spans="1:6" ht="26.4">
      <c r="A18" s="67">
        <f t="shared" si="0"/>
        <v>17</v>
      </c>
      <c r="B18" s="68">
        <v>43888</v>
      </c>
      <c r="C18" s="69" t="s">
        <v>81</v>
      </c>
      <c r="D18" s="67" t="s">
        <v>64</v>
      </c>
      <c r="E18" s="67"/>
      <c r="F18" s="67"/>
    </row>
    <row r="19" spans="1:6">
      <c r="A19" s="67">
        <f t="shared" si="0"/>
        <v>18</v>
      </c>
      <c r="B19" s="68">
        <v>43888</v>
      </c>
      <c r="C19" s="69" t="s">
        <v>84</v>
      </c>
      <c r="D19" s="67" t="s">
        <v>64</v>
      </c>
      <c r="E19" s="67"/>
      <c r="F19" s="67"/>
    </row>
    <row r="20" spans="1:6">
      <c r="A20" s="67">
        <f t="shared" si="0"/>
        <v>19</v>
      </c>
      <c r="B20" s="68">
        <v>43888</v>
      </c>
      <c r="C20" s="69" t="s">
        <v>83</v>
      </c>
      <c r="D20" s="67" t="s">
        <v>64</v>
      </c>
      <c r="E20" s="67"/>
      <c r="F20" s="67"/>
    </row>
    <row r="21" spans="1:6" ht="26.4">
      <c r="A21" s="67">
        <f t="shared" si="0"/>
        <v>20</v>
      </c>
      <c r="B21" s="68">
        <v>43889</v>
      </c>
      <c r="C21" s="69" t="s">
        <v>85</v>
      </c>
      <c r="D21" s="67" t="s">
        <v>64</v>
      </c>
      <c r="E21" s="67"/>
      <c r="F21" s="67"/>
    </row>
    <row r="22" spans="1:6" ht="26.4">
      <c r="A22" s="67">
        <f t="shared" si="0"/>
        <v>21</v>
      </c>
      <c r="B22" s="68">
        <v>43889</v>
      </c>
      <c r="C22" s="69" t="s">
        <v>86</v>
      </c>
      <c r="D22" s="67" t="s">
        <v>64</v>
      </c>
      <c r="E22" s="67"/>
      <c r="F22" s="67"/>
    </row>
    <row r="23" spans="1:6" ht="26.4">
      <c r="A23" s="67">
        <f t="shared" si="0"/>
        <v>22</v>
      </c>
      <c r="B23" s="68">
        <v>43889</v>
      </c>
      <c r="C23" s="69" t="s">
        <v>87</v>
      </c>
      <c r="D23" s="67" t="s">
        <v>64</v>
      </c>
      <c r="E23" s="67"/>
      <c r="F23" s="67"/>
    </row>
    <row r="24" spans="1:6">
      <c r="A24" s="67">
        <f t="shared" si="0"/>
        <v>23</v>
      </c>
      <c r="B24" s="68">
        <v>43889</v>
      </c>
      <c r="C24" s="69" t="s">
        <v>88</v>
      </c>
      <c r="D24" s="67" t="s">
        <v>64</v>
      </c>
      <c r="E24" s="67"/>
      <c r="F24" s="67"/>
    </row>
    <row r="25" spans="1:6">
      <c r="A25" s="67">
        <f t="shared" si="0"/>
        <v>24</v>
      </c>
      <c r="B25" s="68">
        <v>43889</v>
      </c>
      <c r="C25" s="69" t="s">
        <v>90</v>
      </c>
      <c r="D25" s="67" t="s">
        <v>64</v>
      </c>
      <c r="E25" s="67"/>
      <c r="F25" s="67"/>
    </row>
    <row r="26" spans="1:6">
      <c r="A26" s="67">
        <f t="shared" si="0"/>
        <v>25</v>
      </c>
      <c r="B26" s="68">
        <v>43889</v>
      </c>
      <c r="C26" s="69" t="s">
        <v>91</v>
      </c>
      <c r="D26" s="67" t="s">
        <v>64</v>
      </c>
      <c r="E26" s="67"/>
      <c r="F26" s="67"/>
    </row>
    <row r="27" spans="1:6">
      <c r="A27" s="67">
        <f t="shared" si="0"/>
        <v>26</v>
      </c>
      <c r="B27" s="68">
        <v>43889</v>
      </c>
      <c r="C27" s="69" t="s">
        <v>95</v>
      </c>
      <c r="D27" s="67" t="s">
        <v>64</v>
      </c>
      <c r="E27" s="67"/>
      <c r="F27" s="67"/>
    </row>
    <row r="28" spans="1:6" ht="171.6">
      <c r="A28" s="67">
        <f t="shared" si="0"/>
        <v>27</v>
      </c>
      <c r="B28" s="68">
        <v>43889</v>
      </c>
      <c r="C28" s="69" t="s">
        <v>118</v>
      </c>
      <c r="D28" s="67" t="s">
        <v>116</v>
      </c>
      <c r="E28" s="69" t="s">
        <v>117</v>
      </c>
      <c r="F28" s="67"/>
    </row>
    <row r="29" spans="1:6" ht="26.4">
      <c r="A29" s="67">
        <f t="shared" si="0"/>
        <v>28</v>
      </c>
      <c r="B29" s="68">
        <v>43889</v>
      </c>
      <c r="C29" s="69" t="s">
        <v>111</v>
      </c>
      <c r="D29" s="67"/>
      <c r="E29" s="67"/>
      <c r="F29" s="67"/>
    </row>
    <row r="30" spans="1:6">
      <c r="A30" s="67">
        <f t="shared" si="0"/>
        <v>29</v>
      </c>
      <c r="B30" s="68">
        <v>43889</v>
      </c>
      <c r="C30" s="69" t="s">
        <v>102</v>
      </c>
      <c r="D30" s="67" t="s">
        <v>64</v>
      </c>
      <c r="E30" s="67"/>
      <c r="F30" s="67"/>
    </row>
    <row r="31" spans="1:6" ht="39.6">
      <c r="A31" s="67">
        <f t="shared" si="0"/>
        <v>30</v>
      </c>
      <c r="B31" s="70">
        <v>43892</v>
      </c>
      <c r="C31" s="69" t="s">
        <v>114</v>
      </c>
      <c r="D31" s="67"/>
      <c r="E31" s="67"/>
      <c r="F31" s="67"/>
    </row>
    <row r="32" spans="1:6" ht="26.4">
      <c r="A32" s="67">
        <f t="shared" si="0"/>
        <v>31</v>
      </c>
      <c r="B32" s="70">
        <v>43892</v>
      </c>
      <c r="C32" s="69" t="s">
        <v>110</v>
      </c>
      <c r="D32" s="67"/>
      <c r="E32" s="67"/>
      <c r="F32" s="67"/>
    </row>
    <row r="33" spans="1:6">
      <c r="A33" s="67">
        <f t="shared" si="0"/>
        <v>32</v>
      </c>
      <c r="B33" s="70">
        <v>43892</v>
      </c>
      <c r="C33" s="69" t="s">
        <v>115</v>
      </c>
      <c r="D33" s="67"/>
      <c r="E33" s="67"/>
      <c r="F33" s="67"/>
    </row>
    <row r="34" spans="1:6">
      <c r="A34" s="67">
        <f t="shared" si="0"/>
        <v>33</v>
      </c>
      <c r="B34" s="70">
        <v>43892</v>
      </c>
      <c r="C34" s="69" t="s">
        <v>94</v>
      </c>
      <c r="D34" s="67"/>
      <c r="E34" s="67"/>
      <c r="F34" s="67"/>
    </row>
    <row r="35" spans="1:6">
      <c r="A35" s="67">
        <f t="shared" si="0"/>
        <v>34</v>
      </c>
      <c r="B35" s="70">
        <v>43893</v>
      </c>
      <c r="C35" s="69" t="s">
        <v>122</v>
      </c>
      <c r="D35" s="67"/>
      <c r="E35" s="67"/>
      <c r="F35" s="67"/>
    </row>
    <row r="36" spans="1:6">
      <c r="A36" s="67">
        <f t="shared" si="0"/>
        <v>35</v>
      </c>
      <c r="B36" s="70">
        <v>43893</v>
      </c>
      <c r="C36" s="69" t="s">
        <v>121</v>
      </c>
      <c r="D36" s="67"/>
      <c r="E36" s="67"/>
      <c r="F36" s="67"/>
    </row>
    <row r="37" spans="1:6" ht="26.4">
      <c r="A37" s="67">
        <f t="shared" si="0"/>
        <v>36</v>
      </c>
      <c r="B37" s="70">
        <v>43893</v>
      </c>
      <c r="C37" s="69" t="s">
        <v>124</v>
      </c>
      <c r="D37" s="67"/>
      <c r="E37" s="67"/>
      <c r="F37" s="67"/>
    </row>
    <row r="38" spans="1:6" ht="26.4">
      <c r="A38" s="67">
        <f t="shared" si="0"/>
        <v>37</v>
      </c>
      <c r="B38" s="70">
        <v>43893</v>
      </c>
      <c r="C38" s="69" t="s">
        <v>123</v>
      </c>
      <c r="D38" s="67"/>
      <c r="E38" s="67"/>
      <c r="F38" s="67"/>
    </row>
    <row r="39" spans="1:6">
      <c r="A39" s="67">
        <f t="shared" si="0"/>
        <v>38</v>
      </c>
      <c r="B39" s="70">
        <v>43893</v>
      </c>
      <c r="C39" s="69" t="s">
        <v>125</v>
      </c>
      <c r="D39" s="67"/>
      <c r="E39" s="67"/>
      <c r="F39" s="67"/>
    </row>
    <row r="40" spans="1:6">
      <c r="A40" s="67">
        <f t="shared" si="0"/>
        <v>39</v>
      </c>
      <c r="B40" s="70">
        <v>43906</v>
      </c>
      <c r="C40" s="69" t="s">
        <v>128</v>
      </c>
      <c r="D40" s="67"/>
      <c r="E40" s="67"/>
      <c r="F40" s="67"/>
    </row>
    <row r="41" spans="1:6" ht="39.6">
      <c r="A41" s="67">
        <f t="shared" si="0"/>
        <v>40</v>
      </c>
      <c r="B41" s="70">
        <v>43906</v>
      </c>
      <c r="C41" s="69" t="s">
        <v>129</v>
      </c>
      <c r="D41" s="67"/>
      <c r="E41" s="67"/>
      <c r="F41" s="67"/>
    </row>
    <row r="42" spans="1:6">
      <c r="A42" s="67">
        <f t="shared" si="0"/>
        <v>41</v>
      </c>
      <c r="B42" s="70">
        <v>43906</v>
      </c>
      <c r="C42" s="69" t="s">
        <v>130</v>
      </c>
      <c r="D42" s="67"/>
      <c r="E42" s="67"/>
      <c r="F42" s="67"/>
    </row>
    <row r="43" spans="1:6" ht="26.4">
      <c r="A43" s="67">
        <f t="shared" si="0"/>
        <v>42</v>
      </c>
      <c r="B43" s="70">
        <v>43906</v>
      </c>
      <c r="C43" s="69" t="s">
        <v>132</v>
      </c>
      <c r="D43" s="67"/>
      <c r="E43" s="67"/>
      <c r="F43" s="67"/>
    </row>
    <row r="44" spans="1:6">
      <c r="A44" s="67">
        <f t="shared" si="0"/>
        <v>43</v>
      </c>
      <c r="B44" s="70">
        <v>43906</v>
      </c>
      <c r="C44" s="69" t="s">
        <v>131</v>
      </c>
      <c r="D44" s="67"/>
      <c r="E44" s="67"/>
      <c r="F44" s="67"/>
    </row>
    <row r="45" spans="1:6" ht="26.4">
      <c r="A45" s="67">
        <f t="shared" si="0"/>
        <v>44</v>
      </c>
      <c r="B45" s="70">
        <v>43906</v>
      </c>
      <c r="C45" s="69" t="s">
        <v>133</v>
      </c>
      <c r="D45" s="67"/>
      <c r="E45" s="67"/>
      <c r="F45" s="67"/>
    </row>
    <row r="46" spans="1:6" ht="26.4" customHeight="1">
      <c r="A46" s="372">
        <f t="shared" si="0"/>
        <v>45</v>
      </c>
      <c r="B46" s="373">
        <v>44034</v>
      </c>
      <c r="C46" s="374" t="s">
        <v>145</v>
      </c>
      <c r="D46" s="372"/>
      <c r="E46" s="372"/>
      <c r="F46" s="372"/>
    </row>
  </sheetData>
  <phoneticPr fontId="3"/>
  <dataValidations disablePrompts="1" count="1">
    <dataValidation type="list" allowBlank="1" showInputMessage="1" showErrorMessage="1" sqref="D2:D6" xr:uid="{00000000-0002-0000-0100-000000000000}">
      <formula1>"無,データのみ,テーブル定義"</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144</vt:i4>
      </vt:variant>
    </vt:vector>
  </HeadingPairs>
  <TitlesOfParts>
    <vt:vector size="146" baseType="lpstr">
      <vt:lpstr>ver.43.1.6</vt:lpstr>
      <vt:lpstr>更新履歴</vt:lpstr>
      <vt:lpstr>area_code</vt:lpstr>
      <vt:lpstr>ver.43.1.6!bottom_left</vt:lpstr>
      <vt:lpstr>ver.43.1.6!cartonquantity</vt:lpstr>
      <vt:lpstr>ver.43.1.6!cartonquantity_header</vt:lpstr>
      <vt:lpstr>company_max_count</vt:lpstr>
      <vt:lpstr>ver.43.1.6!cost_not_depreciation</vt:lpstr>
      <vt:lpstr>ver.43.1.6!cost_not_depreciation_header</vt:lpstr>
      <vt:lpstr>ver.43.1.6!depreciation_cost</vt:lpstr>
      <vt:lpstr>ver.43.1.6!depreciation_cost_header</vt:lpstr>
      <vt:lpstr>ver.43.1.6!depreciation_quantity</vt:lpstr>
      <vt:lpstr>ver.43.1.6!depreciation_unit_cost</vt:lpstr>
      <vt:lpstr>dept_max_count</vt:lpstr>
      <vt:lpstr>ver.43.1.6!developusercode</vt:lpstr>
      <vt:lpstr>ver.43.1.6!developusercode_header</vt:lpstr>
      <vt:lpstr>ver.43.1.6!fixedcost_profit</vt:lpstr>
      <vt:lpstr>ver.43.1.6!fixedcost_profit_header</vt:lpstr>
      <vt:lpstr>ver.43.1.6!fixedcost_profit_rate</vt:lpstr>
      <vt:lpstr>ver.43.1.6!fixedcost_totalprice</vt:lpstr>
      <vt:lpstr>ver.43.1.6!fixedcost_totalprice_header</vt:lpstr>
      <vt:lpstr>ver.43.1.6!hdn_list_payoff_blank</vt:lpstr>
      <vt:lpstr>ver.43.1.6!hdn_payoff_circle</vt:lpstr>
      <vt:lpstr>ver.43.1.6!inchargegroupcode</vt:lpstr>
      <vt:lpstr>ver.43.1.6!inchargegroupcode_header</vt:lpstr>
      <vt:lpstr>ver.43.1.6!inchargeusercode</vt:lpstr>
      <vt:lpstr>ver.43.1.6!inchargeusercode_header</vt:lpstr>
      <vt:lpstr>ver.43.1.6!indirect_cost</vt:lpstr>
      <vt:lpstr>ver.43.1.6!indirect_cost_header</vt:lpstr>
      <vt:lpstr>ver.43.1.6!insert_date</vt:lpstr>
      <vt:lpstr>ver.43.1.6!insert_date_header</vt:lpstr>
      <vt:lpstr>ver.43.1.6!JPYEN_display</vt:lpstr>
      <vt:lpstr>level2_max_count</vt:lpstr>
      <vt:lpstr>ver.43.1.6!manufacturing_quantity</vt:lpstr>
      <vt:lpstr>ver.43.1.6!manufacturing_unit_cost</vt:lpstr>
      <vt:lpstr>ver.43.1.6!manufacturingcost</vt:lpstr>
      <vt:lpstr>ver.43.1.6!manufacturingcost_header</vt:lpstr>
      <vt:lpstr>ver.43.1.6!member_quantity</vt:lpstr>
      <vt:lpstr>ver.43.1.6!member_unit_cost</vt:lpstr>
      <vt:lpstr>ver.43.1.6!membercost</vt:lpstr>
      <vt:lpstr>ver.43.1.6!membercost_header</vt:lpstr>
      <vt:lpstr>num_of_monetary</vt:lpstr>
      <vt:lpstr>ver.43.1.6!operating_profit</vt:lpstr>
      <vt:lpstr>ver.43.1.6!operating_profit_header</vt:lpstr>
      <vt:lpstr>ver.43.1.6!operating_profit_rate</vt:lpstr>
      <vt:lpstr>order_e_company_check</vt:lpstr>
      <vt:lpstr>ver.43.1.6!order_e_conversionrate</vt:lpstr>
      <vt:lpstr>ver.43.1.6!order_e_curmembercost</vt:lpstr>
      <vt:lpstr>ver.43.1.6!order_e_curmembercost_header</vt:lpstr>
      <vt:lpstr>ver.43.1.6!order_e_customercompanycode</vt:lpstr>
      <vt:lpstr>ver.43.1.6!order_e_deliverydate</vt:lpstr>
      <vt:lpstr>ver.43.1.6!order_e_item_check</vt:lpstr>
      <vt:lpstr>ver.43.1.6!order_e_monetaryunitcode</vt:lpstr>
      <vt:lpstr>ver.43.1.6!order_e_note</vt:lpstr>
      <vt:lpstr>ver.43.1.6!order_e_payofftargetflag</vt:lpstr>
      <vt:lpstr>ver.43.1.6!order_e_productprice</vt:lpstr>
      <vt:lpstr>ver.43.1.6!order_e_productquantity</vt:lpstr>
      <vt:lpstr>ver.43.1.6!order_e_rate_code</vt:lpstr>
      <vt:lpstr>ver.43.1.6!order_e_stockitemcode</vt:lpstr>
      <vt:lpstr>ver.43.1.6!order_e_stocksubjectcode</vt:lpstr>
      <vt:lpstr>ver.43.1.6!order_e_subtotalprice</vt:lpstr>
      <vt:lpstr>ver.43.1.6!order_e_totalquantity</vt:lpstr>
      <vt:lpstr>order_f_company_check</vt:lpstr>
      <vt:lpstr>ver.43.1.6!order_f_conversionrate</vt:lpstr>
      <vt:lpstr>ver.43.1.6!order_f_cost_not_depreciation</vt:lpstr>
      <vt:lpstr>ver.43.1.6!order_f_customercompanycode</vt:lpstr>
      <vt:lpstr>ver.43.1.6!order_f_deliverydate</vt:lpstr>
      <vt:lpstr>ver.43.1.6!order_f_fixedcost</vt:lpstr>
      <vt:lpstr>ver.43.1.6!order_f_fixedcost_header</vt:lpstr>
      <vt:lpstr>ver.43.1.6!order_f_item_check</vt:lpstr>
      <vt:lpstr>ver.43.1.6!order_f_monetaryunitcode</vt:lpstr>
      <vt:lpstr>ver.43.1.6!order_f_note</vt:lpstr>
      <vt:lpstr>ver.43.1.6!order_f_payofftargetflag</vt:lpstr>
      <vt:lpstr>ver.43.1.6!order_f_productprice</vt:lpstr>
      <vt:lpstr>ver.43.1.6!order_f_productquantity</vt:lpstr>
      <vt:lpstr>ver.43.1.6!order_f_rate_code</vt:lpstr>
      <vt:lpstr>ver.43.1.6!order_f_stockitemcode</vt:lpstr>
      <vt:lpstr>ver.43.1.6!order_f_stocksubjectcode</vt:lpstr>
      <vt:lpstr>ver.43.1.6!order_f_subtotalprice</vt:lpstr>
      <vt:lpstr>ver.43.1.6!Print_Area</vt:lpstr>
      <vt:lpstr>ver.43.1.6!Print_Titles</vt:lpstr>
      <vt:lpstr>ver.43.1.6!product_profit</vt:lpstr>
      <vt:lpstr>ver.43.1.6!product_profit_header</vt:lpstr>
      <vt:lpstr>ver.43.1.6!product_profit_rate</vt:lpstr>
      <vt:lpstr>ver.43.1.6!product_totalprice</vt:lpstr>
      <vt:lpstr>ver.43.1.6!product_totalprice_header</vt:lpstr>
      <vt:lpstr>ver.43.1.6!productcode</vt:lpstr>
      <vt:lpstr>ver.43.1.6!productcode_header</vt:lpstr>
      <vt:lpstr>ver.43.1.6!productenglishname</vt:lpstr>
      <vt:lpstr>ver.43.1.6!productenglishname_header</vt:lpstr>
      <vt:lpstr>ver.43.1.6!productionquantity</vt:lpstr>
      <vt:lpstr>ver.43.1.6!productionquantity_header</vt:lpstr>
      <vt:lpstr>ver.43.1.6!productname</vt:lpstr>
      <vt:lpstr>ver.43.1.6!productname_header</vt:lpstr>
      <vt:lpstr>ver.43.1.6!profit</vt:lpstr>
      <vt:lpstr>ver.43.1.6!profit_header</vt:lpstr>
      <vt:lpstr>ver.43.1.6!profit_rate</vt:lpstr>
      <vt:lpstr>pulldown_column_count</vt:lpstr>
      <vt:lpstr>pulldown_company</vt:lpstr>
      <vt:lpstr>pulldown_dept_member</vt:lpstr>
      <vt:lpstr>pulldown_key_area</vt:lpstr>
      <vt:lpstr>pulldown_level1</vt:lpstr>
      <vt:lpstr>pulldown_level2</vt:lpstr>
      <vt:lpstr>pulldown_mrkt_dev</vt:lpstr>
      <vt:lpstr>pulldown_mrkt_member</vt:lpstr>
      <vt:lpstr>ver.43.1.6!receive_f_class_check</vt:lpstr>
      <vt:lpstr>receive_f_company_check</vt:lpstr>
      <vt:lpstr>ver.43.1.6!receive_f_conversionrate</vt:lpstr>
      <vt:lpstr>ver.43.1.6!receive_f_customercompanycode</vt:lpstr>
      <vt:lpstr>ver.43.1.6!receive_f_deliverydate</vt:lpstr>
      <vt:lpstr>ver.43.1.6!receive_f_monetaryunitcode</vt:lpstr>
      <vt:lpstr>ver.43.1.6!receive_f_note</vt:lpstr>
      <vt:lpstr>ver.43.1.6!receive_f_productprice</vt:lpstr>
      <vt:lpstr>ver.43.1.6!receive_f_productquantity</vt:lpstr>
      <vt:lpstr>ver.43.1.6!receive_f_rate_code</vt:lpstr>
      <vt:lpstr>ver.43.1.6!receive_f_salesclasscode</vt:lpstr>
      <vt:lpstr>ver.43.1.6!receive_f_salesdivisioncode</vt:lpstr>
      <vt:lpstr>ver.43.1.6!receive_f_subtotalprice</vt:lpstr>
      <vt:lpstr>ver.43.1.6!receive_f_totalprice</vt:lpstr>
      <vt:lpstr>ver.43.1.6!receive_f_totalprice_header</vt:lpstr>
      <vt:lpstr>ver.43.1.6!receive_f_totalquantity</vt:lpstr>
      <vt:lpstr>ver.43.1.6!receive_p_class_check</vt:lpstr>
      <vt:lpstr>receive_p_company_check</vt:lpstr>
      <vt:lpstr>ver.43.1.6!receive_p_conversionrate</vt:lpstr>
      <vt:lpstr>ver.43.1.6!receive_p_customercompanycode</vt:lpstr>
      <vt:lpstr>ver.43.1.6!receive_p_deliverydate</vt:lpstr>
      <vt:lpstr>ver.43.1.6!receive_p_monetaryunitcode</vt:lpstr>
      <vt:lpstr>ver.43.1.6!receive_p_note</vt:lpstr>
      <vt:lpstr>ver.43.1.6!receive_p_productprice</vt:lpstr>
      <vt:lpstr>ver.43.1.6!receive_p_productquantity</vt:lpstr>
      <vt:lpstr>ver.43.1.6!receive_p_rate_code</vt:lpstr>
      <vt:lpstr>ver.43.1.6!receive_p_salesclasscode</vt:lpstr>
      <vt:lpstr>ver.43.1.6!receive_p_salesdivision_dropdown</vt:lpstr>
      <vt:lpstr>ver.43.1.6!receive_p_salesdivisioncode</vt:lpstr>
      <vt:lpstr>ver.43.1.6!receive_p_subtotalprice</vt:lpstr>
      <vt:lpstr>ver.43.1.6!receive_p_totalprice</vt:lpstr>
      <vt:lpstr>ver.43.1.6!receive_p_totalprice_header</vt:lpstr>
      <vt:lpstr>ver.43.1.6!receive_p_totalquantity</vt:lpstr>
      <vt:lpstr>ver.43.1.6!retailprice</vt:lpstr>
      <vt:lpstr>ver.43.1.6!retailprice_header</vt:lpstr>
      <vt:lpstr>ver.43.1.6!salesamount</vt:lpstr>
      <vt:lpstr>ver.43.1.6!salesamount_header</vt:lpstr>
      <vt:lpstr>ver.43.1.6!standard_rate</vt:lpstr>
      <vt:lpstr>ver.43.1.6!tariff_total</vt:lpstr>
      <vt:lpstr>ver.43.1.6!top_left</vt:lpstr>
      <vt:lpstr>ver.43.1.6!top_right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cp:lastModifiedBy>
  <cp:lastPrinted>2020-03-23T03:47:17Z</cp:lastPrinted>
  <dcterms:created xsi:type="dcterms:W3CDTF">2009-09-08T01:57:03Z</dcterms:created>
  <dcterms:modified xsi:type="dcterms:W3CDTF">2020-07-22T02:24:38Z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db7310c6-ed30-4445-8538-899448b7bb01</vt:lpwstr>
  </property>
</Properties>
</file>