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showInkAnnotation="0"/>
  <mc:AlternateContent xmlns:mc="http://schemas.openxmlformats.org/markup-compatibility/2006">
    <mc:Choice Requires="x15">
      <x15ac:absPath xmlns:x15ac="http://schemas.microsoft.com/office/spreadsheetml/2010/11/ac" url="C:\Users\solcom\Desktop\Git\KIDS\01_kidsweb\home\kids2\excel_tmp\"/>
    </mc:Choice>
  </mc:AlternateContent>
  <xr:revisionPtr revIDLastSave="0" documentId="13_ncr:1_{87A4608B-4FCB-4E36-920A-D1A8D86AF53B}" xr6:coauthVersionLast="45" xr6:coauthVersionMax="45" xr10:uidLastSave="{00000000-0000-0000-0000-000000000000}"/>
  <bookViews>
    <workbookView xWindow="1536" yWindow="996" windowWidth="16968" windowHeight="11964" tabRatio="754" xr2:uid="{00000000-000D-0000-FFFF-FFFF00000000}"/>
  </bookViews>
  <sheets>
    <sheet name="ver.43.1.6" sheetId="6" r:id="rId1"/>
    <sheet name="更新履歴" sheetId="7" r:id="rId2"/>
  </sheets>
  <definedNames>
    <definedName name="area_code">'ver.43.1.6'!$T$6</definedName>
    <definedName name="bottom_left" localSheetId="0">'ver.43.1.6'!$A$86</definedName>
    <definedName name="cartonquantity" localSheetId="0">'ver.43.1.6'!$N$4</definedName>
    <definedName name="cartonquantity_header" localSheetId="0">'ver.43.1.6'!$L$4</definedName>
    <definedName name="company_max_count">'ver.43.1.6'!$B$90</definedName>
    <definedName name="cost_not_depreciation" localSheetId="0">'ver.43.1.6'!$O$85</definedName>
    <definedName name="cost_not_depreciation_header" localSheetId="0">'ver.43.1.6'!$M$85</definedName>
    <definedName name="depreciation_cost" localSheetId="0">'ver.43.1.6'!$K$84</definedName>
    <definedName name="depreciation_cost_header" localSheetId="0">'ver.43.1.6'!$A$84</definedName>
    <definedName name="depreciation_quantity" localSheetId="0">'ver.43.1.6'!$G$84</definedName>
    <definedName name="depreciation_unit_cost" localSheetId="0">'ver.43.1.6'!$I$84</definedName>
    <definedName name="dept_max_count">'ver.43.1.6'!$B$89</definedName>
    <definedName name="developusercode" localSheetId="0">'ver.43.1.6'!$J$4</definedName>
    <definedName name="developusercode_header" localSheetId="0">'ver.43.1.6'!$H$4</definedName>
    <definedName name="fixedcost_profit" localSheetId="0">'ver.43.1.6'!$H$80</definedName>
    <definedName name="fixedcost_profit_header" localSheetId="0">'ver.43.1.6'!$E$80</definedName>
    <definedName name="fixedcost_profit_rate" localSheetId="0">'ver.43.1.6'!$K$80</definedName>
    <definedName name="fixedcost_totalprice" localSheetId="0">'ver.43.1.6'!$H$79</definedName>
    <definedName name="fixedcost_totalprice_header" localSheetId="0">'ver.43.1.6'!$E$79</definedName>
    <definedName name="hdn_list_payoff_blank" localSheetId="0">'ver.43.1.6'!$D$90</definedName>
    <definedName name="hdn_payoff_circle" localSheetId="0">'ver.43.1.6'!$D$91</definedName>
    <definedName name="inchargegroupcode" localSheetId="0">'ver.43.1.6'!$B$4</definedName>
    <definedName name="inchargegroupcode_header" localSheetId="0">'ver.43.1.6'!$A$4</definedName>
    <definedName name="inchargeusercode" localSheetId="0">'ver.43.1.6'!$E$4</definedName>
    <definedName name="inchargeusercode_header" localSheetId="0">'ver.43.1.6'!$D$4</definedName>
    <definedName name="indirect_cost" localSheetId="0">'ver.43.1.6'!$N$81</definedName>
    <definedName name="indirect_cost_header" localSheetId="0">'ver.43.1.6'!$K$81</definedName>
    <definedName name="insert_date" localSheetId="0">'ver.43.1.6'!$B$2</definedName>
    <definedName name="insert_date_header" localSheetId="0">'ver.43.1.6'!$A$2</definedName>
    <definedName name="JPYEN_display" localSheetId="0">'ver.43.1.6'!$A$170</definedName>
    <definedName name="level2_max_count">'ver.43.1.6'!$B$88</definedName>
    <definedName name="list_end" localSheetId="0">'ver.43.1.6'!$A$78</definedName>
    <definedName name="manufacturing_quantity" localSheetId="0">'ver.43.1.6'!$G$85</definedName>
    <definedName name="manufacturing_unit_cost" localSheetId="0">'ver.43.1.6'!$I$85</definedName>
    <definedName name="manufacturingcost" localSheetId="0">'ver.43.1.6'!$K$85</definedName>
    <definedName name="manufacturingcost_header" localSheetId="0">'ver.43.1.6'!$A$85</definedName>
    <definedName name="member_quantity" localSheetId="0">'ver.43.1.6'!$G$83</definedName>
    <definedName name="member_unit_cost" localSheetId="0">'ver.43.1.6'!$I$83</definedName>
    <definedName name="membercost" localSheetId="0">'ver.43.1.6'!$K$83</definedName>
    <definedName name="membercost_header" localSheetId="0">'ver.43.1.6'!$A$83</definedName>
    <definedName name="num_of_monetary">'ver.43.1.6'!$B$92</definedName>
    <definedName name="operating_profit" localSheetId="0">'ver.43.1.6'!$N$82</definedName>
    <definedName name="operating_profit_header" localSheetId="0">'ver.43.1.6'!$K$82</definedName>
    <definedName name="operating_profit_rate" localSheetId="0">'ver.43.1.6'!$P$82</definedName>
    <definedName name="order_e_company_check">'ver.43.1.6'!$R$51</definedName>
    <definedName name="order_e_conversionrate" localSheetId="0">'ver.43.1.6'!$J$51</definedName>
    <definedName name="order_e_curmembercost" localSheetId="0">'ver.43.1.6'!$I$77</definedName>
    <definedName name="order_e_curmembercost_header" localSheetId="0">'ver.43.1.6'!$A$77</definedName>
    <definedName name="order_e_customercompanycode" localSheetId="0">'ver.43.1.6'!$D$51</definedName>
    <definedName name="order_e_deliverydate" localSheetId="0">'ver.43.1.6'!$M$51</definedName>
    <definedName name="order_e_item_check" localSheetId="0">'ver.43.1.6'!$Q$51</definedName>
    <definedName name="order_e_monetaryunitcode" localSheetId="0">'ver.43.1.6'!$H$51</definedName>
    <definedName name="order_e_note" localSheetId="0">'ver.43.1.6'!$N$51</definedName>
    <definedName name="order_e_payofftargetflag" localSheetId="0">'ver.43.1.6'!$F$51</definedName>
    <definedName name="order_e_productprice" localSheetId="0">'ver.43.1.6'!$I$51</definedName>
    <definedName name="order_e_productquantity" localSheetId="0">'ver.43.1.6'!$G$51</definedName>
    <definedName name="order_e_rate_code" localSheetId="0">'ver.43.1.6'!$S$51</definedName>
    <definedName name="order_e_stockitemcode" localSheetId="0">'ver.43.1.6'!$C$51</definedName>
    <definedName name="order_e_stocksubjectcode" localSheetId="0">'ver.43.1.6'!$A$51</definedName>
    <definedName name="order_e_subtotalprice" localSheetId="0">'ver.43.1.6'!$K$51</definedName>
    <definedName name="order_e_totalquantity" localSheetId="0">'ver.43.1.6'!$G$77</definedName>
    <definedName name="order_f_company_check">'ver.43.1.6'!$R$35</definedName>
    <definedName name="order_f_conversionrate" localSheetId="0">'ver.43.1.6'!$J$35</definedName>
    <definedName name="order_f_cost_not_depreciation" localSheetId="0">'ver.43.1.6'!$N$49</definedName>
    <definedName name="order_f_customercompanycode" localSheetId="0">'ver.43.1.6'!$D$35</definedName>
    <definedName name="order_f_deliverydate" localSheetId="0">'ver.43.1.6'!$M$35</definedName>
    <definedName name="order_f_fixedcost" localSheetId="0">'ver.43.1.6'!$I$49</definedName>
    <definedName name="order_f_fixedcost_header" localSheetId="0">'ver.43.1.6'!$A$49</definedName>
    <definedName name="order_f_item_check" localSheetId="0">'ver.43.1.6'!$Q$35</definedName>
    <definedName name="order_f_monetaryunitcode" localSheetId="0">'ver.43.1.6'!$H$35</definedName>
    <definedName name="order_f_note" localSheetId="0">'ver.43.1.6'!$N$35</definedName>
    <definedName name="order_f_payofftargetflag" localSheetId="0">'ver.43.1.6'!$F$35</definedName>
    <definedName name="order_f_productprice" localSheetId="0">'ver.43.1.6'!$I$35</definedName>
    <definedName name="order_f_productquantity" localSheetId="0">'ver.43.1.6'!$G$35</definedName>
    <definedName name="order_f_rate_code" localSheetId="0">'ver.43.1.6'!$S$35</definedName>
    <definedName name="order_f_stockitemcode" localSheetId="0">'ver.43.1.6'!$C$35</definedName>
    <definedName name="order_f_stocksubjectcode" localSheetId="0">'ver.43.1.6'!$A$35</definedName>
    <definedName name="order_f_subtotalprice" localSheetId="0">'ver.43.1.6'!$K$35</definedName>
    <definedName name="_xlnm.Print_Area" localSheetId="0">'ver.43.1.6'!$A$1:$P$86</definedName>
    <definedName name="_xlnm.Print_Titles" localSheetId="0">'ver.43.1.6'!$2:$4</definedName>
    <definedName name="product_profit" localSheetId="0">'ver.43.1.6'!$C$80</definedName>
    <definedName name="product_profit_header" localSheetId="0">'ver.43.1.6'!$A$80</definedName>
    <definedName name="product_profit_rate" localSheetId="0">'ver.43.1.6'!$D$80</definedName>
    <definedName name="product_totalprice" localSheetId="0">'ver.43.1.6'!$C$79</definedName>
    <definedName name="product_totalprice_header" localSheetId="0">'ver.43.1.6'!$A$79</definedName>
    <definedName name="productcode" localSheetId="0">'ver.43.1.6'!$B$3</definedName>
    <definedName name="productcode_header" localSheetId="0">'ver.43.1.6'!$A$3</definedName>
    <definedName name="productenglishname" localSheetId="0">'ver.43.1.6'!$K$3</definedName>
    <definedName name="productenglishname_header" localSheetId="0">'ver.43.1.6'!$J$3</definedName>
    <definedName name="productionquantity" localSheetId="0">'ver.43.1.6'!$P$4</definedName>
    <definedName name="productionquantity_header" localSheetId="0">'ver.43.1.6'!$O$4</definedName>
    <definedName name="productname" localSheetId="0">'ver.43.1.6'!$D$3</definedName>
    <definedName name="productname_header" localSheetId="0">'ver.43.1.6'!$C$3</definedName>
    <definedName name="profit" localSheetId="0">'ver.43.1.6'!$N$80</definedName>
    <definedName name="profit_header" localSheetId="0">'ver.43.1.6'!$L$80</definedName>
    <definedName name="profit_rate" localSheetId="0">'ver.43.1.6'!$P$80</definedName>
    <definedName name="pulldown_column_count">'ver.43.1.6'!$B$94</definedName>
    <definedName name="pulldown_company">'ver.43.1.6'!$B$128</definedName>
    <definedName name="pulldown_dept_member">'ver.43.1.6'!$C$170</definedName>
    <definedName name="pulldown_key_area">'ver.43.1.6'!$B$95</definedName>
    <definedName name="pulldown_level1">'ver.43.1.6'!$B$96</definedName>
    <definedName name="pulldown_level2">'ver.43.1.6'!$B$97</definedName>
    <definedName name="pulldown_mrkt_dev">'ver.43.1.6'!$D$170</definedName>
    <definedName name="pulldown_mrkt_member">'ver.43.1.6'!$D$171</definedName>
    <definedName name="receive_f_class_check" localSheetId="0">'ver.43.1.6'!$Q$30</definedName>
    <definedName name="receive_f_company_check">'ver.43.1.6'!$R$30</definedName>
    <definedName name="receive_f_conversionrate" localSheetId="0">'ver.43.1.6'!$J$30</definedName>
    <definedName name="receive_f_customercompanycode" localSheetId="0">'ver.43.1.6'!$D$30</definedName>
    <definedName name="receive_f_deliverydate" localSheetId="0">'ver.43.1.6'!$M$30</definedName>
    <definedName name="receive_f_monetaryunitcode" localSheetId="0">'ver.43.1.6'!$H$30</definedName>
    <definedName name="receive_f_note" localSheetId="0">'ver.43.1.6'!$N$30</definedName>
    <definedName name="receive_f_productprice" localSheetId="0">'ver.43.1.6'!$I$30</definedName>
    <definedName name="receive_f_productquantity" localSheetId="0">'ver.43.1.6'!$G$30</definedName>
    <definedName name="receive_f_rate_code" localSheetId="0">'ver.43.1.6'!$S$30</definedName>
    <definedName name="receive_f_salesclasscode" localSheetId="0">'ver.43.1.6'!$C$30</definedName>
    <definedName name="receive_f_salesdivisioncode" localSheetId="0">'ver.43.1.6'!$A$30</definedName>
    <definedName name="receive_f_subtotalprice" localSheetId="0">'ver.43.1.6'!$K$30</definedName>
    <definedName name="receive_f_totalprice" localSheetId="0">'ver.43.1.6'!$I$33</definedName>
    <definedName name="receive_f_totalprice_header" localSheetId="0">'ver.43.1.6'!$A$33</definedName>
    <definedName name="receive_f_totalquantity" localSheetId="0">'ver.43.1.6'!$G$33</definedName>
    <definedName name="receive_p_class_check" localSheetId="0">'ver.43.1.6'!$Q$6</definedName>
    <definedName name="receive_p_company_check">'ver.43.1.6'!$R$6</definedName>
    <definedName name="receive_p_conversionrate" localSheetId="0">'ver.43.1.6'!$J$6</definedName>
    <definedName name="receive_p_customercompanycode" localSheetId="0">'ver.43.1.6'!$D$6</definedName>
    <definedName name="receive_p_deliverydate" localSheetId="0">'ver.43.1.6'!$M$6</definedName>
    <definedName name="receive_p_monetaryunitcode" localSheetId="0">'ver.43.1.6'!$H$6</definedName>
    <definedName name="receive_p_note" localSheetId="0">'ver.43.1.6'!$N$6</definedName>
    <definedName name="receive_p_productprice" localSheetId="0">'ver.43.1.6'!$I$6</definedName>
    <definedName name="receive_p_productquantity" localSheetId="0">'ver.43.1.6'!$G$6</definedName>
    <definedName name="receive_p_rate_code" localSheetId="0">'ver.43.1.6'!$S$6</definedName>
    <definedName name="receive_p_salesclasscode" localSheetId="0">'ver.43.1.6'!$C$6</definedName>
    <definedName name="receive_p_salesdivision_dropdown" localSheetId="0">'ver.43.1.6'!$A$95</definedName>
    <definedName name="receive_p_salesdivisioncode" localSheetId="0">'ver.43.1.6'!$A$6</definedName>
    <definedName name="receive_p_subtotalprice" localSheetId="0">'ver.43.1.6'!$K$6</definedName>
    <definedName name="receive_p_totalprice" localSheetId="0">'ver.43.1.6'!$I$28</definedName>
    <definedName name="receive_p_totalprice_header" localSheetId="0">'ver.43.1.6'!$A$28</definedName>
    <definedName name="receive_p_totalquantity" localSheetId="0">'ver.43.1.6'!$G$28</definedName>
    <definedName name="retailprice" localSheetId="0">'ver.43.1.6'!$P$3</definedName>
    <definedName name="retailprice_header" localSheetId="0">'ver.43.1.6'!$O$3</definedName>
    <definedName name="salesamount" localSheetId="0">'ver.43.1.6'!$N$79</definedName>
    <definedName name="salesamount_header" localSheetId="0">'ver.43.1.6'!$L$79</definedName>
    <definedName name="standard_rate" localSheetId="0">'ver.43.1.6'!$P$81</definedName>
    <definedName name="tariff_total" localSheetId="0">'ver.43.1.6'!$B$91</definedName>
    <definedName name="top_left" localSheetId="0">'ver.43.1.6'!$A$1</definedName>
    <definedName name="top_right" localSheetId="0">'ver.43.1.6'!$P$1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81" i="6" l="1"/>
  <c r="K76" i="6"/>
  <c r="K75" i="6"/>
  <c r="K53" i="6"/>
  <c r="K54" i="6"/>
  <c r="K55" i="6"/>
  <c r="K56" i="6"/>
  <c r="K57" i="6"/>
  <c r="K58" i="6"/>
  <c r="K59" i="6"/>
  <c r="K60" i="6"/>
  <c r="K61" i="6"/>
  <c r="K62" i="6"/>
  <c r="K63" i="6"/>
  <c r="K64" i="6"/>
  <c r="K65" i="6"/>
  <c r="K66" i="6"/>
  <c r="K67" i="6"/>
  <c r="K68" i="6"/>
  <c r="K69" i="6"/>
  <c r="K70" i="6"/>
  <c r="K71" i="6"/>
  <c r="K72" i="6"/>
  <c r="K73" i="6"/>
  <c r="K74" i="6"/>
  <c r="K52" i="6"/>
  <c r="K37" i="6"/>
  <c r="K38" i="6"/>
  <c r="K39" i="6"/>
  <c r="K40" i="6"/>
  <c r="K41" i="6"/>
  <c r="K42" i="6"/>
  <c r="K43" i="6"/>
  <c r="K44" i="6"/>
  <c r="K45" i="6"/>
  <c r="K46" i="6"/>
  <c r="K47" i="6"/>
  <c r="K48" i="6"/>
  <c r="K36" i="6"/>
  <c r="K31" i="6"/>
  <c r="K32" i="6"/>
  <c r="K8" i="6"/>
  <c r="K9" i="6"/>
  <c r="K10" i="6"/>
  <c r="K11" i="6"/>
  <c r="K12" i="6"/>
  <c r="K13" i="6"/>
  <c r="K14" i="6"/>
  <c r="K15" i="6"/>
  <c r="K16" i="6"/>
  <c r="K17" i="6"/>
  <c r="K18" i="6"/>
  <c r="K19" i="6"/>
  <c r="K20" i="6"/>
  <c r="K21" i="6"/>
  <c r="K22" i="6"/>
  <c r="K23" i="6"/>
  <c r="K24" i="6"/>
  <c r="K25" i="6"/>
  <c r="K26" i="6"/>
  <c r="K27" i="6"/>
  <c r="K7" i="6"/>
  <c r="I77" i="6" l="1"/>
  <c r="S53" i="6" l="1"/>
  <c r="S37" i="6"/>
  <c r="S8" i="6"/>
  <c r="U53" i="6"/>
  <c r="U37" i="6"/>
  <c r="V37" i="6"/>
  <c r="U8" i="6"/>
  <c r="V53" i="6"/>
  <c r="V8" i="6"/>
  <c r="W53" i="6" l="1"/>
  <c r="X53" i="6" s="1"/>
  <c r="W37" i="6"/>
  <c r="X37" i="6" s="1"/>
  <c r="W8" i="6"/>
  <c r="X8" i="6" s="1"/>
  <c r="S63" i="6"/>
  <c r="S62" i="6"/>
  <c r="S61" i="6"/>
  <c r="S60" i="6"/>
  <c r="S59" i="6"/>
  <c r="S58" i="6"/>
  <c r="S57" i="6"/>
  <c r="S56" i="6"/>
  <c r="S55" i="6"/>
  <c r="S54" i="6"/>
  <c r="S72" i="6"/>
  <c r="S71" i="6"/>
  <c r="S70" i="6"/>
  <c r="S69" i="6"/>
  <c r="S68" i="6"/>
  <c r="S67" i="6"/>
  <c r="S66" i="6"/>
  <c r="S65" i="6"/>
  <c r="S64" i="6"/>
  <c r="S73" i="6"/>
  <c r="S43" i="6"/>
  <c r="S42" i="6"/>
  <c r="S41" i="6"/>
  <c r="S47" i="6"/>
  <c r="S46" i="6"/>
  <c r="S45" i="6"/>
  <c r="S44" i="6"/>
  <c r="S40" i="6"/>
  <c r="S39" i="6"/>
  <c r="S38" i="6"/>
  <c r="S26" i="6"/>
  <c r="S25" i="6"/>
  <c r="S24" i="6"/>
  <c r="S23" i="6"/>
  <c r="S22" i="6"/>
  <c r="S21" i="6"/>
  <c r="S20" i="6"/>
  <c r="S19" i="6"/>
  <c r="S18" i="6"/>
  <c r="S17" i="6"/>
  <c r="S16" i="6"/>
  <c r="S11" i="6"/>
  <c r="S10" i="6"/>
  <c r="S9" i="6"/>
  <c r="S15" i="6"/>
  <c r="S14" i="6"/>
  <c r="S12" i="6"/>
  <c r="S13" i="6"/>
  <c r="U68" i="6"/>
  <c r="U63" i="6"/>
  <c r="U19" i="6"/>
  <c r="U73" i="6"/>
  <c r="V23" i="6"/>
  <c r="U24" i="6"/>
  <c r="U11" i="6"/>
  <c r="V60" i="6"/>
  <c r="V16" i="6"/>
  <c r="V11" i="6"/>
  <c r="V18" i="6"/>
  <c r="U12" i="6"/>
  <c r="U56" i="6"/>
  <c r="V13" i="6"/>
  <c r="V73" i="6"/>
  <c r="V65" i="6"/>
  <c r="U60" i="6"/>
  <c r="U47" i="6"/>
  <c r="V59" i="6"/>
  <c r="V19" i="6"/>
  <c r="V62" i="6"/>
  <c r="V67" i="6"/>
  <c r="U38" i="6"/>
  <c r="V12" i="6"/>
  <c r="V9" i="6"/>
  <c r="V56" i="6"/>
  <c r="U22" i="6"/>
  <c r="V66" i="6"/>
  <c r="V26" i="6"/>
  <c r="U21" i="6"/>
  <c r="U46" i="6"/>
  <c r="V24" i="6"/>
  <c r="V54" i="6"/>
  <c r="U61" i="6"/>
  <c r="U15" i="6"/>
  <c r="U69" i="6"/>
  <c r="V40" i="6"/>
  <c r="V14" i="6"/>
  <c r="U41" i="6"/>
  <c r="U54" i="6"/>
  <c r="V46" i="6"/>
  <c r="U16" i="6"/>
  <c r="U58" i="6"/>
  <c r="U9" i="6"/>
  <c r="V17" i="6"/>
  <c r="V72" i="6"/>
  <c r="U45" i="6"/>
  <c r="U25" i="6"/>
  <c r="U43" i="6"/>
  <c r="V64" i="6"/>
  <c r="V21" i="6"/>
  <c r="U18" i="6"/>
  <c r="U65" i="6"/>
  <c r="V38" i="6"/>
  <c r="U42" i="6"/>
  <c r="U70" i="6"/>
  <c r="V22" i="6"/>
  <c r="U62" i="6"/>
  <c r="V25" i="6"/>
  <c r="V42" i="6"/>
  <c r="U23" i="6"/>
  <c r="U14" i="6"/>
  <c r="V20" i="6"/>
  <c r="U64" i="6"/>
  <c r="V43" i="6"/>
  <c r="V41" i="6"/>
  <c r="U17" i="6"/>
  <c r="V68" i="6"/>
  <c r="V39" i="6"/>
  <c r="V57" i="6"/>
  <c r="U55" i="6"/>
  <c r="V45" i="6"/>
  <c r="V15" i="6"/>
  <c r="U57" i="6"/>
  <c r="U26" i="6"/>
  <c r="V47" i="6"/>
  <c r="U71" i="6"/>
  <c r="V10" i="6"/>
  <c r="U10" i="6"/>
  <c r="V63" i="6"/>
  <c r="U66" i="6"/>
  <c r="U59" i="6"/>
  <c r="V44" i="6"/>
  <c r="V70" i="6"/>
  <c r="V61" i="6"/>
  <c r="U40" i="6"/>
  <c r="U13" i="6"/>
  <c r="U20" i="6"/>
  <c r="V71" i="6"/>
  <c r="V69" i="6"/>
  <c r="V58" i="6"/>
  <c r="U67" i="6"/>
  <c r="U44" i="6"/>
  <c r="U72" i="6"/>
  <c r="U39" i="6"/>
  <c r="V55" i="6"/>
  <c r="Z53" i="6" l="1"/>
  <c r="R53" i="6" s="1"/>
  <c r="Y53" i="6"/>
  <c r="Q53" i="6" s="1"/>
  <c r="Z37" i="6"/>
  <c r="R37" i="6" s="1"/>
  <c r="Y37" i="6"/>
  <c r="Q37" i="6" s="1"/>
  <c r="Z8" i="6"/>
  <c r="R8" i="6" s="1"/>
  <c r="Y8" i="6"/>
  <c r="Q8" i="6" s="1"/>
  <c r="W54" i="6"/>
  <c r="X54" i="6" s="1"/>
  <c r="W56" i="6"/>
  <c r="X56" i="6" s="1"/>
  <c r="W58" i="6"/>
  <c r="X58" i="6" s="1"/>
  <c r="W60" i="6"/>
  <c r="X60" i="6" s="1"/>
  <c r="W62" i="6"/>
  <c r="X62" i="6" s="1"/>
  <c r="W55" i="6"/>
  <c r="X55" i="6" s="1"/>
  <c r="W57" i="6"/>
  <c r="X57" i="6" s="1"/>
  <c r="W59" i="6"/>
  <c r="X59" i="6" s="1"/>
  <c r="W61" i="6"/>
  <c r="X61" i="6" s="1"/>
  <c r="W63" i="6"/>
  <c r="X63" i="6" s="1"/>
  <c r="W72" i="6"/>
  <c r="X72" i="6" s="1"/>
  <c r="W68" i="6"/>
  <c r="X68" i="6" s="1"/>
  <c r="W70" i="6"/>
  <c r="X70" i="6" s="1"/>
  <c r="W69" i="6"/>
  <c r="X69" i="6" s="1"/>
  <c r="W71" i="6"/>
  <c r="X71" i="6" s="1"/>
  <c r="W66" i="6"/>
  <c r="X66" i="6" s="1"/>
  <c r="W67" i="6"/>
  <c r="X67" i="6" s="1"/>
  <c r="W65" i="6"/>
  <c r="X65" i="6" s="1"/>
  <c r="W64" i="6"/>
  <c r="X64" i="6" s="1"/>
  <c r="W73" i="6"/>
  <c r="X73" i="6" s="1"/>
  <c r="W42" i="6"/>
  <c r="X42" i="6" s="1"/>
  <c r="W41" i="6"/>
  <c r="X41" i="6" s="1"/>
  <c r="W43" i="6"/>
  <c r="X43" i="6" s="1"/>
  <c r="W44" i="6"/>
  <c r="X44" i="6" s="1"/>
  <c r="W46" i="6"/>
  <c r="X46" i="6" s="1"/>
  <c r="W45" i="6"/>
  <c r="X45" i="6" s="1"/>
  <c r="W47" i="6"/>
  <c r="X47" i="6" s="1"/>
  <c r="W39" i="6"/>
  <c r="X39" i="6" s="1"/>
  <c r="W40" i="6"/>
  <c r="X40" i="6" s="1"/>
  <c r="W38" i="6"/>
  <c r="X38" i="6" s="1"/>
  <c r="W23" i="6"/>
  <c r="X23" i="6" s="1"/>
  <c r="W25" i="6"/>
  <c r="X25" i="6" s="1"/>
  <c r="W24" i="6"/>
  <c r="X24" i="6" s="1"/>
  <c r="W26" i="6"/>
  <c r="X26" i="6" s="1"/>
  <c r="W17" i="6"/>
  <c r="X17" i="6" s="1"/>
  <c r="W19" i="6"/>
  <c r="X19" i="6" s="1"/>
  <c r="W21" i="6"/>
  <c r="X21" i="6" s="1"/>
  <c r="W16" i="6"/>
  <c r="X16" i="6" s="1"/>
  <c r="W18" i="6"/>
  <c r="X18" i="6" s="1"/>
  <c r="W20" i="6"/>
  <c r="X20" i="6" s="1"/>
  <c r="W22" i="6"/>
  <c r="X22" i="6" s="1"/>
  <c r="W10" i="6"/>
  <c r="X10" i="6" s="1"/>
  <c r="W9" i="6"/>
  <c r="X9" i="6" s="1"/>
  <c r="W11" i="6"/>
  <c r="X11" i="6" s="1"/>
  <c r="W14" i="6"/>
  <c r="X14" i="6" s="1"/>
  <c r="W15" i="6"/>
  <c r="X15" i="6" s="1"/>
  <c r="W12" i="6"/>
  <c r="X12" i="6" s="1"/>
  <c r="W13" i="6"/>
  <c r="X13" i="6" s="1"/>
  <c r="A45" i="7"/>
  <c r="Z63" i="6" l="1"/>
  <c r="R63" i="6" s="1"/>
  <c r="Y63" i="6"/>
  <c r="Q63" i="6" s="1"/>
  <c r="Z55" i="6"/>
  <c r="R55" i="6" s="1"/>
  <c r="Y55" i="6"/>
  <c r="Q55" i="6" s="1"/>
  <c r="Y54" i="6"/>
  <c r="Q54" i="6" s="1"/>
  <c r="Z54" i="6"/>
  <c r="R54" i="6" s="1"/>
  <c r="Z57" i="6"/>
  <c r="R57" i="6" s="1"/>
  <c r="Y57" i="6"/>
  <c r="Q57" i="6" s="1"/>
  <c r="Z59" i="6"/>
  <c r="R59" i="6" s="1"/>
  <c r="Y59" i="6"/>
  <c r="Q59" i="6" s="1"/>
  <c r="Y62" i="6"/>
  <c r="Q62" i="6" s="1"/>
  <c r="Z62" i="6"/>
  <c r="R62" i="6" s="1"/>
  <c r="Y60" i="6"/>
  <c r="Q60" i="6" s="1"/>
  <c r="Z60" i="6"/>
  <c r="R60" i="6" s="1"/>
  <c r="Z61" i="6"/>
  <c r="Y61" i="6"/>
  <c r="Q61" i="6" s="1"/>
  <c r="Z56" i="6"/>
  <c r="R56" i="6" s="1"/>
  <c r="Y56" i="6"/>
  <c r="Q56" i="6" s="1"/>
  <c r="R61" i="6"/>
  <c r="Z58" i="6"/>
  <c r="R58" i="6" s="1"/>
  <c r="Y58" i="6"/>
  <c r="Q58" i="6" s="1"/>
  <c r="Z73" i="6"/>
  <c r="R73" i="6" s="1"/>
  <c r="Y73" i="6"/>
  <c r="Q73" i="6" s="1"/>
  <c r="A44" i="7"/>
  <c r="A43" i="7" l="1"/>
  <c r="S76" i="6" l="1"/>
  <c r="S75" i="6"/>
  <c r="S74" i="6"/>
  <c r="S52" i="6"/>
  <c r="S48" i="6"/>
  <c r="S36" i="6"/>
  <c r="S32" i="6"/>
  <c r="S31" i="6"/>
  <c r="S27" i="6"/>
  <c r="S7" i="6"/>
  <c r="U7" i="6"/>
  <c r="V32" i="6"/>
  <c r="V76" i="6"/>
  <c r="V27" i="6"/>
  <c r="V52" i="6"/>
  <c r="U27" i="6"/>
  <c r="U32" i="6"/>
  <c r="U36" i="6"/>
  <c r="U74" i="6"/>
  <c r="V7" i="6"/>
  <c r="V36" i="6"/>
  <c r="V48" i="6"/>
  <c r="U76" i="6"/>
  <c r="U48" i="6"/>
  <c r="V74" i="6"/>
  <c r="U31" i="6"/>
  <c r="V31" i="6"/>
  <c r="U75" i="6"/>
  <c r="V75" i="6"/>
  <c r="U52" i="6"/>
  <c r="B94" i="6"/>
  <c r="P4" i="6" l="1"/>
  <c r="A42" i="7" l="1"/>
  <c r="A41" i="7"/>
  <c r="A40" i="7"/>
  <c r="A39" i="7"/>
  <c r="A38" i="7"/>
  <c r="A37" i="7"/>
  <c r="A36" i="7"/>
  <c r="A32" i="7" l="1"/>
  <c r="B89" i="6" l="1"/>
  <c r="A31" i="7"/>
  <c r="A33" i="7" l="1"/>
  <c r="N91" i="6"/>
  <c r="B90" i="6"/>
  <c r="Z72" i="6" s="1"/>
  <c r="R72" i="6" s="1"/>
  <c r="Z69" i="6" l="1"/>
  <c r="R69" i="6" s="1"/>
  <c r="Z70" i="6"/>
  <c r="R70" i="6" s="1"/>
  <c r="Z71" i="6"/>
  <c r="R71" i="6" s="1"/>
  <c r="Z68" i="6"/>
  <c r="R68" i="6" s="1"/>
  <c r="Z67" i="6"/>
  <c r="R67" i="6" s="1"/>
  <c r="Z66" i="6"/>
  <c r="R66" i="6" s="1"/>
  <c r="Z65" i="6"/>
  <c r="R65" i="6" s="1"/>
  <c r="Z64" i="6"/>
  <c r="R64" i="6" s="1"/>
  <c r="Z43" i="6"/>
  <c r="R43" i="6" s="1"/>
  <c r="Z41" i="6"/>
  <c r="R41" i="6" s="1"/>
  <c r="Z42" i="6"/>
  <c r="R42" i="6" s="1"/>
  <c r="Z47" i="6"/>
  <c r="R47" i="6" s="1"/>
  <c r="Z45" i="6"/>
  <c r="R45" i="6" s="1"/>
  <c r="Z44" i="6"/>
  <c r="R44" i="6" s="1"/>
  <c r="Z46" i="6"/>
  <c r="R46" i="6" s="1"/>
  <c r="Z39" i="6"/>
  <c r="R39" i="6" s="1"/>
  <c r="Z40" i="6"/>
  <c r="R40" i="6" s="1"/>
  <c r="Z38" i="6"/>
  <c r="R38" i="6" s="1"/>
  <c r="Z26" i="6"/>
  <c r="R26" i="6" s="1"/>
  <c r="Z24" i="6"/>
  <c r="R24" i="6" s="1"/>
  <c r="Z23" i="6"/>
  <c r="R23" i="6" s="1"/>
  <c r="Z25" i="6"/>
  <c r="R25" i="6" s="1"/>
  <c r="Z16" i="6"/>
  <c r="R16" i="6" s="1"/>
  <c r="Z22" i="6"/>
  <c r="R22" i="6" s="1"/>
  <c r="Z9" i="6"/>
  <c r="R9" i="6" s="1"/>
  <c r="Z10" i="6"/>
  <c r="R10" i="6" s="1"/>
  <c r="Z14" i="6"/>
  <c r="R14" i="6" s="1"/>
  <c r="Z13" i="6"/>
  <c r="R13" i="6" s="1"/>
  <c r="Z11" i="6"/>
  <c r="R11" i="6" s="1"/>
  <c r="Z15" i="6"/>
  <c r="R15" i="6" s="1"/>
  <c r="Z12" i="6"/>
  <c r="R12" i="6" s="1"/>
  <c r="Z19" i="6"/>
  <c r="R19" i="6" s="1"/>
  <c r="Z18" i="6"/>
  <c r="R18" i="6" s="1"/>
  <c r="Z17" i="6"/>
  <c r="R17" i="6" s="1"/>
  <c r="Z21" i="6"/>
  <c r="R21" i="6" s="1"/>
  <c r="Z20" i="6"/>
  <c r="R20" i="6" s="1"/>
  <c r="B88" i="6"/>
  <c r="Y72" i="6" s="1"/>
  <c r="Q72" i="6" s="1"/>
  <c r="A27" i="7"/>
  <c r="A26" i="7"/>
  <c r="A25" i="7"/>
  <c r="A24" i="7"/>
  <c r="Y69" i="6" l="1"/>
  <c r="Q69" i="6" s="1"/>
  <c r="Y71" i="6"/>
  <c r="Q71" i="6" s="1"/>
  <c r="Y68" i="6"/>
  <c r="Q68" i="6" s="1"/>
  <c r="Y70" i="6"/>
  <c r="Q70" i="6" s="1"/>
  <c r="Y67" i="6"/>
  <c r="Q67" i="6" s="1"/>
  <c r="Y66" i="6"/>
  <c r="Q66" i="6" s="1"/>
  <c r="Y65" i="6"/>
  <c r="Q65" i="6" s="1"/>
  <c r="Y64" i="6"/>
  <c r="Q64" i="6" s="1"/>
  <c r="Y42" i="6"/>
  <c r="Q42" i="6" s="1"/>
  <c r="Y43" i="6"/>
  <c r="Q43" i="6" s="1"/>
  <c r="Y41" i="6"/>
  <c r="Q41" i="6" s="1"/>
  <c r="Y46" i="6"/>
  <c r="Q46" i="6" s="1"/>
  <c r="Y47" i="6"/>
  <c r="Q47" i="6" s="1"/>
  <c r="Y45" i="6"/>
  <c r="Q45" i="6" s="1"/>
  <c r="Y44" i="6"/>
  <c r="Q44" i="6" s="1"/>
  <c r="Y39" i="6"/>
  <c r="Q39" i="6" s="1"/>
  <c r="Y40" i="6"/>
  <c r="Q40" i="6" s="1"/>
  <c r="Y38" i="6"/>
  <c r="Q38" i="6" s="1"/>
  <c r="Y25" i="6"/>
  <c r="Q25" i="6" s="1"/>
  <c r="Y26" i="6"/>
  <c r="Q26" i="6" s="1"/>
  <c r="Y24" i="6"/>
  <c r="Q24" i="6" s="1"/>
  <c r="Y23" i="6"/>
  <c r="Q23" i="6" s="1"/>
  <c r="Y19" i="6"/>
  <c r="Q19" i="6" s="1"/>
  <c r="Y17" i="6"/>
  <c r="Q17" i="6" s="1"/>
  <c r="Y20" i="6"/>
  <c r="Q20" i="6" s="1"/>
  <c r="Y11" i="6"/>
  <c r="Q11" i="6" s="1"/>
  <c r="Y16" i="6"/>
  <c r="Q16" i="6" s="1"/>
  <c r="Y22" i="6"/>
  <c r="Q22" i="6" s="1"/>
  <c r="Y21" i="6"/>
  <c r="Q21" i="6" s="1"/>
  <c r="Y9" i="6"/>
  <c r="Q9" i="6" s="1"/>
  <c r="Y10" i="6"/>
  <c r="Q10" i="6" s="1"/>
  <c r="Y14" i="6"/>
  <c r="Q14" i="6" s="1"/>
  <c r="Y13" i="6"/>
  <c r="Q13" i="6" s="1"/>
  <c r="Y18" i="6"/>
  <c r="Q18" i="6" s="1"/>
  <c r="Y15" i="6"/>
  <c r="Q15" i="6" s="1"/>
  <c r="Y12" i="6"/>
  <c r="Q12" i="6" s="1"/>
  <c r="W32" i="6"/>
  <c r="X32" i="6" s="1"/>
  <c r="W7" i="6"/>
  <c r="X7" i="6" s="1"/>
  <c r="Z7" i="6" s="1"/>
  <c r="W31" i="6"/>
  <c r="X31" i="6" s="1"/>
  <c r="Z31" i="6" s="1"/>
  <c r="W52" i="6"/>
  <c r="X52" i="6" s="1"/>
  <c r="Z52" i="6" s="1"/>
  <c r="W75" i="6"/>
  <c r="X75" i="6" s="1"/>
  <c r="Z75" i="6" s="1"/>
  <c r="W27" i="6"/>
  <c r="X27" i="6" s="1"/>
  <c r="Z27" i="6" s="1"/>
  <c r="W48" i="6"/>
  <c r="X48" i="6" s="1"/>
  <c r="Z48" i="6" s="1"/>
  <c r="W76" i="6"/>
  <c r="X76" i="6" s="1"/>
  <c r="Z76" i="6" s="1"/>
  <c r="W74" i="6"/>
  <c r="X74" i="6" s="1"/>
  <c r="Z74" i="6" s="1"/>
  <c r="W36" i="6"/>
  <c r="X36" i="6" s="1"/>
  <c r="Z36" i="6" s="1"/>
  <c r="A30" i="7"/>
  <c r="A29" i="7"/>
  <c r="A28" i="7"/>
  <c r="A23" i="7"/>
  <c r="A22" i="7"/>
  <c r="Z32" i="6" l="1"/>
  <c r="R32" i="6" s="1"/>
  <c r="Y32" i="6"/>
  <c r="Q32" i="6" s="1"/>
  <c r="R76" i="6"/>
  <c r="R74" i="6"/>
  <c r="R52" i="6"/>
  <c r="R75" i="6"/>
  <c r="R36" i="6"/>
  <c r="R48" i="6"/>
  <c r="R31" i="6"/>
  <c r="R27" i="6"/>
  <c r="R7" i="6"/>
  <c r="Y52" i="6"/>
  <c r="Q52" i="6" s="1"/>
  <c r="Y74" i="6"/>
  <c r="Q74" i="6" s="1"/>
  <c r="Y76" i="6"/>
  <c r="Q76" i="6" s="1"/>
  <c r="Y75" i="6"/>
  <c r="Q75" i="6" s="1"/>
  <c r="Y36" i="6"/>
  <c r="Q36" i="6" s="1"/>
  <c r="Y48" i="6"/>
  <c r="Q48" i="6" s="1"/>
  <c r="Y31" i="6"/>
  <c r="Q31" i="6" s="1"/>
  <c r="Y27" i="6"/>
  <c r="Q27" i="6" s="1"/>
  <c r="Y7" i="6"/>
  <c r="Q7" i="6" l="1"/>
  <c r="N49" i="6" l="1"/>
  <c r="I33" i="6" l="1"/>
  <c r="I49" i="6"/>
  <c r="A35" i="7"/>
  <c r="A34" i="7"/>
  <c r="A21" i="7"/>
  <c r="A20" i="7"/>
  <c r="A19" i="7"/>
  <c r="A18" i="7"/>
  <c r="A17" i="7"/>
  <c r="A16" i="7"/>
  <c r="A15" i="7"/>
  <c r="A14" i="7"/>
  <c r="A13" i="7"/>
  <c r="A12" i="7"/>
  <c r="A11" i="7"/>
  <c r="A10" i="7"/>
  <c r="A9" i="7"/>
  <c r="A8" i="7"/>
  <c r="A7" i="7"/>
  <c r="A6" i="7"/>
  <c r="A5" i="7"/>
  <c r="A4" i="7"/>
  <c r="A3" i="7"/>
  <c r="A2" i="7"/>
  <c r="Q33" i="6" l="1"/>
  <c r="G33" i="6"/>
  <c r="Q28" i="6"/>
  <c r="G28" i="6"/>
  <c r="G85" i="6" l="1"/>
  <c r="K84" i="6"/>
  <c r="H79" i="6"/>
  <c r="H80" i="6" s="1"/>
  <c r="K80" i="6" s="1"/>
  <c r="I28" i="6"/>
  <c r="C79" i="6" s="1"/>
  <c r="G84" i="6"/>
  <c r="G83" i="6"/>
  <c r="O85" i="6"/>
  <c r="B91" i="6" l="1"/>
  <c r="I84" i="6"/>
  <c r="N79" i="6"/>
  <c r="K83" i="6" l="1"/>
  <c r="K85" i="6" s="1"/>
  <c r="C80" i="6" l="1"/>
  <c r="D80" i="6" s="1"/>
  <c r="I85" i="6"/>
  <c r="I83" i="6"/>
  <c r="N80" i="6" l="1"/>
  <c r="P80" i="6" s="1"/>
  <c r="N82" i="6" l="1"/>
  <c r="P82" i="6" s="1"/>
</calcChain>
</file>

<file path=xl/sharedStrings.xml><?xml version="1.0" encoding="utf-8"?>
<sst xmlns="http://schemas.openxmlformats.org/spreadsheetml/2006/main" count="363" uniqueCount="153">
  <si>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</si>
  <si>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</si>
  <si>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</si>
  <si>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</si>
  <si>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</si>
  <si>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</si>
  <si>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</si>
  <si>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</si>
  <si>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</si>
  <si>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</si>
  <si>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</si>
  <si>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</si>
  <si>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</si>
  <si>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</si>
  <si>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</si>
  <si>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</si>
  <si>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</si>
  <si>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</si>
  <si>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</si>
  <si>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</si>
  <si>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</si>
  <si>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</si>
  <si>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</si>
  <si>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</si>
  <si>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</si>
  <si>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</si>
  <si>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</si>
  <si>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</si>
  <si>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</si>
  <si>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</si>
  <si>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</si>
  <si>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</si>
  <si>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</si>
  <si>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</si>
  <si>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</si>
  <si>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</si>
  <si>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</si>
  <si>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</si>
  <si>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</si>
  <si>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間接製造経費（標準割合）</t>
    <rPh sb="0" eb="2">
      <t>カンセツ</t>
    </rPh>
    <rPh sb="2" eb="4">
      <t>セイゾウ</t>
    </rPh>
    <rPh sb="4" eb="6">
      <t>ケイヒ</t>
    </rPh>
    <rPh sb="7" eb="9">
      <t>ヒョウジュン</t>
    </rPh>
    <rPh sb="9" eb="11">
      <t>ワリアイ</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</si>
  <si>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</si>
  <si>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</si>
  <si>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</si>
  <si>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</si>
  <si>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</si>
  <si>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</si>
  <si>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</si>
  <si>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</si>
  <si>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HK</t>
    <phoneticPr fontId="3"/>
  </si>
  <si>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</si>
  <si>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</si>
  <si>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</si>
  <si>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</si>
  <si>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</si>
  <si>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</si>
  <si>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</si>
  <si>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</si>
  <si>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</si>
  <si>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</si>
  <si>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</si>
  <si>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</si>
  <si>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</si>
  <si>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</si>
  <si>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</si>
  <si>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</si>
  <si>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</si>
  <si>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</si>
  <si>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</si>
  <si>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</si>
  <si>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</si>
  <si>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</si>
  <si>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</si>
  <si>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</si>
  <si>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</si>
  <si>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</si>
  <si>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</si>
  <si>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</si>
  <si>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</si>
  <si>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</si>
  <si>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</si>
  <si>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</si>
  <si>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</si>
  <si>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</si>
  <si>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</si>
  <si>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</si>
  <si>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</si>
  <si>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</si>
  <si>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</si>
  <si>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</si>
  <si>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</si>
  <si>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</si>
  <si>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</si>
  <si>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</si>
  <si>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</si>
  <si>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</si>
  <si>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</si>
  <si>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</si>
  <si>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</si>
  <si>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</si>
  <si>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</si>
  <si>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</si>
  <si>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</si>
  <si>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</si>
  <si>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</si>
  <si>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</si>
  <si>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</si>
  <si>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</si>
  <si>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</si>
  <si>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</si>
  <si>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</si>
  <si>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</si>
  <si>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</si>
  <si>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</si>
  <si>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</si>
  <si>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</si>
  <si>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</si>
  <si>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</si>
  <si>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</si>
  <si>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</si>
  <si>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</si>
  <si>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</si>
  <si>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</si>
  <si>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</si>
  <si>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</si>
  <si>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</si>
  <si>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</si>
  <si>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</si>
  <si>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</si>
  <si>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</si>
  <si>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</si>
  <si>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</si>
  <si>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</si>
  <si>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</si>
  <si>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</si>
  <si>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</si>
  <si>
    <t>2:製品売上</t>
  </si>
  <si>
    <t>433:金型海外償却</t>
  </si>
  <si>
    <t>402:輸入パーツ仕入高</t>
  </si>
  <si>
    <t>1:本荷</t>
    <rPh sb="2" eb="3">
      <t>ホン</t>
    </rPh>
    <rPh sb="3" eb="4">
      <t>ニ</t>
    </rPh>
    <phoneticPr fontId="3"/>
  </si>
  <si>
    <t>1:Injection Mold</t>
  </si>
  <si>
    <t>1:Mass Product</t>
    <phoneticPr fontId="3"/>
  </si>
  <si>
    <t>1:Mass Product</t>
    <phoneticPr fontId="3"/>
  </si>
  <si>
    <t>英語表記</t>
    <rPh sb="0" eb="4">
      <t>エイゴヒョウキ</t>
    </rPh>
    <phoneticPr fontId="3"/>
  </si>
  <si>
    <t>V43-1-6</t>
    <phoneticPr fontId="3"/>
  </si>
  <si>
    <t>部材費用合計</t>
    <rPh sb="0" eb="4">
      <t>ブザイヒヨウ</t>
    </rPh>
    <rPh sb="4" eb="6">
      <t>ゴウケイ</t>
    </rPh>
    <phoneticPr fontId="3"/>
  </si>
  <si>
    <t>製品売上合計</t>
    <rPh sb="0" eb="2">
      <t>セイヒン</t>
    </rPh>
    <rPh sb="4" eb="6">
      <t>ゴウケイ</t>
    </rPh>
    <phoneticPr fontId="3"/>
  </si>
  <si>
    <t>製品利益/利益率</t>
    <rPh sb="5" eb="7">
      <t>リエキ</t>
    </rPh>
    <rPh sb="7" eb="8">
      <t>リツ</t>
    </rPh>
    <phoneticPr fontId="3"/>
  </si>
  <si>
    <t>固定費利益/利益率</t>
    <phoneticPr fontId="3"/>
  </si>
  <si>
    <t>固定費売上合計</t>
    <rPh sb="5" eb="7">
      <t>ゴウケイ</t>
    </rPh>
    <phoneticPr fontId="3"/>
  </si>
  <si>
    <t>売上総計</t>
    <rPh sb="0" eb="2">
      <t>ウリアゲ</t>
    </rPh>
    <rPh sb="2" eb="4">
      <t>ソウケイ</t>
    </rPh>
    <phoneticPr fontId="3"/>
  </si>
  <si>
    <t>売上総利益/率</t>
    <rPh sb="0" eb="2">
      <t>ウリアゲ</t>
    </rPh>
    <rPh sb="2" eb="5">
      <t>ソウリエキ</t>
    </rPh>
    <rPh sb="6" eb="7">
      <t>リツ</t>
    </rPh>
    <phoneticPr fontId="3"/>
  </si>
  <si>
    <t>営業利益/利益率</t>
    <rPh sb="0" eb="2">
      <t>エイギョウ</t>
    </rPh>
    <phoneticPr fontId="3"/>
  </si>
  <si>
    <t>償却対象外合計</t>
    <rPh sb="0" eb="2">
      <t>ショウキャク</t>
    </rPh>
    <rPh sb="2" eb="4">
      <t>タイショウ</t>
    </rPh>
    <rPh sb="4" eb="5">
      <t>ガイ</t>
    </rPh>
    <rPh sb="5" eb="7">
      <t>ゴウケイ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</si>
</sst>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16">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2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89">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medium">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1" fillId="0" borderId="0" applyFont="0" applyFill="0" applyBorder="0" applyAlignment="0" applyProtection="0">
      <alignment vertical="center"/>
    </xf>
  </cellStyleXfs>
  <cellXfs count="372">
    <xf numFmtId="0" fontId="0" fillId="0" borderId="0" xfId="0"/>
    <xf numFmtId="0" fontId="4" fillId="0" borderId="0" xfId="0" applyFont="1"/>
    <xf numFmtId="0" fontId="0" fillId="0" borderId="0" xfId="0" applyAlignment="1">
      <alignment horizontal="lef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0" fontId="6" fillId="2" borderId="1" xfId="0" applyFont="1" applyFill="1" applyBorder="1" applyAlignment="1">
      <alignment vertical="center"/>
    </xf>
    <xf numFmtId="49" fontId="6" fillId="7" borderId="20" xfId="0" applyNumberFormat="1" applyFont="1" applyFill="1" applyBorder="1" applyAlignment="1" applyProtection="1">
      <alignment horizontal="center" vertical="center"/>
      <protection locked="0"/>
    </xf>
    <xf numFmtId="0" fontId="6" fillId="2" borderId="20" xfId="0" applyFont="1" applyFill="1" applyBorder="1" applyAlignment="1">
      <alignment vertical="center"/>
    </xf>
    <xf numFmtId="0" fontId="6" fillId="2" borderId="34" xfId="0" applyFont="1" applyFill="1" applyBorder="1" applyAlignment="1">
      <alignment horizontal="center" vertical="center"/>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7" fontId="6" fillId="0" borderId="35" xfId="0" applyNumberFormat="1" applyFont="1" applyBorder="1" applyAlignment="1" applyProtection="1">
      <alignment horizontal="right" vertical="center"/>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0" fontId="4" fillId="0" borderId="0" xfId="0" applyFont="1" applyAlignment="1">
      <alignment horizontal="center"/>
    </xf>
    <xf numFmtId="0" fontId="12" fillId="0" borderId="0" xfId="0" applyFont="1" applyProtection="1">
      <protection hidden="1"/>
    </xf>
    <xf numFmtId="0" fontId="4" fillId="0" borderId="0" xfId="0" applyFont="1" applyAlignment="1">
      <alignment horizontal="center"/>
    </xf>
    <xf numFmtId="0" fontId="4" fillId="0" borderId="37" xfId="0" applyFont="1" applyBorder="1" applyProtection="1">
      <protection hidden="1"/>
    </xf>
    <xf numFmtId="0" fontId="4" fillId="0" borderId="0" xfId="0" applyFont="1" applyBorder="1" applyProtection="1">
      <protection hidden="1"/>
    </xf>
    <xf numFmtId="0" fontId="1" fillId="0" borderId="37" xfId="0" applyFont="1" applyBorder="1" applyProtection="1">
      <protection hidden="1"/>
    </xf>
    <xf numFmtId="0" fontId="4" fillId="0" borderId="37" xfId="0" applyFont="1" applyBorder="1"/>
    <xf numFmtId="0" fontId="4" fillId="0" borderId="0" xfId="0" applyFont="1" applyBorder="1"/>
    <xf numFmtId="0" fontId="4" fillId="0" borderId="16"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2" fillId="0" borderId="0" xfId="0" applyFont="1" applyBorder="1"/>
    <xf numFmtId="0" fontId="14" fillId="0" borderId="6" xfId="0" applyFont="1" applyBorder="1" applyProtection="1">
      <protection hidden="1"/>
    </xf>
    <xf numFmtId="0" fontId="14" fillId="0" borderId="6" xfId="0" applyFont="1" applyBorder="1"/>
    <xf numFmtId="0" fontId="14" fillId="0" borderId="0" xfId="0" applyFont="1"/>
    <xf numFmtId="0" fontId="14" fillId="0" borderId="0" xfId="0" applyFont="1" applyAlignment="1" applyProtection="1">
      <alignment wrapText="1"/>
      <protection hidden="1"/>
    </xf>
    <xf numFmtId="0" fontId="14" fillId="0" borderId="6" xfId="0" applyFont="1" applyBorder="1" applyAlignment="1" applyProtection="1">
      <alignment wrapText="1"/>
      <protection hidden="1"/>
    </xf>
    <xf numFmtId="0" fontId="14" fillId="0" borderId="16" xfId="0" applyFont="1" applyBorder="1" applyProtection="1">
      <protection hidden="1"/>
    </xf>
    <xf numFmtId="0" fontId="14" fillId="0" borderId="0" xfId="0" applyFont="1" applyProtection="1">
      <protection hidden="1"/>
    </xf>
    <xf numFmtId="0" fontId="15" fillId="0" borderId="5" xfId="0" applyFont="1" applyBorder="1" applyProtection="1">
      <protection hidden="1"/>
    </xf>
    <xf numFmtId="0" fontId="15" fillId="0" borderId="0" xfId="0" applyFont="1"/>
    <xf numFmtId="0" fontId="14" fillId="0" borderId="16" xfId="0" applyFont="1" applyBorder="1" applyAlignment="1" applyProtection="1">
      <alignment wrapText="1"/>
      <protection hidden="1"/>
    </xf>
    <xf numFmtId="0" fontId="4" fillId="0" borderId="16" xfId="0" applyFont="1" applyBorder="1" applyProtection="1">
      <protection locked="0"/>
    </xf>
    <xf numFmtId="0" fontId="4" fillId="0" borderId="0" xfId="0" applyFont="1" applyAlignment="1">
      <alignment horizontal="center"/>
    </xf>
    <xf numFmtId="0" fontId="4" fillId="0" borderId="16" xfId="0" applyFont="1" applyBorder="1" applyAlignment="1" applyProtection="1">
      <alignment wrapText="1"/>
      <protection hidden="1"/>
    </xf>
    <xf numFmtId="0" fontId="14"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4" fillId="0" borderId="6" xfId="0" applyFont="1" applyBorder="1" applyAlignment="1">
      <alignment horizontal="left" wrapText="1"/>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0" fontId="8"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pplyProtection="1">
      <alignment horizontal="left" vertical="center" wrapText="1"/>
      <protection locked="0"/>
    </xf>
    <xf numFmtId="0" fontId="5" fillId="0" borderId="8" xfId="0" applyFont="1" applyBorder="1" applyAlignment="1">
      <alignment vertical="center" wrapText="1"/>
    </xf>
    <xf numFmtId="0" fontId="6" fillId="2" borderId="2" xfId="0" applyFont="1" applyFill="1" applyBorder="1" applyAlignment="1">
      <alignment vertical="center"/>
    </xf>
    <xf numFmtId="0" fontId="6" fillId="2" borderId="3" xfId="0" applyFont="1" applyFill="1" applyBorder="1" applyAlignment="1">
      <alignment horizontal="center" vertical="center"/>
    </xf>
    <xf numFmtId="176" fontId="6" fillId="0" borderId="3" xfId="0" applyNumberFormat="1" applyFont="1" applyBorder="1" applyAlignment="1" applyProtection="1">
      <alignment horizontal="right" vertical="center"/>
      <protection locked="0"/>
    </xf>
    <xf numFmtId="176" fontId="6" fillId="0" borderId="66" xfId="0" applyNumberFormat="1" applyFont="1" applyBorder="1" applyAlignment="1" applyProtection="1">
      <alignment horizontal="right" vertical="center"/>
    </xf>
    <xf numFmtId="0" fontId="6" fillId="16" borderId="34" xfId="0" applyFont="1" applyFill="1" applyBorder="1" applyAlignment="1" applyProtection="1">
      <alignment horizontal="center" vertical="center"/>
      <protection locked="0"/>
    </xf>
    <xf numFmtId="176" fontId="6" fillId="16" borderId="34" xfId="0" applyNumberFormat="1" applyFont="1" applyFill="1" applyBorder="1" applyAlignment="1" applyProtection="1">
      <alignment horizontal="center" vertical="center"/>
      <protection locked="0"/>
    </xf>
    <xf numFmtId="177" fontId="6" fillId="16" borderId="34" xfId="0" applyNumberFormat="1" applyFont="1" applyFill="1" applyBorder="1" applyAlignment="1" applyProtection="1">
      <alignment horizontal="center" vertical="center"/>
      <protection locked="0"/>
    </xf>
    <xf numFmtId="178" fontId="6" fillId="16" borderId="34" xfId="0" applyNumberFormat="1" applyFont="1" applyFill="1" applyBorder="1" applyAlignment="1" applyProtection="1">
      <alignment horizontal="center" vertical="center"/>
      <protection locked="0"/>
    </xf>
    <xf numFmtId="178" fontId="6" fillId="16" borderId="45" xfId="0" applyNumberFormat="1" applyFont="1" applyFill="1" applyBorder="1" applyAlignment="1" applyProtection="1">
      <alignment horizontal="center" vertical="center"/>
      <protection locked="0"/>
    </xf>
    <xf numFmtId="7" fontId="6" fillId="16" borderId="34" xfId="0" applyNumberFormat="1" applyFont="1" applyFill="1" applyBorder="1" applyAlignment="1">
      <alignment horizontal="center" vertical="center"/>
    </xf>
    <xf numFmtId="0" fontId="4" fillId="11" borderId="5" xfId="0" applyFont="1" applyFill="1" applyBorder="1" applyAlignment="1" applyProtection="1">
      <alignment vertical="center"/>
      <protection locked="0"/>
    </xf>
    <xf numFmtId="177" fontId="4" fillId="11" borderId="5" xfId="0" applyNumberFormat="1" applyFont="1" applyFill="1" applyBorder="1" applyAlignment="1" applyProtection="1">
      <alignment horizontal="center" vertical="center"/>
      <protection locked="0"/>
    </xf>
    <xf numFmtId="178" fontId="4" fillId="10" borderId="5" xfId="0" applyNumberFormat="1" applyFont="1" applyFill="1" applyBorder="1" applyAlignment="1" applyProtection="1">
      <alignment horizontal="right" vertical="center"/>
      <protection locked="0"/>
    </xf>
    <xf numFmtId="178" fontId="4" fillId="10" borderId="36" xfId="0" applyNumberFormat="1" applyFont="1" applyFill="1" applyBorder="1" applyAlignment="1" applyProtection="1">
      <alignment horizontal="right" vertical="center"/>
      <protection locked="0"/>
    </xf>
    <xf numFmtId="182" fontId="10" fillId="0" borderId="86" xfId="0" applyNumberFormat="1" applyFont="1" applyBorder="1" applyAlignment="1" applyProtection="1">
      <alignment horizontal="right" vertical="center"/>
      <protection locked="0"/>
    </xf>
    <xf numFmtId="0" fontId="4" fillId="11" borderId="23" xfId="0" applyFont="1" applyFill="1" applyBorder="1" applyAlignment="1" applyProtection="1">
      <alignment vertical="center"/>
      <protection locked="0"/>
    </xf>
    <xf numFmtId="177" fontId="4" fillId="11" borderId="14" xfId="0" applyNumberFormat="1" applyFont="1" applyFill="1" applyBorder="1" applyAlignment="1" applyProtection="1">
      <alignment horizontal="center" vertical="center"/>
      <protection locked="0"/>
    </xf>
    <xf numFmtId="178" fontId="4" fillId="10" borderId="14" xfId="0" applyNumberFormat="1" applyFont="1" applyFill="1" applyBorder="1" applyAlignment="1" applyProtection="1">
      <alignment horizontal="right" vertical="center"/>
      <protection locked="0"/>
    </xf>
    <xf numFmtId="178" fontId="4" fillId="10" borderId="15" xfId="0" applyNumberFormat="1" applyFont="1" applyFill="1" applyBorder="1" applyAlignment="1" applyProtection="1">
      <alignment horizontal="right" vertical="center"/>
      <protection locked="0"/>
    </xf>
    <xf numFmtId="182" fontId="4" fillId="0" borderId="14" xfId="0" applyNumberFormat="1" applyFont="1" applyBorder="1" applyAlignment="1" applyProtection="1">
      <alignment horizontal="right" vertical="center"/>
      <protection locked="0"/>
    </xf>
    <xf numFmtId="177" fontId="4" fillId="10" borderId="22" xfId="0" applyNumberFormat="1" applyFont="1" applyFill="1" applyBorder="1" applyAlignment="1" applyProtection="1">
      <alignment horizontal="right" vertical="center"/>
    </xf>
    <xf numFmtId="0" fontId="6" fillId="10" borderId="21" xfId="0" applyFont="1" applyFill="1" applyBorder="1" applyAlignment="1">
      <alignment horizontal="right" vertical="center"/>
    </xf>
    <xf numFmtId="0" fontId="6" fillId="17" borderId="34" xfId="0" applyFont="1" applyFill="1" applyBorder="1" applyAlignment="1" applyProtection="1">
      <alignment horizontal="center" vertical="center"/>
      <protection locked="0"/>
    </xf>
    <xf numFmtId="176" fontId="6" fillId="17" borderId="34" xfId="0" applyNumberFormat="1" applyFont="1" applyFill="1" applyBorder="1" applyAlignment="1" applyProtection="1">
      <alignment horizontal="center" vertical="center"/>
      <protection locked="0"/>
    </xf>
    <xf numFmtId="177" fontId="6" fillId="17" borderId="34" xfId="0" applyNumberFormat="1" applyFont="1" applyFill="1" applyBorder="1" applyAlignment="1" applyProtection="1">
      <alignment horizontal="center" vertical="center"/>
      <protection locked="0"/>
    </xf>
    <xf numFmtId="178" fontId="6" fillId="17" borderId="34" xfId="0" applyNumberFormat="1" applyFont="1" applyFill="1" applyBorder="1" applyAlignment="1" applyProtection="1">
      <alignment horizontal="center" vertical="center"/>
      <protection locked="0"/>
    </xf>
    <xf numFmtId="0" fontId="4" fillId="12" borderId="5" xfId="0" applyFont="1" applyFill="1" applyBorder="1" applyAlignment="1" applyProtection="1">
      <alignment vertical="center"/>
      <protection locked="0"/>
    </xf>
    <xf numFmtId="177" fontId="4" fillId="12" borderId="5" xfId="0" applyNumberFormat="1" applyFont="1" applyFill="1" applyBorder="1" applyAlignment="1" applyProtection="1">
      <alignment horizontal="center" vertical="center"/>
      <protection locked="0"/>
    </xf>
    <xf numFmtId="178" fontId="4" fillId="0" borderId="5" xfId="0" applyNumberFormat="1" applyFont="1" applyBorder="1" applyAlignment="1" applyProtection="1">
      <alignment horizontal="right" vertical="center"/>
      <protection locked="0"/>
    </xf>
    <xf numFmtId="0" fontId="4" fillId="12" borderId="23" xfId="0" applyFont="1" applyFill="1" applyBorder="1" applyAlignment="1" applyProtection="1">
      <alignment vertical="center"/>
      <protection locked="0"/>
    </xf>
    <xf numFmtId="177" fontId="4" fillId="12" borderId="14" xfId="0" applyNumberFormat="1" applyFont="1" applyFill="1" applyBorder="1" applyAlignment="1" applyProtection="1">
      <alignment horizontal="center" vertical="center"/>
      <protection locked="0"/>
    </xf>
    <xf numFmtId="178" fontId="4" fillId="0" borderId="14" xfId="0" applyNumberFormat="1" applyFont="1" applyBorder="1" applyAlignment="1" applyProtection="1">
      <alignment horizontal="right" vertical="center"/>
      <protection locked="0"/>
    </xf>
    <xf numFmtId="178" fontId="4" fillId="0" borderId="81" xfId="0" applyNumberFormat="1" applyFont="1" applyBorder="1" applyAlignment="1" applyProtection="1">
      <alignment horizontal="right" vertical="center"/>
      <protection locked="0"/>
    </xf>
    <xf numFmtId="177" fontId="4" fillId="0" borderId="22" xfId="0" applyNumberFormat="1" applyFont="1" applyBorder="1" applyAlignment="1" applyProtection="1">
      <alignment horizontal="right" vertical="center"/>
    </xf>
    <xf numFmtId="0" fontId="6" fillId="0" borderId="21" xfId="0" applyFont="1" applyBorder="1" applyAlignment="1">
      <alignment horizontal="right" vertical="center"/>
    </xf>
    <xf numFmtId="0" fontId="6" fillId="14" borderId="20" xfId="0" applyFont="1" applyFill="1" applyBorder="1" applyAlignment="1">
      <alignment horizontal="center" vertical="center"/>
    </xf>
    <xf numFmtId="0" fontId="6" fillId="14" borderId="44" xfId="0" applyFont="1" applyFill="1" applyBorder="1" applyAlignment="1">
      <alignment horizontal="center" vertical="center"/>
    </xf>
    <xf numFmtId="7" fontId="6" fillId="15" borderId="34" xfId="0" applyNumberFormat="1" applyFont="1" applyFill="1" applyBorder="1" applyAlignment="1">
      <alignment horizontal="center" vertical="center"/>
    </xf>
    <xf numFmtId="0" fontId="4" fillId="13" borderId="6" xfId="0" applyFont="1" applyFill="1" applyBorder="1" applyAlignment="1" applyProtection="1">
      <alignment vertical="center"/>
      <protection locked="0"/>
    </xf>
    <xf numFmtId="0" fontId="4" fillId="13" borderId="6" xfId="0" applyFont="1" applyFill="1" applyBorder="1" applyAlignment="1" applyProtection="1">
      <alignment horizontal="center" vertical="center"/>
      <protection locked="0"/>
    </xf>
    <xf numFmtId="176" fontId="4" fillId="0" borderId="6" xfId="0" applyNumberFormat="1" applyFont="1" applyBorder="1" applyAlignment="1" applyProtection="1">
      <alignment horizontal="right" vertical="center"/>
      <protection locked="0"/>
    </xf>
    <xf numFmtId="177" fontId="4" fillId="13" borderId="6" xfId="0" applyNumberFormat="1" applyFont="1" applyFill="1" applyBorder="1" applyAlignment="1" applyProtection="1">
      <alignment horizontal="center" vertical="center"/>
      <protection locked="0"/>
    </xf>
    <xf numFmtId="178" fontId="4" fillId="0" borderId="6" xfId="0" applyNumberFormat="1" applyFont="1" applyBorder="1" applyAlignment="1" applyProtection="1">
      <alignment horizontal="right" vertical="center"/>
      <protection locked="0"/>
    </xf>
    <xf numFmtId="178" fontId="4" fillId="0" borderId="15" xfId="0" applyNumberFormat="1" applyFont="1" applyBorder="1" applyAlignment="1" applyProtection="1">
      <alignment horizontal="right" vertical="center"/>
      <protection locked="0"/>
    </xf>
    <xf numFmtId="0" fontId="4" fillId="13" borderId="3" xfId="0" applyFont="1" applyFill="1" applyBorder="1" applyAlignment="1" applyProtection="1">
      <alignment vertical="center"/>
      <protection locked="0"/>
    </xf>
    <xf numFmtId="0" fontId="4" fillId="13" borderId="3" xfId="0" applyFont="1" applyFill="1" applyBorder="1" applyAlignment="1" applyProtection="1">
      <alignment horizontal="center" vertical="center"/>
      <protection locked="0"/>
    </xf>
    <xf numFmtId="176" fontId="4" fillId="0" borderId="3" xfId="0" applyNumberFormat="1" applyFont="1" applyBorder="1" applyAlignment="1" applyProtection="1">
      <alignment horizontal="right" vertical="center"/>
      <protection locked="0"/>
    </xf>
    <xf numFmtId="177" fontId="4" fillId="13" borderId="3" xfId="0" applyNumberFormat="1" applyFont="1" applyFill="1" applyBorder="1" applyAlignment="1" applyProtection="1">
      <alignment horizontal="center" vertical="center"/>
      <protection locked="0"/>
    </xf>
    <xf numFmtId="182" fontId="4" fillId="0" borderId="37" xfId="0" applyNumberFormat="1" applyFont="1" applyBorder="1" applyAlignment="1" applyProtection="1">
      <alignment horizontal="right" vertical="center"/>
      <protection locked="0"/>
    </xf>
    <xf numFmtId="5" fontId="6" fillId="0" borderId="7" xfId="0" applyNumberFormat="1" applyFont="1" applyBorder="1" applyAlignment="1">
      <alignment horizontal="right" vertical="center"/>
    </xf>
    <xf numFmtId="5" fontId="6" fillId="0" borderId="8" xfId="0" applyNumberFormat="1" applyFont="1" applyBorder="1" applyAlignment="1">
      <alignment horizontal="right" vertical="center"/>
    </xf>
    <xf numFmtId="0" fontId="6" fillId="0" borderId="22" xfId="0" applyFont="1" applyBorder="1" applyAlignment="1">
      <alignment horizontal="right" vertical="center"/>
    </xf>
    <xf numFmtId="0" fontId="6" fillId="14" borderId="34" xfId="0" applyFont="1" applyFill="1" applyBorder="1" applyAlignment="1">
      <alignment horizontal="center" vertical="center"/>
    </xf>
    <xf numFmtId="176" fontId="4" fillId="0" borderId="6" xfId="2" applyNumberFormat="1" applyFont="1" applyBorder="1" applyAlignment="1" applyProtection="1">
      <alignment horizontal="right" vertical="center"/>
      <protection locked="0"/>
    </xf>
    <xf numFmtId="178" fontId="4" fillId="0" borderId="6" xfId="2" applyNumberFormat="1" applyFont="1" applyBorder="1" applyAlignment="1" applyProtection="1">
      <alignment horizontal="right" vertical="center"/>
      <protection locked="0"/>
    </xf>
    <xf numFmtId="178" fontId="4" fillId="10" borderId="36" xfId="2" applyNumberFormat="1" applyFont="1" applyFill="1" applyBorder="1" applyAlignment="1" applyProtection="1">
      <alignment horizontal="right" vertical="center"/>
      <protection locked="0"/>
    </xf>
    <xf numFmtId="0" fontId="4" fillId="13" borderId="14" xfId="0" applyFont="1" applyFill="1" applyBorder="1" applyAlignment="1" applyProtection="1">
      <alignment vertical="center"/>
      <protection locked="0"/>
    </xf>
    <xf numFmtId="0" fontId="4" fillId="13" borderId="14" xfId="0" applyFont="1" applyFill="1" applyBorder="1" applyAlignment="1" applyProtection="1">
      <alignment horizontal="center" vertical="center"/>
      <protection locked="0"/>
    </xf>
    <xf numFmtId="176" fontId="4" fillId="0" borderId="14" xfId="0" applyNumberFormat="1" applyFont="1" applyFill="1" applyBorder="1" applyAlignment="1" applyProtection="1">
      <alignment horizontal="right" vertical="center"/>
      <protection locked="0"/>
    </xf>
    <xf numFmtId="177" fontId="4" fillId="13" borderId="14" xfId="0" applyNumberFormat="1" applyFont="1" applyFill="1" applyBorder="1" applyAlignment="1" applyProtection="1">
      <alignment horizontal="center" vertical="center"/>
      <protection locked="0"/>
    </xf>
    <xf numFmtId="182" fontId="10" fillId="0" borderId="87" xfId="0" applyNumberFormat="1" applyFont="1" applyBorder="1" applyAlignment="1" applyProtection="1">
      <alignment horizontal="right" vertical="center"/>
      <protection locked="0"/>
    </xf>
    <xf numFmtId="0" fontId="4" fillId="19" borderId="34" xfId="0" applyFont="1" applyFill="1" applyBorder="1" applyAlignment="1" applyProtection="1">
      <alignment vertical="center"/>
      <protection locked="0"/>
    </xf>
    <xf numFmtId="9" fontId="4" fillId="0" borderId="34" xfId="0" applyNumberFormat="1" applyFont="1" applyFill="1" applyBorder="1" applyAlignment="1" applyProtection="1">
      <alignment horizontal="center" vertical="center"/>
      <protection locked="0"/>
    </xf>
    <xf numFmtId="176" fontId="4" fillId="0" borderId="34" xfId="0" applyNumberFormat="1" applyFont="1" applyFill="1" applyBorder="1" applyAlignment="1" applyProtection="1">
      <alignment horizontal="right" vertical="center"/>
      <protection locked="0"/>
    </xf>
    <xf numFmtId="177" fontId="4" fillId="19" borderId="34" xfId="0" applyNumberFormat="1" applyFont="1" applyFill="1" applyBorder="1" applyAlignment="1" applyProtection="1">
      <alignment horizontal="center" vertical="center"/>
      <protection locked="0"/>
    </xf>
    <xf numFmtId="178" fontId="4" fillId="0" borderId="34" xfId="0" applyNumberFormat="1" applyFont="1" applyFill="1" applyBorder="1" applyAlignment="1" applyProtection="1">
      <alignment horizontal="right" vertical="center"/>
      <protection locked="0"/>
    </xf>
    <xf numFmtId="178" fontId="4" fillId="0" borderId="45" xfId="0" applyNumberFormat="1" applyFont="1" applyFill="1" applyBorder="1" applyAlignment="1" applyProtection="1">
      <alignment horizontal="right" vertical="center"/>
      <protection locked="0"/>
    </xf>
    <xf numFmtId="182" fontId="10" fillId="0" borderId="88" xfId="0" applyNumberFormat="1" applyFont="1" applyBorder="1" applyAlignment="1" applyProtection="1">
      <alignment horizontal="right" vertical="center"/>
      <protection locked="0"/>
    </xf>
    <xf numFmtId="0" fontId="4" fillId="19" borderId="3" xfId="0" applyFont="1" applyFill="1" applyBorder="1" applyAlignment="1" applyProtection="1">
      <alignment vertical="center"/>
      <protection locked="0"/>
    </xf>
    <xf numFmtId="9" fontId="4" fillId="0" borderId="3" xfId="0" applyNumberFormat="1" applyFont="1" applyFill="1" applyBorder="1" applyAlignment="1" applyProtection="1">
      <alignment horizontal="center" vertical="center"/>
      <protection locked="0"/>
    </xf>
    <xf numFmtId="176" fontId="4" fillId="0" borderId="3" xfId="0" applyNumberFormat="1" applyFont="1" applyFill="1" applyBorder="1" applyAlignment="1" applyProtection="1">
      <alignment horizontal="right" vertical="center"/>
      <protection locked="0"/>
    </xf>
    <xf numFmtId="177" fontId="4" fillId="19" borderId="3" xfId="0" applyNumberFormat="1" applyFont="1" applyFill="1" applyBorder="1" applyAlignment="1">
      <alignment horizontal="center" vertical="center"/>
    </xf>
    <xf numFmtId="178" fontId="4" fillId="0" borderId="3" xfId="0" applyNumberFormat="1" applyFont="1" applyFill="1" applyBorder="1" applyAlignment="1" applyProtection="1">
      <alignment horizontal="right" vertical="center"/>
      <protection locked="0"/>
    </xf>
    <xf numFmtId="178" fontId="4" fillId="0" borderId="28" xfId="0" applyNumberFormat="1" applyFont="1" applyFill="1" applyBorder="1" applyAlignment="1" applyProtection="1">
      <alignment horizontal="right" vertical="center"/>
      <protection locked="0"/>
    </xf>
    <xf numFmtId="182" fontId="4" fillId="0" borderId="28" xfId="0" applyNumberFormat="1" applyFont="1" applyFill="1" applyBorder="1" applyAlignment="1" applyProtection="1">
      <alignment horizontal="right" vertical="center"/>
      <protection locked="0"/>
    </xf>
    <xf numFmtId="5" fontId="7" fillId="9" borderId="32" xfId="0" applyNumberFormat="1" applyFont="1" applyFill="1" applyBorder="1" applyAlignment="1" applyProtection="1">
      <alignment horizontal="right" vertical="center"/>
    </xf>
    <xf numFmtId="10" fontId="7" fillId="9" borderId="32" xfId="0" applyNumberFormat="1" applyFont="1" applyFill="1" applyBorder="1" applyAlignment="1" applyProtection="1">
      <alignment vertical="center"/>
    </xf>
    <xf numFmtId="5" fontId="6" fillId="9" borderId="42" xfId="0" applyNumberFormat="1" applyFont="1" applyFill="1" applyBorder="1" applyAlignment="1" applyProtection="1">
      <alignment vertical="center"/>
    </xf>
    <xf numFmtId="0" fontId="6" fillId="9" borderId="32" xfId="0" applyFont="1" applyFill="1" applyBorder="1" applyAlignment="1" applyProtection="1">
      <alignment vertical="center"/>
    </xf>
    <xf numFmtId="8" fontId="6" fillId="9" borderId="33" xfId="0" applyNumberFormat="1" applyFont="1" applyFill="1" applyBorder="1" applyAlignment="1" applyProtection="1">
      <alignment horizontal="right" vertical="center"/>
    </xf>
    <xf numFmtId="5" fontId="7" fillId="9" borderId="29" xfId="0" applyNumberFormat="1" applyFont="1" applyFill="1" applyBorder="1" applyAlignment="1" applyProtection="1">
      <alignment horizontal="right" vertical="center"/>
    </xf>
    <xf numFmtId="10" fontId="7" fillId="9" borderId="29" xfId="0" applyNumberFormat="1" applyFont="1" applyFill="1" applyBorder="1" applyAlignment="1" applyProtection="1">
      <alignment horizontal="center" vertical="center"/>
    </xf>
    <xf numFmtId="5" fontId="6" fillId="9" borderId="41" xfId="0" applyNumberFormat="1" applyFont="1" applyFill="1" applyBorder="1" applyAlignment="1" applyProtection="1">
      <alignment vertical="center"/>
    </xf>
    <xf numFmtId="10" fontId="7" fillId="9" borderId="30" xfId="0" applyNumberFormat="1" applyFont="1" applyFill="1" applyBorder="1" applyAlignment="1" applyProtection="1">
      <alignment horizontal="center" vertical="center"/>
    </xf>
    <xf numFmtId="0" fontId="6" fillId="9" borderId="38" xfId="0" applyFont="1" applyFill="1" applyBorder="1" applyAlignment="1" applyProtection="1">
      <alignment horizontal="right" vertical="center"/>
    </xf>
    <xf numFmtId="0" fontId="6" fillId="9" borderId="39" xfId="0" applyFont="1" applyFill="1" applyBorder="1" applyAlignment="1" applyProtection="1">
      <alignment horizontal="right" vertical="center"/>
    </xf>
    <xf numFmtId="0" fontId="6" fillId="9" borderId="24" xfId="0" applyFont="1" applyFill="1" applyBorder="1" applyAlignment="1" applyProtection="1">
      <alignment horizontal="right" vertical="center"/>
    </xf>
    <xf numFmtId="0" fontId="6" fillId="9" borderId="0" xfId="0" applyFont="1" applyFill="1" applyAlignment="1" applyProtection="1">
      <alignment vertical="center"/>
    </xf>
    <xf numFmtId="10" fontId="6" fillId="9" borderId="24" xfId="0" applyNumberFormat="1" applyFont="1" applyFill="1" applyBorder="1" applyAlignment="1" applyProtection="1">
      <alignment horizontal="center" vertical="center"/>
    </xf>
    <xf numFmtId="10" fontId="6" fillId="9" borderId="18" xfId="0" applyNumberFormat="1" applyFont="1" applyFill="1" applyBorder="1" applyAlignment="1" applyProtection="1">
      <alignment horizontal="center" vertical="center"/>
    </xf>
    <xf numFmtId="10" fontId="7" fillId="9" borderId="40" xfId="0" applyNumberFormat="1" applyFont="1" applyFill="1" applyBorder="1" applyAlignment="1" applyProtection="1">
      <alignment horizontal="center" vertical="center"/>
    </xf>
    <xf numFmtId="0" fontId="6" fillId="9" borderId="26" xfId="0" applyFont="1" applyFill="1" applyBorder="1" applyAlignment="1" applyProtection="1">
      <alignment horizontal="center" vertical="center"/>
    </xf>
    <xf numFmtId="0" fontId="6" fillId="9" borderId="27" xfId="0" applyFont="1" applyFill="1" applyBorder="1" applyAlignment="1" applyProtection="1">
      <alignment horizontal="center" vertical="center"/>
    </xf>
    <xf numFmtId="0" fontId="6" fillId="9" borderId="12" xfId="0" applyFont="1" applyFill="1" applyBorder="1" applyAlignment="1" applyProtection="1">
      <alignment horizontal="center" vertical="center"/>
    </xf>
    <xf numFmtId="0" fontId="6" fillId="9" borderId="12" xfId="0" applyFont="1" applyFill="1" applyBorder="1" applyAlignment="1" applyProtection="1">
      <alignment vertical="center"/>
    </xf>
    <xf numFmtId="7" fontId="6" fillId="9" borderId="12" xfId="0" applyNumberFormat="1" applyFont="1" applyFill="1" applyBorder="1" applyAlignment="1" applyProtection="1">
      <alignment horizontal="right" vertical="center"/>
    </xf>
    <xf numFmtId="7" fontId="6" fillId="9" borderId="74" xfId="0" applyNumberFormat="1" applyFont="1" applyFill="1" applyBorder="1" applyAlignment="1" applyProtection="1">
      <alignment horizontal="right" vertical="center"/>
    </xf>
    <xf numFmtId="10" fontId="7" fillId="9" borderId="31" xfId="0" applyNumberFormat="1" applyFont="1" applyFill="1" applyBorder="1" applyAlignment="1" applyProtection="1">
      <alignment horizontal="center" vertical="center"/>
    </xf>
    <xf numFmtId="177" fontId="7" fillId="9" borderId="9" xfId="0" applyNumberFormat="1" applyFont="1" applyFill="1" applyBorder="1" applyAlignment="1" applyProtection="1">
      <alignment horizontal="right" vertical="center"/>
    </xf>
    <xf numFmtId="0" fontId="7" fillId="9" borderId="9" xfId="0" applyFont="1" applyFill="1" applyBorder="1" applyAlignment="1" applyProtection="1">
      <alignment horizontal="right" vertical="center"/>
    </xf>
    <xf numFmtId="7" fontId="7" fillId="9" borderId="9" xfId="0" applyNumberFormat="1" applyFont="1" applyFill="1" applyBorder="1" applyAlignment="1" applyProtection="1">
      <alignment horizontal="right" vertical="center"/>
    </xf>
    <xf numFmtId="7" fontId="6" fillId="9" borderId="9" xfId="0" applyNumberFormat="1" applyFont="1" applyFill="1" applyBorder="1" applyAlignment="1" applyProtection="1">
      <alignment horizontal="right" vertical="center"/>
    </xf>
    <xf numFmtId="5" fontId="6" fillId="9" borderId="25" xfId="0" applyNumberFormat="1" applyFont="1" applyFill="1" applyBorder="1" applyAlignment="1" applyProtection="1">
      <alignment vertical="center"/>
    </xf>
    <xf numFmtId="177" fontId="7" fillId="9" borderId="10" xfId="0" applyNumberFormat="1" applyFont="1" applyFill="1" applyBorder="1" applyAlignment="1" applyProtection="1">
      <alignment horizontal="right" vertical="center"/>
    </xf>
    <xf numFmtId="0" fontId="7" fillId="9" borderId="10" xfId="0" applyFont="1" applyFill="1" applyBorder="1" applyAlignment="1" applyProtection="1">
      <alignment horizontal="right" vertical="center"/>
    </xf>
    <xf numFmtId="7" fontId="7" fillId="9" borderId="24" xfId="0" applyNumberFormat="1" applyFont="1" applyFill="1" applyBorder="1" applyAlignment="1" applyProtection="1">
      <alignment horizontal="right" vertical="center"/>
    </xf>
    <xf numFmtId="7" fontId="7" fillId="9" borderId="18" xfId="0" applyNumberFormat="1" applyFont="1" applyFill="1" applyBorder="1" applyAlignment="1" applyProtection="1">
      <alignment horizontal="right" vertical="center"/>
    </xf>
    <xf numFmtId="7" fontId="6" fillId="9" borderId="18" xfId="0" applyNumberFormat="1" applyFont="1" applyFill="1" applyBorder="1" applyAlignment="1" applyProtection="1">
      <alignment horizontal="right" vertical="center"/>
    </xf>
    <xf numFmtId="0" fontId="6" fillId="9" borderId="11" xfId="0" applyFont="1" applyFill="1" applyBorder="1" applyAlignment="1" applyProtection="1">
      <alignment vertical="center"/>
    </xf>
    <xf numFmtId="177" fontId="7" fillId="9" borderId="12" xfId="0" applyNumberFormat="1" applyFont="1" applyFill="1" applyBorder="1" applyAlignment="1" applyProtection="1">
      <alignment horizontal="right" vertical="center"/>
    </xf>
    <xf numFmtId="0" fontId="7" fillId="9" borderId="12" xfId="0" applyFont="1" applyFill="1" applyBorder="1" applyAlignment="1" applyProtection="1">
      <alignment horizontal="right" vertical="center"/>
    </xf>
    <xf numFmtId="7" fontId="7" fillId="9" borderId="12" xfId="0" applyNumberFormat="1" applyFont="1" applyFill="1" applyBorder="1" applyAlignment="1" applyProtection="1">
      <alignment horizontal="right" vertical="center"/>
    </xf>
    <xf numFmtId="7" fontId="7" fillId="9" borderId="74" xfId="0" applyNumberFormat="1" applyFont="1" applyFill="1" applyBorder="1" applyAlignment="1" applyProtection="1">
      <alignment horizontal="right" vertical="center"/>
    </xf>
    <xf numFmtId="0" fontId="4" fillId="0" borderId="13" xfId="0" applyFont="1" applyBorder="1" applyAlignment="1">
      <alignment horizontal="left" vertical="center"/>
    </xf>
    <xf numFmtId="177" fontId="4" fillId="10" borderId="5" xfId="0" applyNumberFormat="1" applyFont="1" applyFill="1" applyBorder="1" applyAlignment="1" applyProtection="1">
      <alignment horizontal="right" vertical="center"/>
      <protection locked="0"/>
    </xf>
    <xf numFmtId="177" fontId="4" fillId="10" borderId="14" xfId="0" applyNumberFormat="1" applyFont="1" applyFill="1" applyBorder="1" applyAlignment="1" applyProtection="1">
      <alignment horizontal="right" vertical="center"/>
      <protection locked="0"/>
    </xf>
    <xf numFmtId="177" fontId="6" fillId="10" borderId="22" xfId="0" applyNumberFormat="1" applyFont="1" applyFill="1" applyBorder="1" applyAlignment="1" applyProtection="1">
      <alignment horizontal="right" vertical="center"/>
    </xf>
    <xf numFmtId="177" fontId="4" fillId="0" borderId="5" xfId="0" applyNumberFormat="1" applyFont="1" applyBorder="1" applyAlignment="1" applyProtection="1">
      <alignment horizontal="right" vertical="center"/>
      <protection locked="0"/>
    </xf>
    <xf numFmtId="177" fontId="4" fillId="0" borderId="14" xfId="0" applyNumberFormat="1" applyFont="1" applyBorder="1" applyAlignment="1" applyProtection="1">
      <alignment horizontal="right" vertical="center"/>
      <protection locked="0"/>
    </xf>
    <xf numFmtId="177" fontId="6" fillId="0" borderId="22" xfId="0" applyNumberFormat="1" applyFont="1" applyBorder="1" applyAlignment="1" applyProtection="1">
      <alignment horizontal="right" vertical="center"/>
    </xf>
    <xf numFmtId="0" fontId="4" fillId="13" borderId="50" xfId="0" applyFont="1" applyFill="1" applyBorder="1" applyAlignment="1" applyProtection="1">
      <alignment vertical="center"/>
      <protection locked="0"/>
    </xf>
    <xf numFmtId="0" fontId="4" fillId="13" borderId="16" xfId="0" applyFont="1" applyFill="1" applyBorder="1" applyAlignment="1" applyProtection="1">
      <alignment vertical="center"/>
      <protection locked="0"/>
    </xf>
    <xf numFmtId="0" fontId="4" fillId="13" borderId="15" xfId="0" applyFont="1" applyFill="1" applyBorder="1" applyAlignment="1" applyProtection="1">
      <alignment vertical="center"/>
      <protection locked="0"/>
    </xf>
    <xf numFmtId="5" fontId="4" fillId="18" borderId="15" xfId="0" applyNumberFormat="1" applyFont="1" applyFill="1" applyBorder="1" applyAlignment="1">
      <alignment horizontal="right" vertical="center"/>
    </xf>
    <xf numFmtId="5" fontId="4" fillId="18" borderId="16" xfId="0" applyNumberFormat="1" applyFont="1" applyFill="1" applyBorder="1" applyAlignment="1">
      <alignment horizontal="right" vertical="center"/>
    </xf>
    <xf numFmtId="0" fontId="4" fillId="0" borderId="6" xfId="0" applyFont="1" applyBorder="1" applyAlignment="1" applyProtection="1">
      <alignment horizontal="left" vertical="center"/>
      <protection locked="0"/>
    </xf>
    <xf numFmtId="0" fontId="4" fillId="0" borderId="53" xfId="0" applyFont="1" applyBorder="1" applyAlignment="1" applyProtection="1">
      <alignment horizontal="left" vertical="center"/>
      <protection locked="0"/>
    </xf>
    <xf numFmtId="0" fontId="4" fillId="11" borderId="50" xfId="0" applyFont="1" applyFill="1" applyBorder="1" applyAlignment="1" applyProtection="1">
      <alignment vertical="center"/>
      <protection locked="0"/>
    </xf>
    <xf numFmtId="0" fontId="4" fillId="11" borderId="16" xfId="0" applyFont="1" applyFill="1" applyBorder="1" applyAlignment="1" applyProtection="1">
      <alignment vertical="center"/>
      <protection locked="0"/>
    </xf>
    <xf numFmtId="49" fontId="4" fillId="11" borderId="15" xfId="0" applyNumberFormat="1" applyFont="1" applyFill="1" applyBorder="1" applyAlignment="1" applyProtection="1">
      <alignment vertical="center"/>
      <protection locked="0"/>
    </xf>
    <xf numFmtId="49" fontId="4" fillId="11" borderId="43" xfId="0" applyNumberFormat="1" applyFont="1" applyFill="1" applyBorder="1" applyAlignment="1" applyProtection="1">
      <alignment vertical="center"/>
      <protection locked="0"/>
    </xf>
    <xf numFmtId="49" fontId="4" fillId="11" borderId="16" xfId="0" applyNumberFormat="1" applyFont="1" applyFill="1" applyBorder="1" applyAlignment="1" applyProtection="1">
      <alignment vertical="center"/>
      <protection locked="0"/>
    </xf>
    <xf numFmtId="5" fontId="4" fillId="11" borderId="15" xfId="0" applyNumberFormat="1" applyFont="1" applyFill="1" applyBorder="1" applyAlignment="1">
      <alignment horizontal="right" vertical="center"/>
    </xf>
    <xf numFmtId="5" fontId="4" fillId="11" borderId="16" xfId="0" applyNumberFormat="1" applyFont="1" applyFill="1" applyBorder="1" applyAlignment="1">
      <alignment horizontal="right" vertical="center"/>
    </xf>
    <xf numFmtId="0" fontId="4" fillId="10" borderId="36" xfId="0" applyFont="1" applyFill="1" applyBorder="1" applyAlignment="1" applyProtection="1">
      <alignment horizontal="left" vertical="center"/>
      <protection locked="0"/>
    </xf>
    <xf numFmtId="0" fontId="4" fillId="10" borderId="51" xfId="0" applyFont="1" applyFill="1" applyBorder="1" applyAlignment="1" applyProtection="1">
      <alignment horizontal="left" vertical="center"/>
      <protection locked="0"/>
    </xf>
    <xf numFmtId="0" fontId="4" fillId="10" borderId="52" xfId="0" applyFont="1" applyFill="1" applyBorder="1" applyAlignment="1" applyProtection="1">
      <alignment horizontal="left" vertical="center"/>
      <protection locked="0"/>
    </xf>
    <xf numFmtId="0" fontId="4" fillId="12" borderId="50" xfId="0" applyFont="1" applyFill="1" applyBorder="1" applyAlignment="1" applyProtection="1">
      <alignment vertical="center"/>
      <protection locked="0"/>
    </xf>
    <xf numFmtId="0" fontId="4" fillId="12" borderId="16" xfId="0" applyFont="1" applyFill="1" applyBorder="1" applyAlignment="1" applyProtection="1">
      <alignment vertical="center"/>
      <protection locked="0"/>
    </xf>
    <xf numFmtId="0" fontId="4" fillId="12" borderId="15" xfId="0" applyFont="1" applyFill="1" applyBorder="1" applyAlignment="1" applyProtection="1">
      <alignment horizontal="left" vertical="center"/>
      <protection locked="0"/>
    </xf>
    <xf numFmtId="0" fontId="4" fillId="12" borderId="43" xfId="0" applyFont="1" applyFill="1" applyBorder="1" applyAlignment="1" applyProtection="1">
      <alignment horizontal="left" vertical="center"/>
      <protection locked="0"/>
    </xf>
    <xf numFmtId="0" fontId="4" fillId="12" borderId="16" xfId="0" applyFont="1" applyFill="1" applyBorder="1" applyAlignment="1" applyProtection="1">
      <alignment horizontal="left" vertical="center"/>
      <protection locked="0"/>
    </xf>
    <xf numFmtId="0" fontId="4" fillId="0" borderId="36" xfId="0" applyFont="1" applyBorder="1" applyAlignment="1" applyProtection="1">
      <alignment horizontal="left" vertical="center"/>
      <protection locked="0"/>
    </xf>
    <xf numFmtId="0" fontId="4" fillId="0" borderId="51" xfId="0" applyFont="1" applyBorder="1" applyAlignment="1" applyProtection="1">
      <alignment horizontal="left" vertical="center"/>
      <protection locked="0"/>
    </xf>
    <xf numFmtId="0" fontId="4" fillId="0" borderId="52" xfId="0" applyFont="1" applyBorder="1" applyAlignment="1" applyProtection="1">
      <alignment horizontal="left" vertical="center"/>
      <protection locked="0"/>
    </xf>
    <xf numFmtId="0" fontId="6" fillId="10" borderId="56" xfId="0" applyFont="1" applyFill="1" applyBorder="1" applyAlignment="1" applyProtection="1">
      <alignment horizontal="left" vertical="center"/>
      <protection locked="0"/>
    </xf>
    <xf numFmtId="0" fontId="6" fillId="10" borderId="57" xfId="0" applyFont="1" applyFill="1" applyBorder="1" applyAlignment="1" applyProtection="1">
      <alignment horizontal="left" vertical="center"/>
      <protection locked="0"/>
    </xf>
    <xf numFmtId="0" fontId="6" fillId="10" borderId="21" xfId="0" applyFont="1" applyFill="1" applyBorder="1" applyAlignment="1" applyProtection="1">
      <alignment horizontal="left" vertical="center"/>
      <protection locked="0"/>
    </xf>
    <xf numFmtId="5" fontId="6" fillId="10" borderId="58" xfId="0" applyNumberFormat="1" applyFont="1" applyFill="1" applyBorder="1" applyAlignment="1" applyProtection="1">
      <alignment horizontal="right" vertical="center"/>
    </xf>
    <xf numFmtId="5" fontId="6" fillId="10" borderId="57" xfId="0" applyNumberFormat="1" applyFont="1" applyFill="1" applyBorder="1" applyAlignment="1" applyProtection="1">
      <alignment horizontal="right" vertical="center"/>
    </xf>
    <xf numFmtId="5" fontId="6" fillId="10" borderId="21" xfId="0" applyNumberFormat="1" applyFont="1" applyFill="1" applyBorder="1" applyAlignment="1" applyProtection="1">
      <alignment horizontal="right" vertical="center"/>
    </xf>
    <xf numFmtId="0" fontId="4" fillId="10" borderId="22" xfId="0" applyFont="1" applyFill="1" applyBorder="1" applyAlignment="1" applyProtection="1">
      <alignment horizontal="left" vertical="center"/>
      <protection locked="0"/>
    </xf>
    <xf numFmtId="0" fontId="4" fillId="10" borderId="59" xfId="0" applyFont="1" applyFill="1" applyBorder="1" applyAlignment="1" applyProtection="1">
      <alignment horizontal="left" vertical="center"/>
      <protection locked="0"/>
    </xf>
    <xf numFmtId="0" fontId="4" fillId="3" borderId="56" xfId="0" applyFont="1" applyFill="1" applyBorder="1" applyAlignment="1" applyProtection="1">
      <alignment horizontal="center" vertical="center"/>
      <protection locked="0"/>
    </xf>
    <xf numFmtId="0" fontId="4" fillId="3" borderId="57" xfId="0" applyFont="1" applyFill="1" applyBorder="1" applyAlignment="1" applyProtection="1">
      <alignment horizontal="center" vertical="center"/>
      <protection locked="0"/>
    </xf>
    <xf numFmtId="0" fontId="4" fillId="3" borderId="60" xfId="0" applyFont="1" applyFill="1" applyBorder="1" applyAlignment="1" applyProtection="1">
      <alignment horizontal="center" vertical="center"/>
      <protection locked="0"/>
    </xf>
    <xf numFmtId="0" fontId="6" fillId="17" borderId="48" xfId="0" applyFont="1" applyFill="1" applyBorder="1" applyAlignment="1" applyProtection="1">
      <alignment horizontal="center" vertical="center"/>
      <protection locked="0"/>
    </xf>
    <xf numFmtId="0" fontId="6" fillId="17" borderId="49" xfId="0" applyFont="1" applyFill="1" applyBorder="1" applyAlignment="1" applyProtection="1">
      <alignment horizontal="center" vertical="center"/>
      <protection locked="0"/>
    </xf>
    <xf numFmtId="0" fontId="6" fillId="17" borderId="45" xfId="0" applyFont="1" applyFill="1" applyBorder="1" applyAlignment="1" applyProtection="1">
      <alignment horizontal="center" vertical="center"/>
      <protection locked="0"/>
    </xf>
    <xf numFmtId="0" fontId="6" fillId="17" borderId="46" xfId="0" applyFont="1" applyFill="1" applyBorder="1" applyAlignment="1" applyProtection="1">
      <alignment horizontal="center" vertical="center"/>
      <protection locked="0"/>
    </xf>
    <xf numFmtId="7" fontId="6" fillId="17" borderId="45" xfId="0" applyNumberFormat="1" applyFont="1" applyFill="1" applyBorder="1" applyAlignment="1">
      <alignment horizontal="center" vertical="center"/>
    </xf>
    <xf numFmtId="7" fontId="6" fillId="17" borderId="49" xfId="0" applyNumberFormat="1" applyFont="1" applyFill="1" applyBorder="1" applyAlignment="1">
      <alignment horizontal="center" vertical="center"/>
    </xf>
    <xf numFmtId="0" fontId="6" fillId="16" borderId="45" xfId="0" applyFont="1" applyFill="1" applyBorder="1" applyAlignment="1">
      <alignment horizontal="center" vertical="center"/>
    </xf>
    <xf numFmtId="0" fontId="6" fillId="16" borderId="46" xfId="0" applyFont="1" applyFill="1" applyBorder="1" applyAlignment="1">
      <alignment horizontal="center" vertical="center"/>
    </xf>
    <xf numFmtId="0" fontId="6" fillId="16" borderId="47" xfId="0" applyFont="1" applyFill="1" applyBorder="1" applyAlignment="1">
      <alignment horizontal="center" vertical="center"/>
    </xf>
    <xf numFmtId="0" fontId="6" fillId="16" borderId="48" xfId="0" applyFont="1" applyFill="1" applyBorder="1" applyAlignment="1" applyProtection="1">
      <alignment horizontal="center" vertical="center"/>
      <protection locked="0"/>
    </xf>
    <xf numFmtId="0" fontId="6" fillId="16" borderId="49" xfId="0" applyFont="1" applyFill="1" applyBorder="1" applyAlignment="1" applyProtection="1">
      <alignment horizontal="center" vertical="center"/>
      <protection locked="0"/>
    </xf>
    <xf numFmtId="0" fontId="6" fillId="16" borderId="45" xfId="0" applyFont="1" applyFill="1" applyBorder="1" applyAlignment="1" applyProtection="1">
      <alignment horizontal="center" vertical="center"/>
      <protection locked="0"/>
    </xf>
    <xf numFmtId="0" fontId="6" fillId="16" borderId="46" xfId="0" applyFont="1" applyFill="1" applyBorder="1" applyAlignment="1" applyProtection="1">
      <alignment horizontal="center" vertical="center"/>
      <protection locked="0"/>
    </xf>
    <xf numFmtId="7" fontId="6" fillId="16" borderId="45" xfId="0" applyNumberFormat="1" applyFont="1" applyFill="1" applyBorder="1" applyAlignment="1">
      <alignment horizontal="center" vertical="center"/>
    </xf>
    <xf numFmtId="7" fontId="6" fillId="16" borderId="49" xfId="0" applyNumberFormat="1" applyFont="1" applyFill="1" applyBorder="1" applyAlignment="1">
      <alignment horizontal="center" vertical="center"/>
    </xf>
    <xf numFmtId="0" fontId="4" fillId="10" borderId="14" xfId="0" applyFont="1" applyFill="1" applyBorder="1" applyAlignment="1" applyProtection="1">
      <alignment horizontal="left" vertical="center"/>
      <protection locked="0"/>
    </xf>
    <xf numFmtId="0" fontId="4" fillId="10" borderId="55" xfId="0" applyFont="1" applyFill="1" applyBorder="1" applyAlignment="1" applyProtection="1">
      <alignment horizontal="left" vertical="center"/>
      <protection locked="0"/>
    </xf>
    <xf numFmtId="0" fontId="5" fillId="0" borderId="8" xfId="0" applyFont="1" applyBorder="1" applyAlignment="1">
      <alignment horizontal="center" vertical="center" wrapText="1"/>
    </xf>
    <xf numFmtId="0" fontId="6" fillId="13" borderId="3" xfId="0" applyFont="1" applyFill="1" applyBorder="1" applyAlignment="1" applyProtection="1">
      <alignment horizontal="center" vertical="center"/>
      <protection locked="0"/>
    </xf>
    <xf numFmtId="0" fontId="6" fillId="13" borderId="28" xfId="0" applyFont="1" applyFill="1" applyBorder="1" applyAlignment="1" applyProtection="1">
      <alignment horizontal="center" vertical="center"/>
      <protection locked="0"/>
    </xf>
    <xf numFmtId="0" fontId="4" fillId="13" borderId="28" xfId="0" applyFont="1" applyFill="1" applyBorder="1" applyAlignment="1" applyProtection="1">
      <alignment horizontal="center" vertical="center"/>
      <protection locked="0"/>
    </xf>
    <xf numFmtId="0" fontId="4" fillId="13" borderId="61" xfId="0" applyFont="1" applyFill="1" applyBorder="1" applyAlignment="1" applyProtection="1">
      <alignment horizontal="center" vertical="center"/>
      <protection locked="0"/>
    </xf>
    <xf numFmtId="0" fontId="4" fillId="13" borderId="17" xfId="0" applyFont="1" applyFill="1" applyBorder="1" applyAlignment="1" applyProtection="1">
      <alignment horizontal="center" vertical="center"/>
      <protection locked="0"/>
    </xf>
    <xf numFmtId="0" fontId="6" fillId="2" borderId="28" xfId="0" applyFont="1" applyFill="1" applyBorder="1" applyAlignment="1">
      <alignment horizontal="center" vertical="center"/>
    </xf>
    <xf numFmtId="0" fontId="6" fillId="2" borderId="17" xfId="0" applyFont="1" applyFill="1" applyBorder="1" applyAlignment="1">
      <alignment horizontal="center" vertical="center"/>
    </xf>
    <xf numFmtId="0" fontId="7" fillId="3" borderId="3" xfId="0" applyFont="1" applyFill="1" applyBorder="1" applyAlignment="1" applyProtection="1">
      <alignment horizontal="center" vertical="center"/>
      <protection locked="0"/>
    </xf>
    <xf numFmtId="0" fontId="4" fillId="0" borderId="82" xfId="0" applyFont="1" applyBorder="1" applyAlignment="1">
      <alignment horizontal="center" vertical="center"/>
    </xf>
    <xf numFmtId="0" fontId="4" fillId="0" borderId="13" xfId="0" applyFont="1" applyBorder="1" applyAlignment="1">
      <alignment horizontal="center" vertical="center"/>
    </xf>
    <xf numFmtId="0" fontId="4" fillId="0" borderId="83" xfId="0" applyFont="1" applyBorder="1" applyAlignment="1">
      <alignment horizontal="center" vertical="center"/>
    </xf>
    <xf numFmtId="0" fontId="4" fillId="0" borderId="8" xfId="0" applyFont="1" applyBorder="1" applyAlignment="1">
      <alignment horizontal="left" vertical="center" wrapText="1"/>
    </xf>
    <xf numFmtId="0" fontId="6" fillId="0" borderId="46" xfId="0" applyFont="1" applyBorder="1" applyAlignment="1" applyProtection="1">
      <alignment horizontal="left" vertical="center" wrapText="1"/>
      <protection locked="0"/>
    </xf>
    <xf numFmtId="0" fontId="6" fillId="0" borderId="49" xfId="0" applyFont="1" applyBorder="1" applyAlignment="1" applyProtection="1">
      <alignment horizontal="left" vertical="center" wrapText="1"/>
      <protection locked="0"/>
    </xf>
    <xf numFmtId="0" fontId="6" fillId="0" borderId="45" xfId="0" applyFont="1" applyBorder="1" applyAlignment="1" applyProtection="1">
      <alignment horizontal="left" vertical="center" wrapText="1"/>
      <protection locked="0"/>
    </xf>
    <xf numFmtId="0" fontId="6" fillId="0" borderId="56" xfId="0" applyFont="1" applyBorder="1" applyAlignment="1" applyProtection="1">
      <alignment horizontal="left" vertical="center"/>
      <protection locked="0"/>
    </xf>
    <xf numFmtId="0" fontId="6" fillId="0" borderId="57" xfId="0" applyFont="1" applyBorder="1" applyAlignment="1" applyProtection="1">
      <alignment horizontal="left" vertical="center"/>
      <protection locked="0"/>
    </xf>
    <xf numFmtId="0" fontId="6" fillId="0" borderId="21" xfId="0" applyFont="1" applyBorder="1" applyAlignment="1" applyProtection="1">
      <alignment horizontal="left" vertical="center"/>
      <protection locked="0"/>
    </xf>
    <xf numFmtId="5" fontId="6" fillId="0" borderId="58" xfId="0" applyNumberFormat="1" applyFont="1" applyBorder="1" applyAlignment="1" applyProtection="1">
      <alignment horizontal="right" vertical="center"/>
    </xf>
    <xf numFmtId="5" fontId="6" fillId="0" borderId="57" xfId="0" applyNumberFormat="1" applyFont="1" applyBorder="1" applyAlignment="1" applyProtection="1">
      <alignment horizontal="right" vertical="center"/>
    </xf>
    <xf numFmtId="5" fontId="6" fillId="0" borderId="21" xfId="0" applyNumberFormat="1" applyFont="1" applyBorder="1" applyAlignment="1" applyProtection="1">
      <alignment horizontal="right" vertical="center"/>
    </xf>
    <xf numFmtId="0" fontId="4" fillId="0" borderId="22" xfId="0" applyFont="1" applyBorder="1" applyAlignment="1" applyProtection="1">
      <alignment horizontal="left" vertical="center"/>
      <protection locked="0"/>
    </xf>
    <xf numFmtId="0" fontId="4" fillId="0" borderId="59" xfId="0" applyFont="1" applyBorder="1" applyAlignment="1" applyProtection="1">
      <alignment horizontal="left" vertical="center"/>
      <protection locked="0"/>
    </xf>
    <xf numFmtId="0" fontId="6" fillId="14" borderId="48" xfId="0" applyFont="1" applyFill="1" applyBorder="1" applyAlignment="1">
      <alignment horizontal="center" vertical="center"/>
    </xf>
    <xf numFmtId="0" fontId="6" fillId="14" borderId="49" xfId="0" applyFont="1" applyFill="1" applyBorder="1" applyAlignment="1">
      <alignment horizontal="center" vertical="center"/>
    </xf>
    <xf numFmtId="0" fontId="6" fillId="14" borderId="45" xfId="0" applyFont="1" applyFill="1" applyBorder="1" applyAlignment="1">
      <alignment horizontal="center" vertical="center"/>
    </xf>
    <xf numFmtId="0" fontId="6" fillId="14" borderId="46" xfId="0" applyFont="1" applyFill="1" applyBorder="1" applyAlignment="1">
      <alignment horizontal="center" vertical="center"/>
    </xf>
    <xf numFmtId="0" fontId="6" fillId="14" borderId="47" xfId="0" applyFont="1" applyFill="1" applyBorder="1" applyAlignment="1">
      <alignment horizontal="center" vertical="center"/>
    </xf>
    <xf numFmtId="0" fontId="4" fillId="12" borderId="54" xfId="0" applyFont="1" applyFill="1" applyBorder="1" applyAlignment="1" applyProtection="1">
      <alignment vertical="center"/>
      <protection locked="0"/>
    </xf>
    <xf numFmtId="0" fontId="4" fillId="12" borderId="19" xfId="0" applyFont="1" applyFill="1" applyBorder="1" applyAlignment="1" applyProtection="1">
      <alignment vertical="center"/>
      <protection locked="0"/>
    </xf>
    <xf numFmtId="0" fontId="4" fillId="0" borderId="14" xfId="0" applyFont="1" applyBorder="1" applyAlignment="1" applyProtection="1">
      <alignment horizontal="left" vertical="center"/>
      <protection locked="0"/>
    </xf>
    <xf numFmtId="0" fontId="4" fillId="0" borderId="55" xfId="0" applyFont="1" applyBorder="1" applyAlignment="1" applyProtection="1">
      <alignment horizontal="left" vertical="center"/>
      <protection locked="0"/>
    </xf>
    <xf numFmtId="0" fontId="7" fillId="0" borderId="56" xfId="0" applyFont="1" applyBorder="1" applyAlignment="1">
      <alignment horizontal="left" vertical="center"/>
    </xf>
    <xf numFmtId="0" fontId="7" fillId="0" borderId="57" xfId="0" applyFont="1" applyBorder="1" applyAlignment="1">
      <alignment horizontal="left" vertical="center"/>
    </xf>
    <xf numFmtId="0" fontId="7" fillId="0" borderId="21" xfId="0" applyFont="1" applyBorder="1" applyAlignment="1">
      <alignment horizontal="left" vertical="center"/>
    </xf>
    <xf numFmtId="5" fontId="6" fillId="0" borderId="58" xfId="0" applyNumberFormat="1" applyFont="1" applyBorder="1" applyAlignment="1">
      <alignment horizontal="right" vertical="center"/>
    </xf>
    <xf numFmtId="5" fontId="6" fillId="0" borderId="57" xfId="0" applyNumberFormat="1" applyFont="1" applyBorder="1" applyAlignment="1">
      <alignment horizontal="right" vertical="center"/>
    </xf>
    <xf numFmtId="5" fontId="6" fillId="0" borderId="21" xfId="0" applyNumberFormat="1" applyFont="1" applyBorder="1" applyAlignment="1">
      <alignment horizontal="right" vertical="center"/>
    </xf>
    <xf numFmtId="7" fontId="6" fillId="0" borderId="62" xfId="0" applyNumberFormat="1" applyFont="1" applyBorder="1" applyAlignment="1">
      <alignment horizontal="right" vertical="center"/>
    </xf>
    <xf numFmtId="7" fontId="6" fillId="0" borderId="8" xfId="0" applyNumberFormat="1" applyFont="1" applyBorder="1" applyAlignment="1">
      <alignment horizontal="right" vertical="center"/>
    </xf>
    <xf numFmtId="7" fontId="6" fillId="0" borderId="63" xfId="0" applyNumberFormat="1" applyFont="1" applyBorder="1" applyAlignment="1">
      <alignment horizontal="right" vertical="center"/>
    </xf>
    <xf numFmtId="0" fontId="7" fillId="0" borderId="56" xfId="0" applyFont="1" applyBorder="1" applyAlignment="1">
      <alignment horizontal="center" vertical="center"/>
    </xf>
    <xf numFmtId="0" fontId="7" fillId="0" borderId="57" xfId="0" applyFont="1" applyBorder="1" applyAlignment="1">
      <alignment horizontal="center" vertical="center"/>
    </xf>
    <xf numFmtId="0" fontId="7" fillId="0" borderId="60" xfId="0" applyFont="1" applyBorder="1" applyAlignment="1">
      <alignment horizontal="center" vertical="center"/>
    </xf>
    <xf numFmtId="0" fontId="4" fillId="0" borderId="3" xfId="0" applyFont="1" applyBorder="1" applyAlignment="1" applyProtection="1">
      <alignment horizontal="left" vertical="center"/>
      <protection locked="0"/>
    </xf>
    <xf numFmtId="0" fontId="4" fillId="0" borderId="4" xfId="0" applyFont="1" applyBorder="1" applyAlignment="1" applyProtection="1">
      <alignment horizontal="left" vertical="center"/>
      <protection locked="0"/>
    </xf>
    <xf numFmtId="0" fontId="4" fillId="13" borderId="54" xfId="0" applyFont="1" applyFill="1" applyBorder="1" applyAlignment="1" applyProtection="1">
      <alignment vertical="center"/>
      <protection locked="0"/>
    </xf>
    <xf numFmtId="0" fontId="4" fillId="13" borderId="19" xfId="0" applyFont="1" applyFill="1" applyBorder="1" applyAlignment="1" applyProtection="1">
      <alignment vertical="center"/>
      <protection locked="0"/>
    </xf>
    <xf numFmtId="0" fontId="4" fillId="13" borderId="81" xfId="0" applyFont="1" applyFill="1" applyBorder="1" applyAlignment="1" applyProtection="1">
      <alignment vertical="center"/>
      <protection locked="0"/>
    </xf>
    <xf numFmtId="0" fontId="4" fillId="19" borderId="48" xfId="0" applyFont="1" applyFill="1" applyBorder="1" applyAlignment="1" applyProtection="1">
      <alignment vertical="center"/>
      <protection locked="0"/>
    </xf>
    <xf numFmtId="0" fontId="4" fillId="19" borderId="49" xfId="0" applyFont="1" applyFill="1" applyBorder="1" applyAlignment="1" applyProtection="1">
      <alignment vertical="center"/>
      <protection locked="0"/>
    </xf>
    <xf numFmtId="10" fontId="4" fillId="21" borderId="45" xfId="0" applyNumberFormat="1" applyFont="1" applyFill="1" applyBorder="1" applyAlignment="1" applyProtection="1">
      <alignment vertical="center"/>
      <protection locked="0"/>
    </xf>
    <xf numFmtId="10" fontId="4" fillId="21" borderId="49" xfId="0" applyNumberFormat="1" applyFont="1" applyFill="1" applyBorder="1" applyAlignment="1" applyProtection="1">
      <alignment vertical="center"/>
      <protection locked="0"/>
    </xf>
    <xf numFmtId="5" fontId="4" fillId="20" borderId="45" xfId="0" applyNumberFormat="1" applyFont="1" applyFill="1" applyBorder="1" applyAlignment="1">
      <alignment horizontal="right" vertical="center"/>
    </xf>
    <xf numFmtId="5" fontId="4" fillId="20" borderId="49" xfId="0" applyNumberFormat="1" applyFont="1" applyFill="1" applyBorder="1" applyAlignment="1">
      <alignment horizontal="right" vertical="center"/>
    </xf>
    <xf numFmtId="0" fontId="4" fillId="0" borderId="45" xfId="0" applyFont="1" applyBorder="1" applyAlignment="1" applyProtection="1">
      <alignment horizontal="left" vertical="center"/>
      <protection locked="0"/>
    </xf>
    <xf numFmtId="0" fontId="4" fillId="0" borderId="46" xfId="0" applyFont="1" applyBorder="1" applyAlignment="1" applyProtection="1">
      <alignment horizontal="left" vertical="center"/>
      <protection locked="0"/>
    </xf>
    <xf numFmtId="0" fontId="4" fillId="0" borderId="47" xfId="0" applyFont="1" applyBorder="1" applyAlignment="1" applyProtection="1">
      <alignment horizontal="left" vertical="center"/>
      <protection locked="0"/>
    </xf>
    <xf numFmtId="0" fontId="7" fillId="9" borderId="68" xfId="0" applyFont="1" applyFill="1" applyBorder="1" applyAlignment="1" applyProtection="1">
      <alignment horizontal="left" vertical="center"/>
    </xf>
    <xf numFmtId="0" fontId="7" fillId="9" borderId="69" xfId="0" applyFont="1" applyFill="1" applyBorder="1" applyAlignment="1" applyProtection="1">
      <alignment horizontal="left" vertical="center"/>
    </xf>
    <xf numFmtId="0" fontId="7" fillId="9" borderId="42" xfId="0" applyFont="1" applyFill="1" applyBorder="1" applyAlignment="1" applyProtection="1">
      <alignment horizontal="left" vertical="center"/>
    </xf>
    <xf numFmtId="5" fontId="7" fillId="9" borderId="68" xfId="0" applyNumberFormat="1" applyFont="1" applyFill="1" applyBorder="1" applyAlignment="1" applyProtection="1">
      <alignment horizontal="right" vertical="center"/>
    </xf>
    <xf numFmtId="5" fontId="7" fillId="9" borderId="42" xfId="0" applyNumberFormat="1" applyFont="1" applyFill="1" applyBorder="1" applyAlignment="1" applyProtection="1">
      <alignment horizontal="right" vertical="center"/>
    </xf>
    <xf numFmtId="7" fontId="7" fillId="9" borderId="68" xfId="0" applyNumberFormat="1" applyFont="1" applyFill="1" applyBorder="1" applyAlignment="1" applyProtection="1">
      <alignment horizontal="left" vertical="center"/>
    </xf>
    <xf numFmtId="7" fontId="7" fillId="9" borderId="42" xfId="0" applyNumberFormat="1" applyFont="1" applyFill="1" applyBorder="1" applyAlignment="1" applyProtection="1">
      <alignment horizontal="left" vertical="center"/>
    </xf>
    <xf numFmtId="5" fontId="7" fillId="9" borderId="69" xfId="0" applyNumberFormat="1" applyFont="1" applyFill="1" applyBorder="1" applyAlignment="1" applyProtection="1">
      <alignment horizontal="right" vertical="center"/>
    </xf>
    <xf numFmtId="0" fontId="4" fillId="19" borderId="64" xfId="0" applyFont="1" applyFill="1" applyBorder="1" applyAlignment="1" applyProtection="1">
      <alignment vertical="center"/>
      <protection locked="0"/>
    </xf>
    <xf numFmtId="0" fontId="4" fillId="19" borderId="17" xfId="0" applyFont="1" applyFill="1" applyBorder="1" applyAlignment="1" applyProtection="1">
      <alignment vertical="center"/>
      <protection locked="0"/>
    </xf>
    <xf numFmtId="10" fontId="4" fillId="21" borderId="28" xfId="0" applyNumberFormat="1" applyFont="1" applyFill="1" applyBorder="1" applyAlignment="1" applyProtection="1">
      <alignment vertical="center"/>
      <protection locked="0"/>
    </xf>
    <xf numFmtId="10" fontId="4" fillId="21" borderId="17" xfId="0" applyNumberFormat="1" applyFont="1" applyFill="1" applyBorder="1" applyAlignment="1" applyProtection="1">
      <alignment vertical="center"/>
      <protection locked="0"/>
    </xf>
    <xf numFmtId="5" fontId="4" fillId="20" borderId="28" xfId="0" applyNumberFormat="1" applyFont="1" applyFill="1" applyBorder="1" applyAlignment="1">
      <alignment horizontal="right" vertical="center"/>
    </xf>
    <xf numFmtId="5" fontId="4" fillId="20" borderId="17" xfId="0" applyNumberFormat="1" applyFont="1" applyFill="1" applyBorder="1" applyAlignment="1">
      <alignment horizontal="right" vertical="center"/>
    </xf>
    <xf numFmtId="0" fontId="4" fillId="0" borderId="28" xfId="0" applyFont="1" applyBorder="1" applyAlignment="1" applyProtection="1">
      <alignment horizontal="left" vertical="center"/>
      <protection locked="0"/>
    </xf>
    <xf numFmtId="0" fontId="4" fillId="0" borderId="61" xfId="0" applyFont="1" applyBorder="1" applyAlignment="1" applyProtection="1">
      <alignment horizontal="left" vertical="center"/>
      <protection locked="0"/>
    </xf>
    <xf numFmtId="0" fontId="4" fillId="0" borderId="65" xfId="0" applyFont="1" applyBorder="1" applyAlignment="1" applyProtection="1">
      <alignment horizontal="left" vertical="center"/>
      <protection locked="0"/>
    </xf>
    <xf numFmtId="0" fontId="7" fillId="9" borderId="67" xfId="0" applyFont="1" applyFill="1" applyBorder="1" applyAlignment="1" applyProtection="1">
      <alignment horizontal="left" vertical="center"/>
    </xf>
    <xf numFmtId="0" fontId="14" fillId="0" borderId="14" xfId="0" applyFont="1" applyBorder="1" applyAlignment="1" applyProtection="1">
      <alignment vertical="top" textRotation="255" wrapText="1"/>
      <protection hidden="1"/>
    </xf>
    <xf numFmtId="0" fontId="14" fillId="0" borderId="23" xfId="0" applyFont="1" applyBorder="1" applyAlignment="1" applyProtection="1">
      <alignment vertical="top" textRotation="255"/>
      <protection hidden="1"/>
    </xf>
    <xf numFmtId="0" fontId="14" fillId="0" borderId="5" xfId="0" applyFont="1" applyBorder="1" applyAlignment="1" applyProtection="1">
      <alignment vertical="top" textRotation="255"/>
      <protection hidden="1"/>
    </xf>
    <xf numFmtId="0" fontId="4" fillId="0" borderId="13" xfId="0" applyFont="1" applyBorder="1" applyAlignment="1">
      <alignment horizontal="left" vertical="center"/>
    </xf>
    <xf numFmtId="49" fontId="4" fillId="0" borderId="13" xfId="0" applyNumberFormat="1" applyFont="1" applyBorder="1" applyAlignment="1">
      <alignment horizontal="right" vertical="center"/>
    </xf>
    <xf numFmtId="0" fontId="4" fillId="0" borderId="0" xfId="0" applyFont="1" applyAlignment="1">
      <alignment horizontal="center"/>
    </xf>
    <xf numFmtId="0" fontId="7" fillId="9" borderId="78" xfId="0" applyFont="1" applyFill="1" applyBorder="1" applyAlignment="1" applyProtection="1">
      <alignment horizontal="left" vertical="center"/>
    </xf>
    <xf numFmtId="0" fontId="7" fillId="9" borderId="79" xfId="0" applyFont="1" applyFill="1" applyBorder="1" applyAlignment="1" applyProtection="1">
      <alignment horizontal="left" vertical="center"/>
    </xf>
    <xf numFmtId="0" fontId="6" fillId="9" borderId="10" xfId="0" applyFont="1" applyFill="1" applyBorder="1" applyAlignment="1" applyProtection="1">
      <alignment horizontal="left" vertical="center"/>
    </xf>
    <xf numFmtId="5" fontId="7" fillId="9" borderId="18" xfId="0" applyNumberFormat="1" applyFont="1" applyFill="1" applyBorder="1" applyAlignment="1" applyProtection="1">
      <alignment horizontal="right" vertical="center"/>
    </xf>
    <xf numFmtId="5" fontId="7" fillId="9" borderId="39" xfId="0" applyNumberFormat="1" applyFont="1" applyFill="1" applyBorder="1" applyAlignment="1" applyProtection="1">
      <alignment horizontal="right" vertical="center"/>
    </xf>
    <xf numFmtId="0" fontId="6" fillId="9" borderId="80" xfId="0" applyFont="1" applyFill="1" applyBorder="1" applyAlignment="1" applyProtection="1">
      <alignment vertical="center"/>
    </xf>
    <xf numFmtId="0" fontId="6" fillId="9" borderId="79" xfId="0" applyFont="1" applyFill="1" applyBorder="1" applyAlignment="1" applyProtection="1">
      <alignment vertical="center"/>
    </xf>
    <xf numFmtId="0" fontId="7" fillId="9" borderId="84" xfId="0" applyFont="1" applyFill="1" applyBorder="1" applyAlignment="1" applyProtection="1">
      <alignment horizontal="left" vertical="center"/>
    </xf>
    <xf numFmtId="0" fontId="7" fillId="9" borderId="27" xfId="0" applyFont="1" applyFill="1" applyBorder="1" applyAlignment="1" applyProtection="1">
      <alignment horizontal="left" vertical="center"/>
    </xf>
    <xf numFmtId="0" fontId="6" fillId="9" borderId="12" xfId="0" applyFont="1" applyFill="1" applyBorder="1" applyAlignment="1" applyProtection="1">
      <alignment horizontal="left" vertical="center"/>
    </xf>
    <xf numFmtId="5" fontId="7" fillId="9" borderId="74" xfId="0" applyNumberFormat="1" applyFont="1" applyFill="1" applyBorder="1" applyAlignment="1" applyProtection="1">
      <alignment horizontal="right" vertical="center"/>
    </xf>
    <xf numFmtId="5" fontId="7" fillId="9" borderId="27" xfId="0" applyNumberFormat="1" applyFont="1" applyFill="1" applyBorder="1" applyAlignment="1" applyProtection="1">
      <alignment horizontal="right" vertical="center"/>
    </xf>
    <xf numFmtId="7" fontId="7" fillId="9" borderId="74" xfId="0" applyNumberFormat="1" applyFont="1" applyFill="1" applyBorder="1" applyAlignment="1" applyProtection="1">
      <alignment horizontal="left" vertical="center"/>
    </xf>
    <xf numFmtId="7" fontId="7" fillId="9" borderId="27" xfId="0" applyNumberFormat="1" applyFont="1" applyFill="1" applyBorder="1" applyAlignment="1" applyProtection="1">
      <alignment horizontal="left" vertical="center"/>
    </xf>
    <xf numFmtId="5" fontId="6" fillId="9" borderId="74" xfId="0" applyNumberFormat="1" applyFont="1" applyFill="1" applyBorder="1" applyAlignment="1" applyProtection="1">
      <alignment horizontal="right" vertical="center"/>
    </xf>
    <xf numFmtId="5" fontId="6" fillId="9" borderId="85" xfId="0" applyNumberFormat="1" applyFont="1" applyFill="1" applyBorder="1" applyAlignment="1" applyProtection="1">
      <alignment horizontal="right" vertical="center"/>
    </xf>
    <xf numFmtId="0" fontId="14" fillId="0" borderId="14" xfId="0" applyFont="1" applyBorder="1" applyAlignment="1" applyProtection="1">
      <alignment horizontal="center" vertical="top" textRotation="255" wrapText="1"/>
      <protection hidden="1"/>
    </xf>
    <xf numFmtId="0" fontId="14" fillId="0" borderId="23" xfId="0" applyFont="1" applyBorder="1" applyAlignment="1" applyProtection="1">
      <alignment horizontal="center" vertical="top" textRotation="255"/>
      <protection hidden="1"/>
    </xf>
    <xf numFmtId="0" fontId="14" fillId="0" borderId="5" xfId="0" applyFont="1" applyBorder="1" applyAlignment="1" applyProtection="1">
      <alignment horizontal="center" vertical="top" textRotation="255"/>
      <protection hidden="1"/>
    </xf>
    <xf numFmtId="7" fontId="7" fillId="9" borderId="75" xfId="0" applyNumberFormat="1" applyFont="1" applyFill="1" applyBorder="1" applyAlignment="1" applyProtection="1">
      <alignment horizontal="left" vertical="center"/>
    </xf>
    <xf numFmtId="0" fontId="7" fillId="9" borderId="76" xfId="0" applyFont="1" applyFill="1" applyBorder="1" applyAlignment="1" applyProtection="1">
      <alignment horizontal="left" vertical="center"/>
    </xf>
    <xf numFmtId="0" fontId="7" fillId="9" borderId="77" xfId="0" applyFont="1" applyFill="1" applyBorder="1" applyAlignment="1" applyProtection="1">
      <alignment horizontal="left" vertical="center"/>
    </xf>
    <xf numFmtId="0" fontId="6" fillId="9" borderId="9" xfId="0" applyFont="1" applyFill="1" applyBorder="1" applyAlignment="1" applyProtection="1">
      <alignment horizontal="left" vertical="center"/>
    </xf>
    <xf numFmtId="5" fontId="7" fillId="9" borderId="9" xfId="0" applyNumberFormat="1" applyFont="1" applyFill="1" applyBorder="1" applyAlignment="1" applyProtection="1">
      <alignment horizontal="right" vertical="center"/>
    </xf>
    <xf numFmtId="0" fontId="6" fillId="9" borderId="9" xfId="0" applyFont="1" applyFill="1" applyBorder="1" applyAlignment="1" applyProtection="1">
      <alignment horizontal="center" vertical="center"/>
    </xf>
    <xf numFmtId="9" fontId="7" fillId="9" borderId="70" xfId="1" applyFont="1" applyFill="1" applyBorder="1" applyAlignment="1" applyProtection="1">
      <alignment horizontal="left" vertical="center"/>
    </xf>
    <xf numFmtId="9" fontId="7" fillId="9" borderId="41" xfId="1" applyFont="1" applyFill="1" applyBorder="1" applyAlignment="1" applyProtection="1">
      <alignment horizontal="left" vertical="center"/>
    </xf>
    <xf numFmtId="0" fontId="7" fillId="9" borderId="71" xfId="0" applyFont="1" applyFill="1" applyBorder="1" applyAlignment="1" applyProtection="1">
      <alignment horizontal="left" vertical="center"/>
    </xf>
    <xf numFmtId="0" fontId="7" fillId="9" borderId="72" xfId="0" applyFont="1" applyFill="1" applyBorder="1" applyAlignment="1" applyProtection="1">
      <alignment horizontal="left" vertical="center"/>
    </xf>
    <xf numFmtId="0" fontId="7" fillId="9" borderId="41" xfId="0" applyFont="1" applyFill="1" applyBorder="1" applyAlignment="1" applyProtection="1">
      <alignment horizontal="left" vertical="center"/>
    </xf>
    <xf numFmtId="5" fontId="7" fillId="9" borderId="71" xfId="0" applyNumberFormat="1" applyFont="1" applyFill="1" applyBorder="1" applyAlignment="1" applyProtection="1">
      <alignment horizontal="right" vertical="center"/>
    </xf>
    <xf numFmtId="5" fontId="7" fillId="9" borderId="41" xfId="0" applyNumberFormat="1" applyFont="1" applyFill="1" applyBorder="1" applyAlignment="1" applyProtection="1">
      <alignment horizontal="right" vertical="center"/>
    </xf>
    <xf numFmtId="5" fontId="7" fillId="9" borderId="72" xfId="0" applyNumberFormat="1" applyFont="1" applyFill="1" applyBorder="1" applyAlignment="1" applyProtection="1">
      <alignment horizontal="right" vertical="center"/>
    </xf>
    <xf numFmtId="0" fontId="7" fillId="9" borderId="18" xfId="0" applyFont="1" applyFill="1" applyBorder="1" applyAlignment="1" applyProtection="1">
      <alignment horizontal="left" vertical="center"/>
    </xf>
    <xf numFmtId="0" fontId="7" fillId="9" borderId="73" xfId="0" applyFont="1" applyFill="1" applyBorder="1" applyAlignment="1" applyProtection="1">
      <alignment horizontal="left" vertical="center"/>
    </xf>
    <xf numFmtId="0" fontId="7" fillId="9" borderId="39" xfId="0" applyFont="1" applyFill="1" applyBorder="1" applyAlignment="1" applyProtection="1">
      <alignment horizontal="left" vertical="center"/>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214"/>
  <sheetViews>
    <sheetView showZeros="0" tabSelected="1" showOutlineSymbols="0" view="pageBreakPreview" zoomScale="85" zoomScaleNormal="100" zoomScaleSheetLayoutView="85" zoomScalePageLayoutView="70" workbookViewId="0"/>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A1" s="75"/>
      <c r="B1" s="75"/>
      <c r="C1" s="75"/>
      <c r="D1" s="75"/>
      <c r="E1" s="75"/>
      <c r="F1" s="75"/>
      <c r="G1" s="75"/>
      <c r="H1" s="75"/>
      <c r="I1" s="75"/>
      <c r="J1" s="75"/>
      <c r="K1" s="75"/>
      <c r="L1" s="75"/>
      <c r="M1" s="75"/>
      <c r="N1" s="75"/>
      <c r="O1" s="75"/>
      <c r="P1" s="76" t="s">
        <v>143</v>
      </c>
    </row>
    <row r="2" spans="1:26" ht="19.5" customHeight="1" thickBot="1">
      <c r="A2" s="77" t="s">
        <v>0</v>
      </c>
      <c r="B2" s="265"/>
      <c r="C2" s="265"/>
      <c r="D2" s="78"/>
      <c r="E2" s="253" t="s">
        <v>25</v>
      </c>
      <c r="F2" s="253"/>
      <c r="G2" s="253"/>
      <c r="H2" s="253"/>
      <c r="I2" s="253"/>
      <c r="J2" s="253"/>
      <c r="K2" s="253"/>
      <c r="L2" s="79"/>
      <c r="M2" s="79"/>
      <c r="N2" s="79"/>
      <c r="O2" s="79"/>
      <c r="P2" s="79"/>
    </row>
    <row r="3" spans="1:26" ht="28.65" customHeight="1">
      <c r="A3" s="25" t="s">
        <v>1</v>
      </c>
      <c r="B3" s="26"/>
      <c r="C3" s="27" t="s">
        <v>2</v>
      </c>
      <c r="D3" s="268"/>
      <c r="E3" s="266"/>
      <c r="F3" s="266"/>
      <c r="G3" s="266"/>
      <c r="H3" s="266"/>
      <c r="I3" s="267"/>
      <c r="J3" s="27" t="s">
        <v>142</v>
      </c>
      <c r="K3" s="266"/>
      <c r="L3" s="266"/>
      <c r="M3" s="266"/>
      <c r="N3" s="267"/>
      <c r="O3" s="28" t="s">
        <v>26</v>
      </c>
      <c r="P3" s="31"/>
    </row>
    <row r="4" spans="1:26" ht="14.25" customHeight="1" thickBot="1">
      <c r="A4" s="80" t="s">
        <v>35</v>
      </c>
      <c r="B4" s="254"/>
      <c r="C4" s="255"/>
      <c r="D4" s="81" t="s">
        <v>44</v>
      </c>
      <c r="E4" s="256"/>
      <c r="F4" s="257"/>
      <c r="G4" s="258"/>
      <c r="H4" s="259" t="s">
        <v>36</v>
      </c>
      <c r="I4" s="260"/>
      <c r="J4" s="261"/>
      <c r="K4" s="261"/>
      <c r="L4" s="259" t="s">
        <v>3</v>
      </c>
      <c r="M4" s="260"/>
      <c r="N4" s="82"/>
      <c r="O4" s="81" t="s">
        <v>68</v>
      </c>
      <c r="P4" s="83">
        <f>SUMIF(C7:C27,"1:本荷",G7:G27)</f>
        <v>0</v>
      </c>
      <c r="Q4" s="55" t="s">
        <v>112</v>
      </c>
      <c r="U4" s="55" t="s">
        <v>103</v>
      </c>
      <c r="V4" s="55"/>
      <c r="W4" s="55"/>
      <c r="X4" s="55" t="s">
        <v>107</v>
      </c>
      <c r="Y4" s="55"/>
      <c r="Z4" s="55" t="s">
        <v>106</v>
      </c>
    </row>
    <row r="5" spans="1:26" ht="6.75" customHeight="1" thickBot="1">
      <c r="A5" s="262"/>
      <c r="B5" s="263"/>
      <c r="C5" s="263"/>
      <c r="D5" s="263"/>
      <c r="E5" s="263"/>
      <c r="F5" s="263"/>
      <c r="G5" s="263"/>
      <c r="H5" s="263"/>
      <c r="I5" s="263"/>
      <c r="J5" s="263"/>
      <c r="K5" s="263"/>
      <c r="L5" s="263"/>
      <c r="M5" s="263"/>
      <c r="N5" s="263"/>
      <c r="O5" s="263"/>
      <c r="P5" s="264"/>
    </row>
    <row r="6" spans="1:26" ht="18" customHeight="1">
      <c r="A6" s="245" t="s">
        <v>4</v>
      </c>
      <c r="B6" s="246"/>
      <c r="C6" s="84" t="s">
        <v>5</v>
      </c>
      <c r="D6" s="247" t="s">
        <v>6</v>
      </c>
      <c r="E6" s="248"/>
      <c r="F6" s="246"/>
      <c r="G6" s="85" t="s">
        <v>7</v>
      </c>
      <c r="H6" s="86" t="s">
        <v>8</v>
      </c>
      <c r="I6" s="87" t="s">
        <v>9</v>
      </c>
      <c r="J6" s="88" t="s">
        <v>47</v>
      </c>
      <c r="K6" s="249" t="s">
        <v>10</v>
      </c>
      <c r="L6" s="250"/>
      <c r="M6" s="89" t="s">
        <v>38</v>
      </c>
      <c r="N6" s="242" t="s">
        <v>45</v>
      </c>
      <c r="O6" s="243"/>
      <c r="P6" s="244"/>
      <c r="Q6" s="55" t="s">
        <v>70</v>
      </c>
      <c r="R6" s="55" t="s">
        <v>73</v>
      </c>
      <c r="S6" s="55" t="s">
        <v>89</v>
      </c>
      <c r="T6" s="61" t="s">
        <v>78</v>
      </c>
      <c r="U6" s="55" t="s">
        <v>104</v>
      </c>
      <c r="V6" s="55" t="s">
        <v>105</v>
      </c>
      <c r="W6" s="55" t="s">
        <v>108</v>
      </c>
      <c r="X6" s="55" t="s">
        <v>101</v>
      </c>
      <c r="Y6" s="55" t="s">
        <v>108</v>
      </c>
      <c r="Z6" s="55" t="s">
        <v>108</v>
      </c>
    </row>
    <row r="7" spans="1:26" ht="13.8" customHeight="1">
      <c r="A7" s="207"/>
      <c r="B7" s="208"/>
      <c r="C7" s="90"/>
      <c r="D7" s="209"/>
      <c r="E7" s="210"/>
      <c r="F7" s="211"/>
      <c r="G7" s="194"/>
      <c r="H7" s="91" t="s">
        <v>134</v>
      </c>
      <c r="I7" s="92"/>
      <c r="J7" s="93"/>
      <c r="K7" s="212">
        <f>IFERROR(TRUNC(G7*TRUNC(I7,4)*J7,0),"")</f>
        <v>0</v>
      </c>
      <c r="L7" s="213"/>
      <c r="M7" s="94"/>
      <c r="N7" s="214"/>
      <c r="O7" s="215"/>
      <c r="P7" s="216"/>
      <c r="Q7" s="1" t="str">
        <f t="shared" ref="Q7:Q27" ca="1" si="0">IFERROR(VLOOKUP(C7,OFFSET(pulldown_level2,0,U7+X7,Y7,1),1,FALSE),"")</f>
        <v/>
      </c>
      <c r="R7" s="1" t="str">
        <f t="shared" ref="R7:R27" ca="1" si="1">IFERROR(VLOOKUP(D7,OFFSET(pulldown_company,0,U7+X7,Z7,1),1,FALSE),"")</f>
        <v/>
      </c>
      <c r="S7" s="1">
        <f t="shared" ref="S7:S27" ca="1" si="2">IFERROR(VLOOKUP(H7,OFFSET(JPYEN_display,0,0,num_of_monetary,2),2,FALSE),1)</f>
        <v>1</v>
      </c>
      <c r="T7" s="1">
        <v>1</v>
      </c>
      <c r="U7" s="1">
        <f t="shared" ref="U7:U27" ca="1" si="3">IFERROR(MATCH(T7,INDIRECT(CONCATENATE(ROW(pulldown_key_area),":",ROW(pulldown_key_area))),0)-COLUMN(pulldown_key_area),0)</f>
        <v>0</v>
      </c>
      <c r="V7" s="1">
        <f t="shared" ref="V7:V27" ca="1" si="4">IFERROR(MATCH(T7,INDIRECT(CONCATENATE(ROW(pulldown_key_area),":",ROW(pulldown_key_area))),1)-COLUMN(pulldown_key_area),0)</f>
        <v>0</v>
      </c>
      <c r="W7" s="1">
        <f t="shared" ref="W7:W26" ca="1" si="5">(V7-U7)+1</f>
        <v>1</v>
      </c>
      <c r="X7" s="1">
        <f t="shared" ref="X7:X27" ca="1" si="6">IFERROR(MATCH(A7,OFFSET(pulldown_level1,0,U7,1,W7),0)-1,0)</f>
        <v>0</v>
      </c>
      <c r="Y7" s="1">
        <f t="shared" ref="Y7:Y27" ca="1" si="7">IF(X7=0,1,COUNTA(OFFSET(pulldown_level2,0,U7+X7,level2_max_count,1))+1)</f>
        <v>1</v>
      </c>
      <c r="Z7" s="1">
        <f t="shared" ref="Z7:Z27" ca="1" si="8">IF(X7=0,1,COUNTA(OFFSET(pulldown_company,0,U7+X7,company_max_count,1))+1)</f>
        <v>1</v>
      </c>
    </row>
    <row r="8" spans="1:26" ht="13.8" customHeight="1">
      <c r="A8" s="207"/>
      <c r="B8" s="208"/>
      <c r="C8" s="90"/>
      <c r="D8" s="209"/>
      <c r="E8" s="210"/>
      <c r="F8" s="211"/>
      <c r="G8" s="194"/>
      <c r="H8" s="91" t="s">
        <v>28</v>
      </c>
      <c r="I8" s="92"/>
      <c r="J8" s="93"/>
      <c r="K8" s="212">
        <f t="shared" ref="K8:K27" si="9">IFERROR(TRUNC(G8*TRUNC(I8,4)*J8,0),"")</f>
        <v>0</v>
      </c>
      <c r="L8" s="213"/>
      <c r="M8" s="94"/>
      <c r="N8" s="214"/>
      <c r="O8" s="215"/>
      <c r="P8" s="216"/>
      <c r="Q8" s="1" t="str">
        <f t="shared" ca="1" si="0"/>
        <v/>
      </c>
      <c r="R8" s="1" t="str">
        <f t="shared" ca="1" si="1"/>
        <v/>
      </c>
      <c r="S8" s="1">
        <f t="shared" ca="1" si="2"/>
        <v>1</v>
      </c>
      <c r="T8" s="1">
        <v>1</v>
      </c>
      <c r="U8" s="1">
        <f t="shared" ca="1" si="3"/>
        <v>0</v>
      </c>
      <c r="V8" s="1">
        <f t="shared" ca="1" si="4"/>
        <v>0</v>
      </c>
      <c r="W8" s="1">
        <f t="shared" ref="W8" ca="1" si="10">(V8-U8)+1</f>
        <v>1</v>
      </c>
      <c r="X8" s="1">
        <f t="shared" ca="1" si="6"/>
        <v>0</v>
      </c>
      <c r="Y8" s="1">
        <f t="shared" ca="1" si="7"/>
        <v>1</v>
      </c>
      <c r="Z8" s="1">
        <f t="shared" ca="1" si="8"/>
        <v>1</v>
      </c>
    </row>
    <row r="9" spans="1:26" ht="13.8" customHeight="1">
      <c r="A9" s="207" t="s">
        <v>135</v>
      </c>
      <c r="B9" s="208"/>
      <c r="C9" s="90" t="s">
        <v>138</v>
      </c>
      <c r="D9" s="209"/>
      <c r="E9" s="210"/>
      <c r="F9" s="211"/>
      <c r="G9" s="194"/>
      <c r="H9" s="91" t="s">
        <v>28</v>
      </c>
      <c r="I9" s="92"/>
      <c r="J9" s="93"/>
      <c r="K9" s="212">
        <f t="shared" si="9"/>
        <v>0</v>
      </c>
      <c r="L9" s="213"/>
      <c r="M9" s="94"/>
      <c r="N9" s="214"/>
      <c r="O9" s="215"/>
      <c r="P9" s="216"/>
      <c r="Q9" s="1" t="str">
        <f t="shared" ref="Q9:Q11" ca="1" si="11">IFERROR(VLOOKUP(C9,OFFSET(pulldown_level2,0,U9+X9,Y9,1),1,FALSE),"")</f>
        <v/>
      </c>
      <c r="R9" s="1" t="str">
        <f t="shared" ref="R9:R11" ca="1" si="12">IFERROR(VLOOKUP(D9,OFFSET(pulldown_company,0,U9+X9,Z9,1),1,FALSE),"")</f>
        <v/>
      </c>
      <c r="S9" s="1">
        <f t="shared" ref="S9:S11" ca="1" si="13">IFERROR(VLOOKUP(H9,OFFSET(JPYEN_display,0,0,num_of_monetary,2),2,FALSE),1)</f>
        <v>1</v>
      </c>
      <c r="T9" s="1">
        <v>1</v>
      </c>
      <c r="U9" s="1">
        <f t="shared" ref="U9:U11" ca="1" si="14">IFERROR(MATCH(T9,INDIRECT(CONCATENATE(ROW(pulldown_key_area),":",ROW(pulldown_key_area))),0)-COLUMN(pulldown_key_area),0)</f>
        <v>0</v>
      </c>
      <c r="V9" s="1">
        <f t="shared" ref="V9:V11" ca="1" si="15">IFERROR(MATCH(T9,INDIRECT(CONCATENATE(ROW(pulldown_key_area),":",ROW(pulldown_key_area))),1)-COLUMN(pulldown_key_area),0)</f>
        <v>0</v>
      </c>
      <c r="W9" s="1">
        <f t="shared" ca="1" si="5"/>
        <v>1</v>
      </c>
      <c r="X9" s="1">
        <f t="shared" ref="X9:X11" ca="1" si="16">IFERROR(MATCH(A9,OFFSET(pulldown_level1,0,U9,1,W9),0)-1,0)</f>
        <v>0</v>
      </c>
      <c r="Y9" s="1">
        <f t="shared" ref="Y9:Y11" ca="1" si="17">IF(X9=0,1,COUNTA(OFFSET(pulldown_level2,0,U9+X9,level2_max_count,1))+1)</f>
        <v>1</v>
      </c>
      <c r="Z9" s="1">
        <f t="shared" ref="Z9:Z11" ca="1" si="18">IF(X9=0,1,COUNTA(OFFSET(pulldown_company,0,U9+X9,company_max_count,1))+1)</f>
        <v>1</v>
      </c>
    </row>
    <row r="10" spans="1:26" ht="13.8" customHeight="1">
      <c r="A10" s="207" t="s">
        <v>135</v>
      </c>
      <c r="B10" s="208"/>
      <c r="C10" s="90" t="s">
        <v>138</v>
      </c>
      <c r="D10" s="209"/>
      <c r="E10" s="210"/>
      <c r="F10" s="211"/>
      <c r="G10" s="194"/>
      <c r="H10" s="91" t="s">
        <v>28</v>
      </c>
      <c r="I10" s="92"/>
      <c r="J10" s="93"/>
      <c r="K10" s="212">
        <f t="shared" si="9"/>
        <v>0</v>
      </c>
      <c r="L10" s="213"/>
      <c r="M10" s="94"/>
      <c r="N10" s="214"/>
      <c r="O10" s="215"/>
      <c r="P10" s="216"/>
      <c r="Q10" s="1" t="str">
        <f t="shared" ca="1" si="11"/>
        <v/>
      </c>
      <c r="R10" s="1" t="str">
        <f t="shared" ca="1" si="12"/>
        <v/>
      </c>
      <c r="S10" s="1">
        <f t="shared" ca="1" si="13"/>
        <v>1</v>
      </c>
      <c r="T10" s="1">
        <v>1</v>
      </c>
      <c r="U10" s="1">
        <f t="shared" ca="1" si="14"/>
        <v>0</v>
      </c>
      <c r="V10" s="1">
        <f t="shared" ca="1" si="15"/>
        <v>0</v>
      </c>
      <c r="W10" s="1">
        <f t="shared" ca="1" si="5"/>
        <v>1</v>
      </c>
      <c r="X10" s="1">
        <f t="shared" ca="1" si="16"/>
        <v>0</v>
      </c>
      <c r="Y10" s="1">
        <f t="shared" ca="1" si="17"/>
        <v>1</v>
      </c>
      <c r="Z10" s="1">
        <f t="shared" ca="1" si="18"/>
        <v>1</v>
      </c>
    </row>
    <row r="11" spans="1:26" ht="13.8" customHeight="1">
      <c r="A11" s="207" t="s">
        <v>135</v>
      </c>
      <c r="B11" s="208"/>
      <c r="C11" s="90" t="s">
        <v>138</v>
      </c>
      <c r="D11" s="209"/>
      <c r="E11" s="210"/>
      <c r="F11" s="211"/>
      <c r="G11" s="194"/>
      <c r="H11" s="91" t="s">
        <v>28</v>
      </c>
      <c r="I11" s="92"/>
      <c r="J11" s="93"/>
      <c r="K11" s="212">
        <f t="shared" si="9"/>
        <v>0</v>
      </c>
      <c r="L11" s="213"/>
      <c r="M11" s="94"/>
      <c r="N11" s="214"/>
      <c r="O11" s="215"/>
      <c r="P11" s="216"/>
      <c r="Q11" s="1" t="str">
        <f t="shared" ca="1" si="11"/>
        <v/>
      </c>
      <c r="R11" s="1" t="str">
        <f t="shared" ca="1" si="12"/>
        <v/>
      </c>
      <c r="S11" s="1">
        <f t="shared" ca="1" si="13"/>
        <v>1</v>
      </c>
      <c r="T11" s="1">
        <v>1</v>
      </c>
      <c r="U11" s="1">
        <f t="shared" ca="1" si="14"/>
        <v>0</v>
      </c>
      <c r="V11" s="1">
        <f t="shared" ca="1" si="15"/>
        <v>0</v>
      </c>
      <c r="W11" s="1">
        <f t="shared" ca="1" si="5"/>
        <v>1</v>
      </c>
      <c r="X11" s="1">
        <f t="shared" ca="1" si="16"/>
        <v>0</v>
      </c>
      <c r="Y11" s="1">
        <f t="shared" ca="1" si="17"/>
        <v>1</v>
      </c>
      <c r="Z11" s="1">
        <f t="shared" ca="1" si="18"/>
        <v>1</v>
      </c>
    </row>
    <row r="12" spans="1:26" ht="13.8" customHeight="1">
      <c r="A12" s="207" t="s">
        <v>135</v>
      </c>
      <c r="B12" s="208"/>
      <c r="C12" s="90" t="s">
        <v>138</v>
      </c>
      <c r="D12" s="209"/>
      <c r="E12" s="210"/>
      <c r="F12" s="211"/>
      <c r="G12" s="194"/>
      <c r="H12" s="91" t="s">
        <v>28</v>
      </c>
      <c r="I12" s="92"/>
      <c r="J12" s="93"/>
      <c r="K12" s="212">
        <f t="shared" si="9"/>
        <v>0</v>
      </c>
      <c r="L12" s="213"/>
      <c r="M12" s="94"/>
      <c r="N12" s="214"/>
      <c r="O12" s="215"/>
      <c r="P12" s="216"/>
      <c r="Q12" s="1" t="str">
        <f t="shared" ca="1" si="0"/>
        <v/>
      </c>
      <c r="R12" s="1" t="str">
        <f t="shared" ca="1" si="1"/>
        <v/>
      </c>
      <c r="S12" s="1">
        <f t="shared" ca="1" si="2"/>
        <v>1</v>
      </c>
      <c r="T12" s="1">
        <v>1</v>
      </c>
      <c r="U12" s="1">
        <f t="shared" ca="1" si="3"/>
        <v>0</v>
      </c>
      <c r="V12" s="1">
        <f t="shared" ca="1" si="4"/>
        <v>0</v>
      </c>
      <c r="W12" s="1">
        <f t="shared" ca="1" si="5"/>
        <v>1</v>
      </c>
      <c r="X12" s="1">
        <f t="shared" ca="1" si="6"/>
        <v>0</v>
      </c>
      <c r="Y12" s="1">
        <f t="shared" ca="1" si="7"/>
        <v>1</v>
      </c>
      <c r="Z12" s="1">
        <f t="shared" ca="1" si="8"/>
        <v>1</v>
      </c>
    </row>
    <row r="13" spans="1:26" ht="13.8" customHeight="1">
      <c r="A13" s="207" t="s">
        <v>135</v>
      </c>
      <c r="B13" s="208"/>
      <c r="C13" s="90" t="s">
        <v>138</v>
      </c>
      <c r="D13" s="209"/>
      <c r="E13" s="210"/>
      <c r="F13" s="211"/>
      <c r="G13" s="194"/>
      <c r="H13" s="91" t="s">
        <v>28</v>
      </c>
      <c r="I13" s="92"/>
      <c r="J13" s="93"/>
      <c r="K13" s="212">
        <f t="shared" si="9"/>
        <v>0</v>
      </c>
      <c r="L13" s="213"/>
      <c r="M13" s="94"/>
      <c r="N13" s="214"/>
      <c r="O13" s="215"/>
      <c r="P13" s="216"/>
      <c r="Q13" s="1" t="str">
        <f t="shared" ref="Q13:Q14" ca="1" si="19">IFERROR(VLOOKUP(C13,OFFSET(pulldown_level2,0,U13+X13,Y13,1),1,FALSE),"")</f>
        <v/>
      </c>
      <c r="R13" s="1" t="str">
        <f t="shared" ref="R13:R14" ca="1" si="20">IFERROR(VLOOKUP(D13,OFFSET(pulldown_company,0,U13+X13,Z13,1),1,FALSE),"")</f>
        <v/>
      </c>
      <c r="S13" s="1">
        <f t="shared" ref="S13:S14" ca="1" si="21">IFERROR(VLOOKUP(H13,OFFSET(JPYEN_display,0,0,num_of_monetary,2),2,FALSE),1)</f>
        <v>1</v>
      </c>
      <c r="T13" s="1">
        <v>1</v>
      </c>
      <c r="U13" s="1">
        <f t="shared" ref="U13:U14" ca="1" si="22">IFERROR(MATCH(T13,INDIRECT(CONCATENATE(ROW(pulldown_key_area),":",ROW(pulldown_key_area))),0)-COLUMN(pulldown_key_area),0)</f>
        <v>0</v>
      </c>
      <c r="V13" s="1">
        <f t="shared" ref="V13:V14" ca="1" si="23">IFERROR(MATCH(T13,INDIRECT(CONCATENATE(ROW(pulldown_key_area),":",ROW(pulldown_key_area))),1)-COLUMN(pulldown_key_area),0)</f>
        <v>0</v>
      </c>
      <c r="W13" s="1">
        <f t="shared" ca="1" si="5"/>
        <v>1</v>
      </c>
      <c r="X13" s="1">
        <f t="shared" ref="X13:X14" ca="1" si="24">IFERROR(MATCH(A13,OFFSET(pulldown_level1,0,U13,1,W13),0)-1,0)</f>
        <v>0</v>
      </c>
      <c r="Y13" s="1">
        <f t="shared" ref="Y13:Y14" ca="1" si="25">IF(X13=0,1,COUNTA(OFFSET(pulldown_level2,0,U13+X13,level2_max_count,1))+1)</f>
        <v>1</v>
      </c>
      <c r="Z13" s="1">
        <f t="shared" ref="Z13:Z14" ca="1" si="26">IF(X13=0,1,COUNTA(OFFSET(pulldown_company,0,U13+X13,company_max_count,1))+1)</f>
        <v>1</v>
      </c>
    </row>
    <row r="14" spans="1:26" ht="13.8" customHeight="1">
      <c r="A14" s="207" t="s">
        <v>135</v>
      </c>
      <c r="B14" s="208"/>
      <c r="C14" s="90" t="s">
        <v>138</v>
      </c>
      <c r="D14" s="209"/>
      <c r="E14" s="210"/>
      <c r="F14" s="211"/>
      <c r="G14" s="194"/>
      <c r="H14" s="91" t="s">
        <v>28</v>
      </c>
      <c r="I14" s="92"/>
      <c r="J14" s="93"/>
      <c r="K14" s="212">
        <f t="shared" si="9"/>
        <v>0</v>
      </c>
      <c r="L14" s="213"/>
      <c r="M14" s="94"/>
      <c r="N14" s="214"/>
      <c r="O14" s="215"/>
      <c r="P14" s="216"/>
      <c r="Q14" s="1" t="str">
        <f t="shared" ca="1" si="19"/>
        <v/>
      </c>
      <c r="R14" s="1" t="str">
        <f t="shared" ca="1" si="20"/>
        <v/>
      </c>
      <c r="S14" s="1">
        <f t="shared" ca="1" si="21"/>
        <v>1</v>
      </c>
      <c r="T14" s="1">
        <v>1</v>
      </c>
      <c r="U14" s="1">
        <f t="shared" ca="1" si="22"/>
        <v>0</v>
      </c>
      <c r="V14" s="1">
        <f t="shared" ca="1" si="23"/>
        <v>0</v>
      </c>
      <c r="W14" s="1">
        <f t="shared" ca="1" si="5"/>
        <v>1</v>
      </c>
      <c r="X14" s="1">
        <f t="shared" ca="1" si="24"/>
        <v>0</v>
      </c>
      <c r="Y14" s="1">
        <f t="shared" ca="1" si="25"/>
        <v>1</v>
      </c>
      <c r="Z14" s="1">
        <f t="shared" ca="1" si="26"/>
        <v>1</v>
      </c>
    </row>
    <row r="15" spans="1:26" ht="13.8" customHeight="1">
      <c r="A15" s="207" t="s">
        <v>135</v>
      </c>
      <c r="B15" s="208"/>
      <c r="C15" s="90" t="s">
        <v>138</v>
      </c>
      <c r="D15" s="209"/>
      <c r="E15" s="210"/>
      <c r="F15" s="211"/>
      <c r="G15" s="194"/>
      <c r="H15" s="91" t="s">
        <v>28</v>
      </c>
      <c r="I15" s="92"/>
      <c r="J15" s="93"/>
      <c r="K15" s="212">
        <f t="shared" si="9"/>
        <v>0</v>
      </c>
      <c r="L15" s="213"/>
      <c r="M15" s="94"/>
      <c r="N15" s="214"/>
      <c r="O15" s="215"/>
      <c r="P15" s="216"/>
      <c r="Q15" s="1" t="str">
        <f t="shared" ref="Q15:Q21" ca="1" si="27">IFERROR(VLOOKUP(C15,OFFSET(pulldown_level2,0,U15+X15,Y15,1),1,FALSE),"")</f>
        <v/>
      </c>
      <c r="R15" s="1" t="str">
        <f t="shared" ref="R15:R21" ca="1" si="28">IFERROR(VLOOKUP(D15,OFFSET(pulldown_company,0,U15+X15,Z15,1),1,FALSE),"")</f>
        <v/>
      </c>
      <c r="S15" s="1">
        <f t="shared" ref="S15:S21" ca="1" si="29">IFERROR(VLOOKUP(H15,OFFSET(JPYEN_display,0,0,num_of_monetary,2),2,FALSE),1)</f>
        <v>1</v>
      </c>
      <c r="T15" s="1">
        <v>1</v>
      </c>
      <c r="U15" s="1">
        <f t="shared" ref="U15:U21" ca="1" si="30">IFERROR(MATCH(T15,INDIRECT(CONCATENATE(ROW(pulldown_key_area),":",ROW(pulldown_key_area))),0)-COLUMN(pulldown_key_area),0)</f>
        <v>0</v>
      </c>
      <c r="V15" s="1">
        <f t="shared" ref="V15:V21" ca="1" si="31">IFERROR(MATCH(T15,INDIRECT(CONCATENATE(ROW(pulldown_key_area),":",ROW(pulldown_key_area))),1)-COLUMN(pulldown_key_area),0)</f>
        <v>0</v>
      </c>
      <c r="W15" s="1">
        <f t="shared" ca="1" si="5"/>
        <v>1</v>
      </c>
      <c r="X15" s="1">
        <f t="shared" ref="X15:X21" ca="1" si="32">IFERROR(MATCH(A15,OFFSET(pulldown_level1,0,U15,1,W15),0)-1,0)</f>
        <v>0</v>
      </c>
      <c r="Y15" s="1">
        <f t="shared" ref="Y15:Y21" ca="1" si="33">IF(X15=0,1,COUNTA(OFFSET(pulldown_level2,0,U15+X15,level2_max_count,1))+1)</f>
        <v>1</v>
      </c>
      <c r="Z15" s="1">
        <f t="shared" ref="Z15:Z21" ca="1" si="34">IF(X15=0,1,COUNTA(OFFSET(pulldown_company,0,U15+X15,company_max_count,1))+1)</f>
        <v>1</v>
      </c>
    </row>
    <row r="16" spans="1:26" ht="13.8" customHeight="1">
      <c r="A16" s="207" t="s">
        <v>135</v>
      </c>
      <c r="B16" s="208"/>
      <c r="C16" s="90" t="s">
        <v>138</v>
      </c>
      <c r="D16" s="209"/>
      <c r="E16" s="210"/>
      <c r="F16" s="211"/>
      <c r="G16" s="194"/>
      <c r="H16" s="91" t="s">
        <v>28</v>
      </c>
      <c r="I16" s="92"/>
      <c r="J16" s="93"/>
      <c r="K16" s="212">
        <f t="shared" si="9"/>
        <v>0</v>
      </c>
      <c r="L16" s="213"/>
      <c r="M16" s="94"/>
      <c r="N16" s="214"/>
      <c r="O16" s="215"/>
      <c r="P16" s="216"/>
      <c r="Q16" s="1" t="str">
        <f t="shared" ca="1" si="27"/>
        <v/>
      </c>
      <c r="R16" s="1" t="str">
        <f t="shared" ca="1" si="28"/>
        <v/>
      </c>
      <c r="S16" s="1">
        <f t="shared" ca="1" si="29"/>
        <v>1</v>
      </c>
      <c r="T16" s="1">
        <v>1</v>
      </c>
      <c r="U16" s="1">
        <f t="shared" ca="1" si="30"/>
        <v>0</v>
      </c>
      <c r="V16" s="1">
        <f t="shared" ca="1" si="31"/>
        <v>0</v>
      </c>
      <c r="W16" s="1">
        <f t="shared" ca="1" si="5"/>
        <v>1</v>
      </c>
      <c r="X16" s="1">
        <f t="shared" ca="1" si="32"/>
        <v>0</v>
      </c>
      <c r="Y16" s="1">
        <f t="shared" ca="1" si="33"/>
        <v>1</v>
      </c>
      <c r="Z16" s="1">
        <f t="shared" ca="1" si="34"/>
        <v>1</v>
      </c>
    </row>
    <row r="17" spans="1:26" ht="13.8" customHeight="1">
      <c r="A17" s="207" t="s">
        <v>135</v>
      </c>
      <c r="B17" s="208"/>
      <c r="C17" s="90" t="s">
        <v>138</v>
      </c>
      <c r="D17" s="209"/>
      <c r="E17" s="210"/>
      <c r="F17" s="211"/>
      <c r="G17" s="194"/>
      <c r="H17" s="91" t="s">
        <v>28</v>
      </c>
      <c r="I17" s="92"/>
      <c r="J17" s="93"/>
      <c r="K17" s="212">
        <f t="shared" si="9"/>
        <v>0</v>
      </c>
      <c r="L17" s="213"/>
      <c r="M17" s="94"/>
      <c r="N17" s="214"/>
      <c r="O17" s="215"/>
      <c r="P17" s="216"/>
      <c r="Q17" s="1" t="str">
        <f t="shared" ca="1" si="27"/>
        <v/>
      </c>
      <c r="R17" s="1" t="str">
        <f t="shared" ca="1" si="28"/>
        <v/>
      </c>
      <c r="S17" s="1">
        <f t="shared" ca="1" si="29"/>
        <v>1</v>
      </c>
      <c r="T17" s="1">
        <v>1</v>
      </c>
      <c r="U17" s="1">
        <f t="shared" ca="1" si="30"/>
        <v>0</v>
      </c>
      <c r="V17" s="1">
        <f t="shared" ca="1" si="31"/>
        <v>0</v>
      </c>
      <c r="W17" s="1">
        <f t="shared" ca="1" si="5"/>
        <v>1</v>
      </c>
      <c r="X17" s="1">
        <f t="shared" ca="1" si="32"/>
        <v>0</v>
      </c>
      <c r="Y17" s="1">
        <f t="shared" ca="1" si="33"/>
        <v>1</v>
      </c>
      <c r="Z17" s="1">
        <f t="shared" ca="1" si="34"/>
        <v>1</v>
      </c>
    </row>
    <row r="18" spans="1:26" ht="13.8" customHeight="1">
      <c r="A18" s="207" t="s">
        <v>135</v>
      </c>
      <c r="B18" s="208"/>
      <c r="C18" s="90" t="s">
        <v>138</v>
      </c>
      <c r="D18" s="209"/>
      <c r="E18" s="210"/>
      <c r="F18" s="211"/>
      <c r="G18" s="194"/>
      <c r="H18" s="91" t="s">
        <v>28</v>
      </c>
      <c r="I18" s="92"/>
      <c r="J18" s="93"/>
      <c r="K18" s="212">
        <f t="shared" si="9"/>
        <v>0</v>
      </c>
      <c r="L18" s="213"/>
      <c r="M18" s="94"/>
      <c r="N18" s="214"/>
      <c r="O18" s="215"/>
      <c r="P18" s="216"/>
      <c r="Q18" s="1" t="str">
        <f t="shared" ca="1" si="27"/>
        <v/>
      </c>
      <c r="R18" s="1" t="str">
        <f t="shared" ca="1" si="28"/>
        <v/>
      </c>
      <c r="S18" s="1">
        <f t="shared" ca="1" si="29"/>
        <v>1</v>
      </c>
      <c r="T18" s="1">
        <v>1</v>
      </c>
      <c r="U18" s="1">
        <f t="shared" ca="1" si="30"/>
        <v>0</v>
      </c>
      <c r="V18" s="1">
        <f t="shared" ca="1" si="31"/>
        <v>0</v>
      </c>
      <c r="W18" s="1">
        <f t="shared" ca="1" si="5"/>
        <v>1</v>
      </c>
      <c r="X18" s="1">
        <f t="shared" ca="1" si="32"/>
        <v>0</v>
      </c>
      <c r="Y18" s="1">
        <f t="shared" ca="1" si="33"/>
        <v>1</v>
      </c>
      <c r="Z18" s="1">
        <f t="shared" ca="1" si="34"/>
        <v>1</v>
      </c>
    </row>
    <row r="19" spans="1:26" ht="13.8" customHeight="1">
      <c r="A19" s="207" t="s">
        <v>135</v>
      </c>
      <c r="B19" s="208"/>
      <c r="C19" s="90" t="s">
        <v>138</v>
      </c>
      <c r="D19" s="209"/>
      <c r="E19" s="210"/>
      <c r="F19" s="211"/>
      <c r="G19" s="194"/>
      <c r="H19" s="91" t="s">
        <v>28</v>
      </c>
      <c r="I19" s="92"/>
      <c r="J19" s="93"/>
      <c r="K19" s="212">
        <f t="shared" si="9"/>
        <v>0</v>
      </c>
      <c r="L19" s="213"/>
      <c r="M19" s="94"/>
      <c r="N19" s="214"/>
      <c r="O19" s="215"/>
      <c r="P19" s="216"/>
      <c r="Q19" s="1" t="str">
        <f t="shared" ca="1" si="27"/>
        <v/>
      </c>
      <c r="R19" s="1" t="str">
        <f t="shared" ca="1" si="28"/>
        <v/>
      </c>
      <c r="S19" s="1">
        <f t="shared" ca="1" si="29"/>
        <v>1</v>
      </c>
      <c r="T19" s="1">
        <v>1</v>
      </c>
      <c r="U19" s="1">
        <f t="shared" ca="1" si="30"/>
        <v>0</v>
      </c>
      <c r="V19" s="1">
        <f t="shared" ca="1" si="31"/>
        <v>0</v>
      </c>
      <c r="W19" s="1">
        <f t="shared" ca="1" si="5"/>
        <v>1</v>
      </c>
      <c r="X19" s="1">
        <f t="shared" ca="1" si="32"/>
        <v>0</v>
      </c>
      <c r="Y19" s="1">
        <f t="shared" ca="1" si="33"/>
        <v>1</v>
      </c>
      <c r="Z19" s="1">
        <f t="shared" ca="1" si="34"/>
        <v>1</v>
      </c>
    </row>
    <row r="20" spans="1:26" ht="13.8" customHeight="1">
      <c r="A20" s="207" t="s">
        <v>135</v>
      </c>
      <c r="B20" s="208"/>
      <c r="C20" s="90" t="s">
        <v>138</v>
      </c>
      <c r="D20" s="209"/>
      <c r="E20" s="210"/>
      <c r="F20" s="211"/>
      <c r="G20" s="194"/>
      <c r="H20" s="91" t="s">
        <v>28</v>
      </c>
      <c r="I20" s="92"/>
      <c r="J20" s="93"/>
      <c r="K20" s="212">
        <f t="shared" si="9"/>
        <v>0</v>
      </c>
      <c r="L20" s="213"/>
      <c r="M20" s="94"/>
      <c r="N20" s="214"/>
      <c r="O20" s="215"/>
      <c r="P20" s="216"/>
      <c r="Q20" s="1" t="str">
        <f t="shared" ca="1" si="27"/>
        <v/>
      </c>
      <c r="R20" s="1" t="str">
        <f t="shared" ca="1" si="28"/>
        <v/>
      </c>
      <c r="S20" s="1">
        <f t="shared" ca="1" si="29"/>
        <v>1</v>
      </c>
      <c r="T20" s="1">
        <v>1</v>
      </c>
      <c r="U20" s="1">
        <f t="shared" ca="1" si="30"/>
        <v>0</v>
      </c>
      <c r="V20" s="1">
        <f t="shared" ca="1" si="31"/>
        <v>0</v>
      </c>
      <c r="W20" s="1">
        <f t="shared" ca="1" si="5"/>
        <v>1</v>
      </c>
      <c r="X20" s="1">
        <f t="shared" ca="1" si="32"/>
        <v>0</v>
      </c>
      <c r="Y20" s="1">
        <f t="shared" ca="1" si="33"/>
        <v>1</v>
      </c>
      <c r="Z20" s="1">
        <f t="shared" ca="1" si="34"/>
        <v>1</v>
      </c>
    </row>
    <row r="21" spans="1:26" ht="13.8" customHeight="1">
      <c r="A21" s="207" t="s">
        <v>135</v>
      </c>
      <c r="B21" s="208"/>
      <c r="C21" s="90" t="s">
        <v>138</v>
      </c>
      <c r="D21" s="209"/>
      <c r="E21" s="210"/>
      <c r="F21" s="211"/>
      <c r="G21" s="194"/>
      <c r="H21" s="91" t="s">
        <v>28</v>
      </c>
      <c r="I21" s="92"/>
      <c r="J21" s="93"/>
      <c r="K21" s="212">
        <f t="shared" si="9"/>
        <v>0</v>
      </c>
      <c r="L21" s="213"/>
      <c r="M21" s="94"/>
      <c r="N21" s="214"/>
      <c r="O21" s="215"/>
      <c r="P21" s="216"/>
      <c r="Q21" s="1" t="str">
        <f t="shared" ca="1" si="27"/>
        <v/>
      </c>
      <c r="R21" s="1" t="str">
        <f t="shared" ca="1" si="28"/>
        <v/>
      </c>
      <c r="S21" s="1">
        <f t="shared" ca="1" si="29"/>
        <v>1</v>
      </c>
      <c r="T21" s="1">
        <v>1</v>
      </c>
      <c r="U21" s="1">
        <f t="shared" ca="1" si="30"/>
        <v>0</v>
      </c>
      <c r="V21" s="1">
        <f t="shared" ca="1" si="31"/>
        <v>0</v>
      </c>
      <c r="W21" s="1">
        <f t="shared" ca="1" si="5"/>
        <v>1</v>
      </c>
      <c r="X21" s="1">
        <f t="shared" ca="1" si="32"/>
        <v>0</v>
      </c>
      <c r="Y21" s="1">
        <f t="shared" ca="1" si="33"/>
        <v>1</v>
      </c>
      <c r="Z21" s="1">
        <f t="shared" ca="1" si="34"/>
        <v>1</v>
      </c>
    </row>
    <row r="22" spans="1:26" ht="13.8" customHeight="1">
      <c r="A22" s="207" t="s">
        <v>135</v>
      </c>
      <c r="B22" s="208"/>
      <c r="C22" s="90" t="s">
        <v>138</v>
      </c>
      <c r="D22" s="209"/>
      <c r="E22" s="210"/>
      <c r="F22" s="211"/>
      <c r="G22" s="194"/>
      <c r="H22" s="91" t="s">
        <v>28</v>
      </c>
      <c r="I22" s="92"/>
      <c r="J22" s="93"/>
      <c r="K22" s="212">
        <f t="shared" si="9"/>
        <v>0</v>
      </c>
      <c r="L22" s="213"/>
      <c r="M22" s="94"/>
      <c r="N22" s="214"/>
      <c r="O22" s="215"/>
      <c r="P22" s="216"/>
      <c r="Q22" s="1" t="str">
        <f t="shared" ref="Q22:Q25" ca="1" si="35">IFERROR(VLOOKUP(C22,OFFSET(pulldown_level2,0,U22+X22,Y22,1),1,FALSE),"")</f>
        <v/>
      </c>
      <c r="R22" s="1" t="str">
        <f t="shared" ref="R22:R25" ca="1" si="36">IFERROR(VLOOKUP(D22,OFFSET(pulldown_company,0,U22+X22,Z22,1),1,FALSE),"")</f>
        <v/>
      </c>
      <c r="S22" s="1">
        <f t="shared" ref="S22:S25" ca="1" si="37">IFERROR(VLOOKUP(H22,OFFSET(JPYEN_display,0,0,num_of_monetary,2),2,FALSE),1)</f>
        <v>1</v>
      </c>
      <c r="T22" s="1">
        <v>1</v>
      </c>
      <c r="U22" s="1">
        <f t="shared" ref="U22:U25" ca="1" si="38">IFERROR(MATCH(T22,INDIRECT(CONCATENATE(ROW(pulldown_key_area),":",ROW(pulldown_key_area))),0)-COLUMN(pulldown_key_area),0)</f>
        <v>0</v>
      </c>
      <c r="V22" s="1">
        <f t="shared" ref="V22:V25" ca="1" si="39">IFERROR(MATCH(T22,INDIRECT(CONCATENATE(ROW(pulldown_key_area),":",ROW(pulldown_key_area))),1)-COLUMN(pulldown_key_area),0)</f>
        <v>0</v>
      </c>
      <c r="W22" s="1">
        <f t="shared" ca="1" si="5"/>
        <v>1</v>
      </c>
      <c r="X22" s="1">
        <f t="shared" ref="X22:X25" ca="1" si="40">IFERROR(MATCH(A22,OFFSET(pulldown_level1,0,U22,1,W22),0)-1,0)</f>
        <v>0</v>
      </c>
      <c r="Y22" s="1">
        <f t="shared" ref="Y22:Y25" ca="1" si="41">IF(X22=0,1,COUNTA(OFFSET(pulldown_level2,0,U22+X22,level2_max_count,1))+1)</f>
        <v>1</v>
      </c>
      <c r="Z22" s="1">
        <f t="shared" ref="Z22:Z25" ca="1" si="42">IF(X22=0,1,COUNTA(OFFSET(pulldown_company,0,U22+X22,company_max_count,1))+1)</f>
        <v>1</v>
      </c>
    </row>
    <row r="23" spans="1:26" ht="13.8" customHeight="1">
      <c r="A23" s="207" t="s">
        <v>135</v>
      </c>
      <c r="B23" s="208"/>
      <c r="C23" s="90" t="s">
        <v>138</v>
      </c>
      <c r="D23" s="209"/>
      <c r="E23" s="210"/>
      <c r="F23" s="211"/>
      <c r="G23" s="194"/>
      <c r="H23" s="91" t="s">
        <v>28</v>
      </c>
      <c r="I23" s="92"/>
      <c r="J23" s="93"/>
      <c r="K23" s="212">
        <f t="shared" si="9"/>
        <v>0</v>
      </c>
      <c r="L23" s="213"/>
      <c r="M23" s="94"/>
      <c r="N23" s="214"/>
      <c r="O23" s="215"/>
      <c r="P23" s="216"/>
      <c r="Q23" s="1" t="str">
        <f t="shared" ca="1" si="35"/>
        <v/>
      </c>
      <c r="R23" s="1" t="str">
        <f t="shared" ca="1" si="36"/>
        <v/>
      </c>
      <c r="S23" s="1">
        <f t="shared" ca="1" si="37"/>
        <v>1</v>
      </c>
      <c r="T23" s="1">
        <v>1</v>
      </c>
      <c r="U23" s="1">
        <f t="shared" ca="1" si="38"/>
        <v>0</v>
      </c>
      <c r="V23" s="1">
        <f t="shared" ca="1" si="39"/>
        <v>0</v>
      </c>
      <c r="W23" s="1">
        <f t="shared" ca="1" si="5"/>
        <v>1</v>
      </c>
      <c r="X23" s="1">
        <f t="shared" ca="1" si="40"/>
        <v>0</v>
      </c>
      <c r="Y23" s="1">
        <f t="shared" ca="1" si="41"/>
        <v>1</v>
      </c>
      <c r="Z23" s="1">
        <f t="shared" ca="1" si="42"/>
        <v>1</v>
      </c>
    </row>
    <row r="24" spans="1:26" ht="13.8" customHeight="1">
      <c r="A24" s="207" t="s">
        <v>135</v>
      </c>
      <c r="B24" s="208"/>
      <c r="C24" s="90" t="s">
        <v>138</v>
      </c>
      <c r="D24" s="209"/>
      <c r="E24" s="210"/>
      <c r="F24" s="211"/>
      <c r="G24" s="194"/>
      <c r="H24" s="91" t="s">
        <v>28</v>
      </c>
      <c r="I24" s="92"/>
      <c r="J24" s="93"/>
      <c r="K24" s="212">
        <f t="shared" si="9"/>
        <v>0</v>
      </c>
      <c r="L24" s="213"/>
      <c r="M24" s="94"/>
      <c r="N24" s="214"/>
      <c r="O24" s="215"/>
      <c r="P24" s="216"/>
      <c r="Q24" s="1" t="str">
        <f t="shared" ca="1" si="35"/>
        <v/>
      </c>
      <c r="R24" s="1" t="str">
        <f t="shared" ca="1" si="36"/>
        <v/>
      </c>
      <c r="S24" s="1">
        <f t="shared" ca="1" si="37"/>
        <v>1</v>
      </c>
      <c r="T24" s="1">
        <v>1</v>
      </c>
      <c r="U24" s="1">
        <f t="shared" ca="1" si="38"/>
        <v>0</v>
      </c>
      <c r="V24" s="1">
        <f t="shared" ca="1" si="39"/>
        <v>0</v>
      </c>
      <c r="W24" s="1">
        <f t="shared" ca="1" si="5"/>
        <v>1</v>
      </c>
      <c r="X24" s="1">
        <f t="shared" ca="1" si="40"/>
        <v>0</v>
      </c>
      <c r="Y24" s="1">
        <f t="shared" ca="1" si="41"/>
        <v>1</v>
      </c>
      <c r="Z24" s="1">
        <f t="shared" ca="1" si="42"/>
        <v>1</v>
      </c>
    </row>
    <row r="25" spans="1:26" ht="13.8" customHeight="1">
      <c r="A25" s="207" t="s">
        <v>135</v>
      </c>
      <c r="B25" s="208"/>
      <c r="C25" s="90" t="s">
        <v>138</v>
      </c>
      <c r="D25" s="209"/>
      <c r="E25" s="210"/>
      <c r="F25" s="211"/>
      <c r="G25" s="194"/>
      <c r="H25" s="91" t="s">
        <v>28</v>
      </c>
      <c r="I25" s="92"/>
      <c r="J25" s="93"/>
      <c r="K25" s="212">
        <f t="shared" si="9"/>
        <v>0</v>
      </c>
      <c r="L25" s="213"/>
      <c r="M25" s="94"/>
      <c r="N25" s="214"/>
      <c r="O25" s="215"/>
      <c r="P25" s="216"/>
      <c r="Q25" s="1" t="str">
        <f t="shared" ca="1" si="35"/>
        <v/>
      </c>
      <c r="R25" s="1" t="str">
        <f t="shared" ca="1" si="36"/>
        <v/>
      </c>
      <c r="S25" s="1">
        <f t="shared" ca="1" si="37"/>
        <v>1</v>
      </c>
      <c r="T25" s="1">
        <v>1</v>
      </c>
      <c r="U25" s="1">
        <f t="shared" ca="1" si="38"/>
        <v>0</v>
      </c>
      <c r="V25" s="1">
        <f t="shared" ca="1" si="39"/>
        <v>0</v>
      </c>
      <c r="W25" s="1">
        <f t="shared" ca="1" si="5"/>
        <v>1</v>
      </c>
      <c r="X25" s="1">
        <f t="shared" ca="1" si="40"/>
        <v>0</v>
      </c>
      <c r="Y25" s="1">
        <f t="shared" ca="1" si="41"/>
        <v>1</v>
      </c>
      <c r="Z25" s="1">
        <f t="shared" ca="1" si="42"/>
        <v>1</v>
      </c>
    </row>
    <row r="26" spans="1:26" ht="13.8" customHeight="1">
      <c r="A26" s="207" t="s">
        <v>135</v>
      </c>
      <c r="B26" s="208"/>
      <c r="C26" s="90" t="s">
        <v>138</v>
      </c>
      <c r="D26" s="209"/>
      <c r="E26" s="210"/>
      <c r="F26" s="211"/>
      <c r="G26" s="194"/>
      <c r="H26" s="91" t="s">
        <v>28</v>
      </c>
      <c r="I26" s="92"/>
      <c r="J26" s="93"/>
      <c r="K26" s="212">
        <f t="shared" si="9"/>
        <v>0</v>
      </c>
      <c r="L26" s="213"/>
      <c r="M26" s="94"/>
      <c r="N26" s="214"/>
      <c r="O26" s="215"/>
      <c r="P26" s="216"/>
      <c r="Q26" s="1" t="str">
        <f t="shared" ref="Q26" ca="1" si="43">IFERROR(VLOOKUP(C26,OFFSET(pulldown_level2,0,U26+X26,Y26,1),1,FALSE),"")</f>
        <v/>
      </c>
      <c r="R26" s="1" t="str">
        <f t="shared" ref="R26" ca="1" si="44">IFERROR(VLOOKUP(D26,OFFSET(pulldown_company,0,U26+X26,Z26,1),1,FALSE),"")</f>
        <v/>
      </c>
      <c r="S26" s="1">
        <f t="shared" ref="S26" ca="1" si="45">IFERROR(VLOOKUP(H26,OFFSET(JPYEN_display,0,0,num_of_monetary,2),2,FALSE),1)</f>
        <v>1</v>
      </c>
      <c r="T26" s="1">
        <v>1</v>
      </c>
      <c r="U26" s="1">
        <f t="shared" ref="U26" ca="1" si="46">IFERROR(MATCH(T26,INDIRECT(CONCATENATE(ROW(pulldown_key_area),":",ROW(pulldown_key_area))),0)-COLUMN(pulldown_key_area),0)</f>
        <v>0</v>
      </c>
      <c r="V26" s="1">
        <f t="shared" ref="V26" ca="1" si="47">IFERROR(MATCH(T26,INDIRECT(CONCATENATE(ROW(pulldown_key_area),":",ROW(pulldown_key_area))),1)-COLUMN(pulldown_key_area),0)</f>
        <v>0</v>
      </c>
      <c r="W26" s="1">
        <f t="shared" ca="1" si="5"/>
        <v>1</v>
      </c>
      <c r="X26" s="1">
        <f t="shared" ref="X26" ca="1" si="48">IFERROR(MATCH(A26,OFFSET(pulldown_level1,0,U26,1,W26),0)-1,0)</f>
        <v>0</v>
      </c>
      <c r="Y26" s="1">
        <f t="shared" ref="Y26" ca="1" si="49">IF(X26=0,1,COUNTA(OFFSET(pulldown_level2,0,U26+X26,level2_max_count,1))+1)</f>
        <v>1</v>
      </c>
      <c r="Z26" s="1">
        <f t="shared" ref="Z26" ca="1" si="50">IF(X26=0,1,COUNTA(OFFSET(pulldown_company,0,U26+X26,company_max_count,1))+1)</f>
        <v>1</v>
      </c>
    </row>
    <row r="27" spans="1:26" ht="14.1" customHeight="1" thickBot="1">
      <c r="A27" s="207"/>
      <c r="B27" s="208"/>
      <c r="C27" s="95"/>
      <c r="D27" s="209"/>
      <c r="E27" s="210"/>
      <c r="F27" s="211"/>
      <c r="G27" s="195"/>
      <c r="H27" s="96" t="s">
        <v>11</v>
      </c>
      <c r="I27" s="97"/>
      <c r="J27" s="98"/>
      <c r="K27" s="212">
        <f t="shared" si="9"/>
        <v>0</v>
      </c>
      <c r="L27" s="213"/>
      <c r="M27" s="99"/>
      <c r="N27" s="251"/>
      <c r="O27" s="251"/>
      <c r="P27" s="252"/>
      <c r="Q27" s="1" t="str">
        <f t="shared" ca="1" si="0"/>
        <v/>
      </c>
      <c r="R27" s="1" t="str">
        <f t="shared" ca="1" si="1"/>
        <v/>
      </c>
      <c r="S27" s="1">
        <f t="shared" ca="1" si="2"/>
        <v>1</v>
      </c>
      <c r="T27" s="1">
        <v>1</v>
      </c>
      <c r="U27" s="1">
        <f t="shared" ca="1" si="3"/>
        <v>0</v>
      </c>
      <c r="V27" s="1">
        <f t="shared" ca="1" si="4"/>
        <v>0</v>
      </c>
      <c r="W27" s="1">
        <f t="shared" ref="W27" ca="1" si="51">(V27-U27)+1</f>
        <v>1</v>
      </c>
      <c r="X27" s="1">
        <f t="shared" ca="1" si="6"/>
        <v>0</v>
      </c>
      <c r="Y27" s="1">
        <f t="shared" ca="1" si="7"/>
        <v>1</v>
      </c>
      <c r="Z27" s="1">
        <f t="shared" ca="1" si="8"/>
        <v>1</v>
      </c>
    </row>
    <row r="28" spans="1:26" ht="14.1" customHeight="1" thickBot="1">
      <c r="A28" s="225" t="s">
        <v>37</v>
      </c>
      <c r="B28" s="226"/>
      <c r="C28" s="226"/>
      <c r="D28" s="226"/>
      <c r="E28" s="226"/>
      <c r="F28" s="227"/>
      <c r="G28" s="196">
        <f>SUM(G7:G27)</f>
        <v>0</v>
      </c>
      <c r="H28" s="100"/>
      <c r="I28" s="228">
        <f>SUM(K7:K27)</f>
        <v>0</v>
      </c>
      <c r="J28" s="229"/>
      <c r="K28" s="229"/>
      <c r="L28" s="230"/>
      <c r="M28" s="101"/>
      <c r="N28" s="231"/>
      <c r="O28" s="231"/>
      <c r="P28" s="232"/>
      <c r="Q28" s="1">
        <f>IF(C28&lt;&gt;0,IF(A28=$G$96,VLOOKUP(C28,$G$98:$G$106,1,TRUE),IF(A28=$H$96,VLOOKUP(C28,$H$98:$H$108,1,TRUE),IF(A28=$I$96,VLOOKUP(C28,$I$98:$I$106,1,TRUE),))),)</f>
        <v>0</v>
      </c>
    </row>
    <row r="29" spans="1:26" ht="6" customHeight="1" thickBot="1">
      <c r="A29" s="233"/>
      <c r="B29" s="234"/>
      <c r="C29" s="234"/>
      <c r="D29" s="234"/>
      <c r="E29" s="234"/>
      <c r="F29" s="234"/>
      <c r="G29" s="234"/>
      <c r="H29" s="234"/>
      <c r="I29" s="234"/>
      <c r="J29" s="234"/>
      <c r="K29" s="234"/>
      <c r="L29" s="234"/>
      <c r="M29" s="234"/>
      <c r="N29" s="234"/>
      <c r="O29" s="234"/>
      <c r="P29" s="235"/>
    </row>
    <row r="30" spans="1:26" ht="18" customHeight="1">
      <c r="A30" s="236" t="s">
        <v>4</v>
      </c>
      <c r="B30" s="237"/>
      <c r="C30" s="102" t="s">
        <v>5</v>
      </c>
      <c r="D30" s="238" t="s">
        <v>6</v>
      </c>
      <c r="E30" s="239"/>
      <c r="F30" s="237"/>
      <c r="G30" s="103" t="s">
        <v>7</v>
      </c>
      <c r="H30" s="104" t="s">
        <v>8</v>
      </c>
      <c r="I30" s="105" t="s">
        <v>9</v>
      </c>
      <c r="J30" s="88" t="s">
        <v>47</v>
      </c>
      <c r="K30" s="240" t="s">
        <v>10</v>
      </c>
      <c r="L30" s="241"/>
      <c r="M30" s="89" t="s">
        <v>38</v>
      </c>
      <c r="N30" s="242" t="s">
        <v>45</v>
      </c>
      <c r="O30" s="243"/>
      <c r="P30" s="244"/>
    </row>
    <row r="31" spans="1:26" ht="14.1" customHeight="1">
      <c r="A31" s="217"/>
      <c r="B31" s="218"/>
      <c r="C31" s="106"/>
      <c r="D31" s="219"/>
      <c r="E31" s="220"/>
      <c r="F31" s="221"/>
      <c r="G31" s="197"/>
      <c r="H31" s="107" t="s">
        <v>11</v>
      </c>
      <c r="I31" s="108"/>
      <c r="J31" s="93"/>
      <c r="K31" s="212">
        <f>IFERROR(TRUNC(G31*TRUNC(I31,4)*J31,0),"")</f>
        <v>0</v>
      </c>
      <c r="L31" s="213"/>
      <c r="M31" s="94"/>
      <c r="N31" s="222"/>
      <c r="O31" s="223"/>
      <c r="P31" s="224"/>
      <c r="Q31" s="1" t="str">
        <f t="shared" ref="Q31:Q32" ca="1" si="52">IFERROR(VLOOKUP(C31,OFFSET(pulldown_level2,0,U31+X31,Y31,1),1,FALSE),"")</f>
        <v/>
      </c>
      <c r="R31" s="1" t="str">
        <f t="shared" ref="R31:R32" ca="1" si="53">IFERROR(VLOOKUP(D31,OFFSET(pulldown_company,0,U31+X31,Z31,1),1,FALSE),"")</f>
        <v/>
      </c>
      <c r="S31" s="1">
        <f t="shared" ref="S31:S32" ca="1" si="54">IFERROR(VLOOKUP(H31,OFFSET(JPYEN_display,0,0,num_of_monetary,2),2,FALSE),1)</f>
        <v>1</v>
      </c>
      <c r="T31" s="1">
        <v>2</v>
      </c>
      <c r="U31" s="1">
        <f t="shared" ref="U31:U32" ca="1" si="55">IFERROR(MATCH(T31,INDIRECT(CONCATENATE(ROW(pulldown_key_area),":",ROW(pulldown_key_area))),0)-COLUMN(pulldown_key_area),0)</f>
        <v>0</v>
      </c>
      <c r="V31" s="1">
        <f t="shared" ref="V31:V32" ca="1" si="56">IFERROR(MATCH(T31,INDIRECT(CONCATENATE(ROW(pulldown_key_area),":",ROW(pulldown_key_area))),1)-COLUMN(pulldown_key_area),0)</f>
        <v>0</v>
      </c>
      <c r="W31" s="1">
        <f t="shared" ref="W31" ca="1" si="57">(V31-U31)+1</f>
        <v>1</v>
      </c>
      <c r="X31" s="1">
        <f t="shared" ref="X31:X32" ca="1" si="58">IFERROR(MATCH(A31,OFFSET(pulldown_level1,0,U31,1,W31),0)-1,0)</f>
        <v>0</v>
      </c>
      <c r="Y31" s="1">
        <f t="shared" ref="Y31:Y32" ca="1" si="59">IF(X31=0,1,COUNTA(OFFSET(pulldown_level2,0,U31+X31,level2_max_count,1))+1)</f>
        <v>1</v>
      </c>
      <c r="Z31" s="1">
        <f t="shared" ref="Z31:Z32" ca="1" si="60">IF(X31=0,1,COUNTA(OFFSET(pulldown_company,0,U31+X31,company_max_count,1))+1)</f>
        <v>1</v>
      </c>
    </row>
    <row r="32" spans="1:26" ht="14.1" customHeight="1" thickBot="1">
      <c r="A32" s="282"/>
      <c r="B32" s="283"/>
      <c r="C32" s="109"/>
      <c r="D32" s="219"/>
      <c r="E32" s="220"/>
      <c r="F32" s="221"/>
      <c r="G32" s="198"/>
      <c r="H32" s="110" t="s">
        <v>11</v>
      </c>
      <c r="I32" s="111"/>
      <c r="J32" s="112"/>
      <c r="K32" s="212">
        <f>IFERROR(TRUNC(G32*TRUNC(I32,4)*J32,0),"")</f>
        <v>0</v>
      </c>
      <c r="L32" s="213"/>
      <c r="M32" s="94"/>
      <c r="N32" s="284"/>
      <c r="O32" s="284"/>
      <c r="P32" s="285"/>
      <c r="Q32" s="1" t="str">
        <f t="shared" ca="1" si="52"/>
        <v/>
      </c>
      <c r="R32" s="1" t="str">
        <f t="shared" ca="1" si="53"/>
        <v/>
      </c>
      <c r="S32" s="1">
        <f t="shared" ca="1" si="54"/>
        <v>1</v>
      </c>
      <c r="T32" s="1">
        <v>2</v>
      </c>
      <c r="U32" s="1">
        <f t="shared" ca="1" si="55"/>
        <v>0</v>
      </c>
      <c r="V32" s="1">
        <f t="shared" ca="1" si="56"/>
        <v>0</v>
      </c>
      <c r="W32" s="1">
        <f t="shared" ref="W32" ca="1" si="61">(V32-U32)+1</f>
        <v>1</v>
      </c>
      <c r="X32" s="1">
        <f t="shared" ca="1" si="58"/>
        <v>0</v>
      </c>
      <c r="Y32" s="1">
        <f t="shared" ca="1" si="59"/>
        <v>1</v>
      </c>
      <c r="Z32" s="1">
        <f t="shared" ca="1" si="60"/>
        <v>1</v>
      </c>
    </row>
    <row r="33" spans="1:26" ht="14.1" customHeight="1" thickBot="1">
      <c r="A33" s="269" t="s">
        <v>12</v>
      </c>
      <c r="B33" s="270"/>
      <c r="C33" s="270"/>
      <c r="D33" s="270"/>
      <c r="E33" s="270"/>
      <c r="F33" s="271"/>
      <c r="G33" s="199">
        <f>SUM(G31:G32)</f>
        <v>0</v>
      </c>
      <c r="H33" s="113"/>
      <c r="I33" s="272">
        <f>SUM(K31:K32)</f>
        <v>0</v>
      </c>
      <c r="J33" s="273"/>
      <c r="K33" s="273"/>
      <c r="L33" s="274"/>
      <c r="M33" s="114"/>
      <c r="N33" s="275"/>
      <c r="O33" s="275"/>
      <c r="P33" s="276"/>
      <c r="Q33" s="1">
        <f>IF(C33&lt;&gt;0,IF(A33=$G$96,VLOOKUP(C33,$G$98:$G$106,1,TRUE),IF(A33=$H$96,VLOOKUP(C33,$H$98:$H$108,1,TRUE),IF(A33=$I$96,VLOOKUP(C33,$I$98:$I$106,1,TRUE),))),)</f>
        <v>0</v>
      </c>
    </row>
    <row r="34" spans="1:26" ht="6" customHeight="1" thickBot="1">
      <c r="A34" s="233"/>
      <c r="B34" s="234"/>
      <c r="C34" s="234"/>
      <c r="D34" s="234"/>
      <c r="E34" s="234"/>
      <c r="F34" s="234"/>
      <c r="G34" s="234"/>
      <c r="H34" s="234"/>
      <c r="I34" s="234"/>
      <c r="J34" s="234"/>
      <c r="K34" s="234"/>
      <c r="L34" s="234"/>
      <c r="M34" s="234"/>
      <c r="N34" s="234"/>
      <c r="O34" s="234"/>
      <c r="P34" s="235"/>
    </row>
    <row r="35" spans="1:26" ht="20.25" customHeight="1">
      <c r="A35" s="277" t="s">
        <v>13</v>
      </c>
      <c r="B35" s="278"/>
      <c r="C35" s="115" t="s">
        <v>14</v>
      </c>
      <c r="D35" s="279" t="s">
        <v>15</v>
      </c>
      <c r="E35" s="278"/>
      <c r="F35" s="115" t="s">
        <v>16</v>
      </c>
      <c r="G35" s="115" t="s">
        <v>17</v>
      </c>
      <c r="H35" s="115" t="s">
        <v>8</v>
      </c>
      <c r="I35" s="115" t="s">
        <v>18</v>
      </c>
      <c r="J35" s="116" t="s">
        <v>47</v>
      </c>
      <c r="K35" s="279" t="s">
        <v>19</v>
      </c>
      <c r="L35" s="278"/>
      <c r="M35" s="117" t="s">
        <v>38</v>
      </c>
      <c r="N35" s="279" t="s">
        <v>46</v>
      </c>
      <c r="O35" s="280"/>
      <c r="P35" s="281"/>
    </row>
    <row r="36" spans="1:26" ht="14.1" customHeight="1">
      <c r="A36" s="200"/>
      <c r="B36" s="201"/>
      <c r="C36" s="118"/>
      <c r="D36" s="202"/>
      <c r="E36" s="201"/>
      <c r="F36" s="119"/>
      <c r="G36" s="120"/>
      <c r="H36" s="121" t="s">
        <v>11</v>
      </c>
      <c r="I36" s="122"/>
      <c r="J36" s="123"/>
      <c r="K36" s="203">
        <f>IFERROR(TRUNC(G36*TRUNC(I36,4)*J36,0),"")</f>
        <v>0</v>
      </c>
      <c r="L36" s="204"/>
      <c r="M36" s="94"/>
      <c r="N36" s="205"/>
      <c r="O36" s="205"/>
      <c r="P36" s="206"/>
      <c r="Q36" s="1" t="str">
        <f t="shared" ref="Q36:Q48" ca="1" si="62">IFERROR(VLOOKUP(C36,OFFSET(pulldown_level2,0,U36+X36,Y36,1),1,FALSE),"")</f>
        <v/>
      </c>
      <c r="R36" s="1" t="str">
        <f t="shared" ref="R36:R48" ca="1" si="63">IFERROR(VLOOKUP(D36,OFFSET(pulldown_company,0,U36+X36,Z36,1),1,FALSE),"")</f>
        <v/>
      </c>
      <c r="S36" s="1">
        <f t="shared" ref="S36:S48" ca="1" si="64">IFERROR(VLOOKUP(H36,OFFSET(JPYEN_display,0,0,num_of_monetary,2),2,FALSE),1)</f>
        <v>1</v>
      </c>
      <c r="T36" s="1">
        <v>3</v>
      </c>
      <c r="U36" s="1">
        <f t="shared" ref="U36:U48" ca="1" si="65">IFERROR(MATCH(T36,INDIRECT(CONCATENATE(ROW(pulldown_key_area),":",ROW(pulldown_key_area))),0)-COLUMN(pulldown_key_area),0)</f>
        <v>0</v>
      </c>
      <c r="V36" s="1">
        <f t="shared" ref="V36:V48" ca="1" si="66">IFERROR(MATCH(T36,INDIRECT(CONCATENATE(ROW(pulldown_key_area),":",ROW(pulldown_key_area))),1)-COLUMN(pulldown_key_area),0)</f>
        <v>0</v>
      </c>
      <c r="W36" s="1">
        <f t="shared" ref="W36:W48" ca="1" si="67">(V36-U36)+1</f>
        <v>1</v>
      </c>
      <c r="X36" s="1">
        <f t="shared" ref="X36:X48" ca="1" si="68">IFERROR(MATCH(A36,OFFSET(pulldown_level1,0,U36,1,W36),0)-1,0)</f>
        <v>0</v>
      </c>
      <c r="Y36" s="1">
        <f t="shared" ref="Y36:Y48" ca="1" si="69">IF(X36=0,1,COUNTA(OFFSET(pulldown_level2,0,U36+X36,level2_max_count,1))+1)</f>
        <v>1</v>
      </c>
      <c r="Z36" s="1">
        <f t="shared" ref="Z36:Z48" ca="1" si="70">IF(X36=0,1,COUNTA(OFFSET(pulldown_company,0,U36+X36,company_max_count,1))+1)</f>
        <v>1</v>
      </c>
    </row>
    <row r="37" spans="1:26" ht="14.1" customHeight="1">
      <c r="A37" s="200"/>
      <c r="B37" s="201"/>
      <c r="C37" s="118"/>
      <c r="D37" s="202"/>
      <c r="E37" s="201"/>
      <c r="F37" s="119"/>
      <c r="G37" s="120"/>
      <c r="H37" s="121" t="s">
        <v>11</v>
      </c>
      <c r="I37" s="122"/>
      <c r="J37" s="123"/>
      <c r="K37" s="203">
        <f t="shared" ref="K37:K48" si="71">IFERROR(TRUNC(G37*TRUNC(I37,4)*J37,0),"")</f>
        <v>0</v>
      </c>
      <c r="L37" s="204"/>
      <c r="M37" s="94"/>
      <c r="N37" s="205"/>
      <c r="O37" s="205"/>
      <c r="P37" s="206"/>
      <c r="Q37" s="1" t="str">
        <f t="shared" ca="1" si="62"/>
        <v/>
      </c>
      <c r="R37" s="1" t="str">
        <f t="shared" ca="1" si="63"/>
        <v/>
      </c>
      <c r="S37" s="1">
        <f t="shared" ca="1" si="64"/>
        <v>1</v>
      </c>
      <c r="T37" s="1">
        <v>3</v>
      </c>
      <c r="U37" s="1">
        <f t="shared" ca="1" si="65"/>
        <v>0</v>
      </c>
      <c r="V37" s="1">
        <f t="shared" ca="1" si="66"/>
        <v>0</v>
      </c>
      <c r="W37" s="1">
        <f t="shared" ca="1" si="67"/>
        <v>1</v>
      </c>
      <c r="X37" s="1">
        <f t="shared" ca="1" si="68"/>
        <v>0</v>
      </c>
      <c r="Y37" s="1">
        <f t="shared" ca="1" si="69"/>
        <v>1</v>
      </c>
      <c r="Z37" s="1">
        <f t="shared" ca="1" si="70"/>
        <v>1</v>
      </c>
    </row>
    <row r="38" spans="1:26" ht="14.1" customHeight="1">
      <c r="A38" s="200" t="s">
        <v>136</v>
      </c>
      <c r="B38" s="201"/>
      <c r="C38" s="118" t="s">
        <v>139</v>
      </c>
      <c r="D38" s="202"/>
      <c r="E38" s="201"/>
      <c r="F38" s="119"/>
      <c r="G38" s="120"/>
      <c r="H38" s="121" t="s">
        <v>11</v>
      </c>
      <c r="I38" s="122"/>
      <c r="J38" s="123"/>
      <c r="K38" s="203">
        <f t="shared" si="71"/>
        <v>0</v>
      </c>
      <c r="L38" s="204"/>
      <c r="M38" s="94"/>
      <c r="N38" s="205"/>
      <c r="O38" s="205"/>
      <c r="P38" s="206"/>
      <c r="Q38" s="1" t="str">
        <f t="shared" ref="Q38:Q39" ca="1" si="72">IFERROR(VLOOKUP(C38,OFFSET(pulldown_level2,0,U38+X38,Y38,1),1,FALSE),"")</f>
        <v/>
      </c>
      <c r="R38" s="1" t="str">
        <f t="shared" ref="R38:R39" ca="1" si="73">IFERROR(VLOOKUP(D38,OFFSET(pulldown_company,0,U38+X38,Z38,1),1,FALSE),"")</f>
        <v/>
      </c>
      <c r="S38" s="1">
        <f t="shared" ref="S38:S39" ca="1" si="74">IFERROR(VLOOKUP(H38,OFFSET(JPYEN_display,0,0,num_of_monetary,2),2,FALSE),1)</f>
        <v>1</v>
      </c>
      <c r="T38" s="1">
        <v>3</v>
      </c>
      <c r="U38" s="1">
        <f t="shared" ref="U38:U39" ca="1" si="75">IFERROR(MATCH(T38,INDIRECT(CONCATENATE(ROW(pulldown_key_area),":",ROW(pulldown_key_area))),0)-COLUMN(pulldown_key_area),0)</f>
        <v>0</v>
      </c>
      <c r="V38" s="1">
        <f t="shared" ref="V38:V39" ca="1" si="76">IFERROR(MATCH(T38,INDIRECT(CONCATENATE(ROW(pulldown_key_area),":",ROW(pulldown_key_area))),1)-COLUMN(pulldown_key_area),0)</f>
        <v>0</v>
      </c>
      <c r="W38" s="1">
        <f t="shared" ref="W38:W39" ca="1" si="77">(V38-U38)+1</f>
        <v>1</v>
      </c>
      <c r="X38" s="1">
        <f t="shared" ref="X38:X39" ca="1" si="78">IFERROR(MATCH(A38,OFFSET(pulldown_level1,0,U38,1,W38),0)-1,0)</f>
        <v>0</v>
      </c>
      <c r="Y38" s="1">
        <f t="shared" ref="Y38:Y39" ca="1" si="79">IF(X38=0,1,COUNTA(OFFSET(pulldown_level2,0,U38+X38,level2_max_count,1))+1)</f>
        <v>1</v>
      </c>
      <c r="Z38" s="1">
        <f t="shared" ref="Z38:Z39" ca="1" si="80">IF(X38=0,1,COUNTA(OFFSET(pulldown_company,0,U38+X38,company_max_count,1))+1)</f>
        <v>1</v>
      </c>
    </row>
    <row r="39" spans="1:26" ht="14.1" customHeight="1">
      <c r="A39" s="200" t="s">
        <v>136</v>
      </c>
      <c r="B39" s="201"/>
      <c r="C39" s="118" t="s">
        <v>139</v>
      </c>
      <c r="D39" s="202"/>
      <c r="E39" s="201"/>
      <c r="F39" s="119"/>
      <c r="G39" s="120"/>
      <c r="H39" s="121" t="s">
        <v>11</v>
      </c>
      <c r="I39" s="122"/>
      <c r="J39" s="123"/>
      <c r="K39" s="203">
        <f t="shared" si="71"/>
        <v>0</v>
      </c>
      <c r="L39" s="204"/>
      <c r="M39" s="94"/>
      <c r="N39" s="205"/>
      <c r="O39" s="205"/>
      <c r="P39" s="206"/>
      <c r="Q39" s="1" t="str">
        <f t="shared" ca="1" si="72"/>
        <v/>
      </c>
      <c r="R39" s="1" t="str">
        <f t="shared" ca="1" si="73"/>
        <v/>
      </c>
      <c r="S39" s="1">
        <f t="shared" ca="1" si="74"/>
        <v>1</v>
      </c>
      <c r="T39" s="1">
        <v>3</v>
      </c>
      <c r="U39" s="1">
        <f t="shared" ca="1" si="75"/>
        <v>0</v>
      </c>
      <c r="V39" s="1">
        <f t="shared" ca="1" si="76"/>
        <v>0</v>
      </c>
      <c r="W39" s="1">
        <f t="shared" ca="1" si="77"/>
        <v>1</v>
      </c>
      <c r="X39" s="1">
        <f t="shared" ca="1" si="78"/>
        <v>0</v>
      </c>
      <c r="Y39" s="1">
        <f t="shared" ca="1" si="79"/>
        <v>1</v>
      </c>
      <c r="Z39" s="1">
        <f t="shared" ca="1" si="80"/>
        <v>1</v>
      </c>
    </row>
    <row r="40" spans="1:26" ht="14.1" customHeight="1">
      <c r="A40" s="200" t="s">
        <v>136</v>
      </c>
      <c r="B40" s="201"/>
      <c r="C40" s="118" t="s">
        <v>139</v>
      </c>
      <c r="D40" s="202"/>
      <c r="E40" s="201"/>
      <c r="F40" s="119"/>
      <c r="G40" s="120"/>
      <c r="H40" s="121" t="s">
        <v>11</v>
      </c>
      <c r="I40" s="122"/>
      <c r="J40" s="123"/>
      <c r="K40" s="203">
        <f t="shared" si="71"/>
        <v>0</v>
      </c>
      <c r="L40" s="204"/>
      <c r="M40" s="94"/>
      <c r="N40" s="205"/>
      <c r="O40" s="205"/>
      <c r="P40" s="206"/>
      <c r="Q40" s="1" t="str">
        <f t="shared" ref="Q40:Q46" ca="1" si="81">IFERROR(VLOOKUP(C40,OFFSET(pulldown_level2,0,U40+X40,Y40,1),1,FALSE),"")</f>
        <v/>
      </c>
      <c r="R40" s="1" t="str">
        <f t="shared" ref="R40:R46" ca="1" si="82">IFERROR(VLOOKUP(D40,OFFSET(pulldown_company,0,U40+X40,Z40,1),1,FALSE),"")</f>
        <v/>
      </c>
      <c r="S40" s="1">
        <f t="shared" ref="S40:S46" ca="1" si="83">IFERROR(VLOOKUP(H40,OFFSET(JPYEN_display,0,0,num_of_monetary,2),2,FALSE),1)</f>
        <v>1</v>
      </c>
      <c r="T40" s="1">
        <v>3</v>
      </c>
      <c r="U40" s="1">
        <f t="shared" ref="U40:U46" ca="1" si="84">IFERROR(MATCH(T40,INDIRECT(CONCATENATE(ROW(pulldown_key_area),":",ROW(pulldown_key_area))),0)-COLUMN(pulldown_key_area),0)</f>
        <v>0</v>
      </c>
      <c r="V40" s="1">
        <f t="shared" ref="V40:V46" ca="1" si="85">IFERROR(MATCH(T40,INDIRECT(CONCATENATE(ROW(pulldown_key_area),":",ROW(pulldown_key_area))),1)-COLUMN(pulldown_key_area),0)</f>
        <v>0</v>
      </c>
      <c r="W40" s="1">
        <f t="shared" ref="W40:W46" ca="1" si="86">(V40-U40)+1</f>
        <v>1</v>
      </c>
      <c r="X40" s="1">
        <f t="shared" ref="X40:X46" ca="1" si="87">IFERROR(MATCH(A40,OFFSET(pulldown_level1,0,U40,1,W40),0)-1,0)</f>
        <v>0</v>
      </c>
      <c r="Y40" s="1">
        <f t="shared" ref="Y40:Y46" ca="1" si="88">IF(X40=0,1,COUNTA(OFFSET(pulldown_level2,0,U40+X40,level2_max_count,1))+1)</f>
        <v>1</v>
      </c>
      <c r="Z40" s="1">
        <f t="shared" ref="Z40:Z46" ca="1" si="89">IF(X40=0,1,COUNTA(OFFSET(pulldown_company,0,U40+X40,company_max_count,1))+1)</f>
        <v>1</v>
      </c>
    </row>
    <row r="41" spans="1:26" ht="14.1" customHeight="1">
      <c r="A41" s="200" t="s">
        <v>136</v>
      </c>
      <c r="B41" s="201"/>
      <c r="C41" s="118" t="s">
        <v>139</v>
      </c>
      <c r="D41" s="202"/>
      <c r="E41" s="201"/>
      <c r="F41" s="119"/>
      <c r="G41" s="120"/>
      <c r="H41" s="121" t="s">
        <v>11</v>
      </c>
      <c r="I41" s="122"/>
      <c r="J41" s="123"/>
      <c r="K41" s="203">
        <f t="shared" si="71"/>
        <v>0</v>
      </c>
      <c r="L41" s="204"/>
      <c r="M41" s="94"/>
      <c r="N41" s="205"/>
      <c r="O41" s="205"/>
      <c r="P41" s="206"/>
      <c r="Q41" s="1" t="str">
        <f t="shared" ca="1" si="81"/>
        <v/>
      </c>
      <c r="R41" s="1" t="str">
        <f t="shared" ca="1" si="82"/>
        <v/>
      </c>
      <c r="S41" s="1">
        <f t="shared" ca="1" si="83"/>
        <v>1</v>
      </c>
      <c r="T41" s="1">
        <v>3</v>
      </c>
      <c r="U41" s="1">
        <f t="shared" ca="1" si="84"/>
        <v>0</v>
      </c>
      <c r="V41" s="1">
        <f t="shared" ca="1" si="85"/>
        <v>0</v>
      </c>
      <c r="W41" s="1">
        <f t="shared" ca="1" si="86"/>
        <v>1</v>
      </c>
      <c r="X41" s="1">
        <f t="shared" ca="1" si="87"/>
        <v>0</v>
      </c>
      <c r="Y41" s="1">
        <f t="shared" ca="1" si="88"/>
        <v>1</v>
      </c>
      <c r="Z41" s="1">
        <f t="shared" ca="1" si="89"/>
        <v>1</v>
      </c>
    </row>
    <row r="42" spans="1:26" ht="14.1" customHeight="1">
      <c r="A42" s="200" t="s">
        <v>136</v>
      </c>
      <c r="B42" s="201"/>
      <c r="C42" s="118" t="s">
        <v>139</v>
      </c>
      <c r="D42" s="202"/>
      <c r="E42" s="201"/>
      <c r="F42" s="119"/>
      <c r="G42" s="120"/>
      <c r="H42" s="121" t="s">
        <v>11</v>
      </c>
      <c r="I42" s="122"/>
      <c r="J42" s="123"/>
      <c r="K42" s="203">
        <f t="shared" si="71"/>
        <v>0</v>
      </c>
      <c r="L42" s="204"/>
      <c r="M42" s="94"/>
      <c r="N42" s="205"/>
      <c r="O42" s="205"/>
      <c r="P42" s="206"/>
      <c r="Q42" s="1" t="str">
        <f t="shared" ca="1" si="81"/>
        <v/>
      </c>
      <c r="R42" s="1" t="str">
        <f t="shared" ca="1" si="82"/>
        <v/>
      </c>
      <c r="S42" s="1">
        <f t="shared" ca="1" si="83"/>
        <v>1</v>
      </c>
      <c r="T42" s="1">
        <v>3</v>
      </c>
      <c r="U42" s="1">
        <f t="shared" ca="1" si="84"/>
        <v>0</v>
      </c>
      <c r="V42" s="1">
        <f t="shared" ca="1" si="85"/>
        <v>0</v>
      </c>
      <c r="W42" s="1">
        <f t="shared" ca="1" si="86"/>
        <v>1</v>
      </c>
      <c r="X42" s="1">
        <f t="shared" ca="1" si="87"/>
        <v>0</v>
      </c>
      <c r="Y42" s="1">
        <f t="shared" ca="1" si="88"/>
        <v>1</v>
      </c>
      <c r="Z42" s="1">
        <f t="shared" ca="1" si="89"/>
        <v>1</v>
      </c>
    </row>
    <row r="43" spans="1:26" ht="14.1" customHeight="1">
      <c r="A43" s="200" t="s">
        <v>136</v>
      </c>
      <c r="B43" s="201"/>
      <c r="C43" s="118" t="s">
        <v>139</v>
      </c>
      <c r="D43" s="202"/>
      <c r="E43" s="201"/>
      <c r="F43" s="119"/>
      <c r="G43" s="120"/>
      <c r="H43" s="121" t="s">
        <v>11</v>
      </c>
      <c r="I43" s="122"/>
      <c r="J43" s="123"/>
      <c r="K43" s="203">
        <f t="shared" si="71"/>
        <v>0</v>
      </c>
      <c r="L43" s="204"/>
      <c r="M43" s="94"/>
      <c r="N43" s="205"/>
      <c r="O43" s="205"/>
      <c r="P43" s="206"/>
      <c r="Q43" s="1" t="str">
        <f t="shared" ref="Q43" ca="1" si="90">IFERROR(VLOOKUP(C43,OFFSET(pulldown_level2,0,U43+X43,Y43,1),1,FALSE),"")</f>
        <v/>
      </c>
      <c r="R43" s="1" t="str">
        <f t="shared" ref="R43" ca="1" si="91">IFERROR(VLOOKUP(D43,OFFSET(pulldown_company,0,U43+X43,Z43,1),1,FALSE),"")</f>
        <v/>
      </c>
      <c r="S43" s="1">
        <f t="shared" ref="S43" ca="1" si="92">IFERROR(VLOOKUP(H43,OFFSET(JPYEN_display,0,0,num_of_monetary,2),2,FALSE),1)</f>
        <v>1</v>
      </c>
      <c r="T43" s="1">
        <v>3</v>
      </c>
      <c r="U43" s="1">
        <f t="shared" ref="U43" ca="1" si="93">IFERROR(MATCH(T43,INDIRECT(CONCATENATE(ROW(pulldown_key_area),":",ROW(pulldown_key_area))),0)-COLUMN(pulldown_key_area),0)</f>
        <v>0</v>
      </c>
      <c r="V43" s="1">
        <f t="shared" ref="V43" ca="1" si="94">IFERROR(MATCH(T43,INDIRECT(CONCATENATE(ROW(pulldown_key_area),":",ROW(pulldown_key_area))),1)-COLUMN(pulldown_key_area),0)</f>
        <v>0</v>
      </c>
      <c r="W43" s="1">
        <f t="shared" ref="W43" ca="1" si="95">(V43-U43)+1</f>
        <v>1</v>
      </c>
      <c r="X43" s="1">
        <f t="shared" ref="X43" ca="1" si="96">IFERROR(MATCH(A43,OFFSET(pulldown_level1,0,U43,1,W43),0)-1,0)</f>
        <v>0</v>
      </c>
      <c r="Y43" s="1">
        <f t="shared" ref="Y43" ca="1" si="97">IF(X43=0,1,COUNTA(OFFSET(pulldown_level2,0,U43+X43,level2_max_count,1))+1)</f>
        <v>1</v>
      </c>
      <c r="Z43" s="1">
        <f t="shared" ref="Z43" ca="1" si="98">IF(X43=0,1,COUNTA(OFFSET(pulldown_company,0,U43+X43,company_max_count,1))+1)</f>
        <v>1</v>
      </c>
    </row>
    <row r="44" spans="1:26" ht="14.1" customHeight="1">
      <c r="A44" s="200" t="s">
        <v>136</v>
      </c>
      <c r="B44" s="201"/>
      <c r="C44" s="118" t="s">
        <v>139</v>
      </c>
      <c r="D44" s="202"/>
      <c r="E44" s="201"/>
      <c r="F44" s="119"/>
      <c r="G44" s="120"/>
      <c r="H44" s="121" t="s">
        <v>11</v>
      </c>
      <c r="I44" s="122"/>
      <c r="J44" s="123"/>
      <c r="K44" s="203">
        <f t="shared" si="71"/>
        <v>0</v>
      </c>
      <c r="L44" s="204"/>
      <c r="M44" s="94"/>
      <c r="N44" s="205"/>
      <c r="O44" s="205"/>
      <c r="P44" s="206"/>
      <c r="Q44" s="1" t="str">
        <f t="shared" ca="1" si="81"/>
        <v/>
      </c>
      <c r="R44" s="1" t="str">
        <f t="shared" ca="1" si="82"/>
        <v/>
      </c>
      <c r="S44" s="1">
        <f t="shared" ca="1" si="83"/>
        <v>1</v>
      </c>
      <c r="T44" s="1">
        <v>3</v>
      </c>
      <c r="U44" s="1">
        <f t="shared" ca="1" si="84"/>
        <v>0</v>
      </c>
      <c r="V44" s="1">
        <f t="shared" ca="1" si="85"/>
        <v>0</v>
      </c>
      <c r="W44" s="1">
        <f t="shared" ca="1" si="86"/>
        <v>1</v>
      </c>
      <c r="X44" s="1">
        <f t="shared" ca="1" si="87"/>
        <v>0</v>
      </c>
      <c r="Y44" s="1">
        <f t="shared" ca="1" si="88"/>
        <v>1</v>
      </c>
      <c r="Z44" s="1">
        <f t="shared" ca="1" si="89"/>
        <v>1</v>
      </c>
    </row>
    <row r="45" spans="1:26" ht="14.1" customHeight="1">
      <c r="A45" s="200" t="s">
        <v>136</v>
      </c>
      <c r="B45" s="201"/>
      <c r="C45" s="118" t="s">
        <v>139</v>
      </c>
      <c r="D45" s="202"/>
      <c r="E45" s="201"/>
      <c r="F45" s="119"/>
      <c r="G45" s="120"/>
      <c r="H45" s="121" t="s">
        <v>11</v>
      </c>
      <c r="I45" s="122"/>
      <c r="J45" s="123"/>
      <c r="K45" s="203">
        <f t="shared" si="71"/>
        <v>0</v>
      </c>
      <c r="L45" s="204"/>
      <c r="M45" s="94"/>
      <c r="N45" s="205"/>
      <c r="O45" s="205"/>
      <c r="P45" s="206"/>
      <c r="Q45" s="1" t="str">
        <f t="shared" ca="1" si="81"/>
        <v/>
      </c>
      <c r="R45" s="1" t="str">
        <f t="shared" ca="1" si="82"/>
        <v/>
      </c>
      <c r="S45" s="1">
        <f t="shared" ca="1" si="83"/>
        <v>1</v>
      </c>
      <c r="T45" s="1">
        <v>3</v>
      </c>
      <c r="U45" s="1">
        <f t="shared" ca="1" si="84"/>
        <v>0</v>
      </c>
      <c r="V45" s="1">
        <f t="shared" ca="1" si="85"/>
        <v>0</v>
      </c>
      <c r="W45" s="1">
        <f t="shared" ca="1" si="86"/>
        <v>1</v>
      </c>
      <c r="X45" s="1">
        <f t="shared" ca="1" si="87"/>
        <v>0</v>
      </c>
      <c r="Y45" s="1">
        <f t="shared" ca="1" si="88"/>
        <v>1</v>
      </c>
      <c r="Z45" s="1">
        <f t="shared" ca="1" si="89"/>
        <v>1</v>
      </c>
    </row>
    <row r="46" spans="1:26" ht="14.1" customHeight="1">
      <c r="A46" s="200" t="s">
        <v>136</v>
      </c>
      <c r="B46" s="201"/>
      <c r="C46" s="118" t="s">
        <v>139</v>
      </c>
      <c r="D46" s="202"/>
      <c r="E46" s="201"/>
      <c r="F46" s="119"/>
      <c r="G46" s="120"/>
      <c r="H46" s="121" t="s">
        <v>11</v>
      </c>
      <c r="I46" s="122"/>
      <c r="J46" s="123"/>
      <c r="K46" s="203">
        <f t="shared" si="71"/>
        <v>0</v>
      </c>
      <c r="L46" s="204"/>
      <c r="M46" s="94"/>
      <c r="N46" s="205"/>
      <c r="O46" s="205"/>
      <c r="P46" s="206"/>
      <c r="Q46" s="1" t="str">
        <f t="shared" ca="1" si="81"/>
        <v/>
      </c>
      <c r="R46" s="1" t="str">
        <f t="shared" ca="1" si="82"/>
        <v/>
      </c>
      <c r="S46" s="1">
        <f t="shared" ca="1" si="83"/>
        <v>1</v>
      </c>
      <c r="T46" s="1">
        <v>3</v>
      </c>
      <c r="U46" s="1">
        <f t="shared" ca="1" si="84"/>
        <v>0</v>
      </c>
      <c r="V46" s="1">
        <f t="shared" ca="1" si="85"/>
        <v>0</v>
      </c>
      <c r="W46" s="1">
        <f t="shared" ca="1" si="86"/>
        <v>1</v>
      </c>
      <c r="X46" s="1">
        <f t="shared" ca="1" si="87"/>
        <v>0</v>
      </c>
      <c r="Y46" s="1">
        <f t="shared" ca="1" si="88"/>
        <v>1</v>
      </c>
      <c r="Z46" s="1">
        <f t="shared" ca="1" si="89"/>
        <v>1</v>
      </c>
    </row>
    <row r="47" spans="1:26" ht="14.1" customHeight="1">
      <c r="A47" s="200" t="s">
        <v>136</v>
      </c>
      <c r="B47" s="201"/>
      <c r="C47" s="118" t="s">
        <v>139</v>
      </c>
      <c r="D47" s="202"/>
      <c r="E47" s="201"/>
      <c r="F47" s="119"/>
      <c r="G47" s="120"/>
      <c r="H47" s="121" t="s">
        <v>11</v>
      </c>
      <c r="I47" s="122"/>
      <c r="J47" s="123"/>
      <c r="K47" s="203">
        <f t="shared" si="71"/>
        <v>0</v>
      </c>
      <c r="L47" s="204"/>
      <c r="M47" s="94"/>
      <c r="N47" s="205"/>
      <c r="O47" s="205"/>
      <c r="P47" s="206"/>
      <c r="Q47" s="1" t="str">
        <f t="shared" ref="Q47" ca="1" si="99">IFERROR(VLOOKUP(C47,OFFSET(pulldown_level2,0,U47+X47,Y47,1),1,FALSE),"")</f>
        <v/>
      </c>
      <c r="R47" s="1" t="str">
        <f t="shared" ref="R47" ca="1" si="100">IFERROR(VLOOKUP(D47,OFFSET(pulldown_company,0,U47+X47,Z47,1),1,FALSE),"")</f>
        <v/>
      </c>
      <c r="S47" s="1">
        <f t="shared" ref="S47" ca="1" si="101">IFERROR(VLOOKUP(H47,OFFSET(JPYEN_display,0,0,num_of_monetary,2),2,FALSE),1)</f>
        <v>1</v>
      </c>
      <c r="T47" s="1">
        <v>3</v>
      </c>
      <c r="U47" s="1">
        <f t="shared" ref="U47" ca="1" si="102">IFERROR(MATCH(T47,INDIRECT(CONCATENATE(ROW(pulldown_key_area),":",ROW(pulldown_key_area))),0)-COLUMN(pulldown_key_area),0)</f>
        <v>0</v>
      </c>
      <c r="V47" s="1">
        <f t="shared" ref="V47" ca="1" si="103">IFERROR(MATCH(T47,INDIRECT(CONCATENATE(ROW(pulldown_key_area),":",ROW(pulldown_key_area))),1)-COLUMN(pulldown_key_area),0)</f>
        <v>0</v>
      </c>
      <c r="W47" s="1">
        <f t="shared" ref="W47" ca="1" si="104">(V47-U47)+1</f>
        <v>1</v>
      </c>
      <c r="X47" s="1">
        <f t="shared" ref="X47" ca="1" si="105">IFERROR(MATCH(A47,OFFSET(pulldown_level1,0,U47,1,W47),0)-1,0)</f>
        <v>0</v>
      </c>
      <c r="Y47" s="1">
        <f t="shared" ref="Y47" ca="1" si="106">IF(X47=0,1,COUNTA(OFFSET(pulldown_level2,0,U47+X47,level2_max_count,1))+1)</f>
        <v>1</v>
      </c>
      <c r="Z47" s="1">
        <f t="shared" ref="Z47" ca="1" si="107">IF(X47=0,1,COUNTA(OFFSET(pulldown_company,0,U47+X47,company_max_count,1))+1)</f>
        <v>1</v>
      </c>
    </row>
    <row r="48" spans="1:26" ht="15" customHeight="1" thickBot="1">
      <c r="A48" s="200"/>
      <c r="B48" s="201"/>
      <c r="C48" s="124"/>
      <c r="D48" s="202"/>
      <c r="E48" s="201"/>
      <c r="F48" s="125"/>
      <c r="G48" s="126"/>
      <c r="H48" s="127" t="s">
        <v>32</v>
      </c>
      <c r="I48" s="111"/>
      <c r="J48" s="112"/>
      <c r="K48" s="203">
        <f t="shared" si="71"/>
        <v>0</v>
      </c>
      <c r="L48" s="204"/>
      <c r="M48" s="128"/>
      <c r="N48" s="298"/>
      <c r="O48" s="298"/>
      <c r="P48" s="299"/>
      <c r="Q48" s="1" t="str">
        <f t="shared" ca="1" si="62"/>
        <v/>
      </c>
      <c r="R48" s="1" t="str">
        <f t="shared" ca="1" si="63"/>
        <v/>
      </c>
      <c r="S48" s="1">
        <f t="shared" ca="1" si="64"/>
        <v>2</v>
      </c>
      <c r="T48" s="1">
        <v>3</v>
      </c>
      <c r="U48" s="1">
        <f t="shared" ca="1" si="65"/>
        <v>0</v>
      </c>
      <c r="V48" s="1">
        <f t="shared" ca="1" si="66"/>
        <v>0</v>
      </c>
      <c r="W48" s="1">
        <f t="shared" ca="1" si="67"/>
        <v>1</v>
      </c>
      <c r="X48" s="1">
        <f t="shared" ca="1" si="68"/>
        <v>0</v>
      </c>
      <c r="Y48" s="1">
        <f t="shared" ca="1" si="69"/>
        <v>1</v>
      </c>
      <c r="Z48" s="1">
        <f t="shared" ca="1" si="70"/>
        <v>1</v>
      </c>
    </row>
    <row r="49" spans="1:26" ht="15" customHeight="1" thickBot="1">
      <c r="A49" s="286" t="s">
        <v>20</v>
      </c>
      <c r="B49" s="287"/>
      <c r="C49" s="287"/>
      <c r="D49" s="287"/>
      <c r="E49" s="287"/>
      <c r="F49" s="288"/>
      <c r="G49" s="129"/>
      <c r="H49" s="130"/>
      <c r="I49" s="289">
        <f>SUM(K36:K48)</f>
        <v>0</v>
      </c>
      <c r="J49" s="290"/>
      <c r="K49" s="290"/>
      <c r="L49" s="291"/>
      <c r="M49" s="131"/>
      <c r="N49" s="292">
        <f>SUMIF(F36:F48,"&lt;&gt;"&amp;hdn_payoff_circle,K36:K48)</f>
        <v>0</v>
      </c>
      <c r="O49" s="293"/>
      <c r="P49" s="294"/>
    </row>
    <row r="50" spans="1:26" ht="8.25" customHeight="1" thickBot="1">
      <c r="A50" s="295"/>
      <c r="B50" s="296"/>
      <c r="C50" s="296"/>
      <c r="D50" s="296"/>
      <c r="E50" s="296"/>
      <c r="F50" s="296"/>
      <c r="G50" s="296"/>
      <c r="H50" s="296"/>
      <c r="I50" s="296"/>
      <c r="J50" s="296"/>
      <c r="K50" s="296"/>
      <c r="L50" s="296"/>
      <c r="M50" s="296"/>
      <c r="N50" s="296"/>
      <c r="O50" s="296"/>
      <c r="P50" s="297"/>
    </row>
    <row r="51" spans="1:26" ht="19.5" customHeight="1">
      <c r="A51" s="277" t="s">
        <v>13</v>
      </c>
      <c r="B51" s="278"/>
      <c r="C51" s="115" t="s">
        <v>14</v>
      </c>
      <c r="D51" s="279" t="s">
        <v>15</v>
      </c>
      <c r="E51" s="278"/>
      <c r="F51" s="132"/>
      <c r="G51" s="132" t="s">
        <v>17</v>
      </c>
      <c r="H51" s="132" t="s">
        <v>8</v>
      </c>
      <c r="I51" s="132" t="s">
        <v>18</v>
      </c>
      <c r="J51" s="132" t="s">
        <v>47</v>
      </c>
      <c r="K51" s="279" t="s">
        <v>19</v>
      </c>
      <c r="L51" s="278"/>
      <c r="M51" s="117" t="s">
        <v>38</v>
      </c>
      <c r="N51" s="279" t="s">
        <v>46</v>
      </c>
      <c r="O51" s="280"/>
      <c r="P51" s="281"/>
      <c r="S51" s="2"/>
    </row>
    <row r="52" spans="1:26" ht="14.1" customHeight="1">
      <c r="A52" s="200"/>
      <c r="B52" s="201"/>
      <c r="C52" s="118"/>
      <c r="D52" s="202"/>
      <c r="E52" s="201"/>
      <c r="F52" s="119"/>
      <c r="G52" s="133"/>
      <c r="H52" s="121" t="s">
        <v>32</v>
      </c>
      <c r="I52" s="134"/>
      <c r="J52" s="135"/>
      <c r="K52" s="203">
        <f>IFERROR(TRUNC(G52*TRUNC(I52,4)*J52,0),"")</f>
        <v>0</v>
      </c>
      <c r="L52" s="204"/>
      <c r="M52" s="94"/>
      <c r="N52" s="205"/>
      <c r="O52" s="205"/>
      <c r="P52" s="206"/>
      <c r="Q52" s="1" t="str">
        <f t="shared" ref="Q52:Q76" ca="1" si="108">IFERROR(VLOOKUP(C52,OFFSET(pulldown_level2,0,U52+X52,Y52,1),1,FALSE),"")</f>
        <v/>
      </c>
      <c r="R52" s="1" t="str">
        <f t="shared" ref="R52:R76" ca="1" si="109">IFERROR(VLOOKUP(D52,OFFSET(pulldown_company,0,U52+X52,Z52,1),1,FALSE),"")</f>
        <v/>
      </c>
      <c r="S52" s="1">
        <f t="shared" ref="S52:S64" ca="1" si="110">IFERROR(VLOOKUP(H52,OFFSET(JPYEN_display,0,0,num_of_monetary,2),2,FALSE),1)</f>
        <v>2</v>
      </c>
      <c r="T52" s="1">
        <v>4</v>
      </c>
      <c r="U52" s="1">
        <f t="shared" ref="U52:U64" ca="1" si="111">IFERROR(MATCH(T52,INDIRECT(CONCATENATE(ROW(pulldown_key_area),":",ROW(pulldown_key_area))),0)-COLUMN(pulldown_key_area),0)</f>
        <v>0</v>
      </c>
      <c r="V52" s="1">
        <f t="shared" ref="V52:V64" ca="1" si="112">IFERROR(MATCH(T52,INDIRECT(CONCATENATE(ROW(pulldown_key_area),":",ROW(pulldown_key_area))),1)-COLUMN(pulldown_key_area),0)</f>
        <v>0</v>
      </c>
      <c r="W52" s="1">
        <f t="shared" ref="W52:W76" ca="1" si="113">(V52-U52)+1</f>
        <v>1</v>
      </c>
      <c r="X52" s="1">
        <f t="shared" ref="X52:X76" ca="1" si="114">IFERROR(MATCH(A52,OFFSET(pulldown_level1,0,U52,1,W52),0)-1,0)</f>
        <v>0</v>
      </c>
      <c r="Y52" s="1">
        <f t="shared" ref="Y52:Y76" ca="1" si="115">IF(X52=0,1,COUNTA(OFFSET(pulldown_level2,0,U52+X52,level2_max_count,1))+1)</f>
        <v>1</v>
      </c>
      <c r="Z52" s="1">
        <f t="shared" ref="Z52:Z64" ca="1" si="116">IF(X52=0,1,COUNTA(OFFSET(pulldown_company,0,U52+X52,company_max_count,1))+1)</f>
        <v>1</v>
      </c>
    </row>
    <row r="53" spans="1:26" ht="14.1" customHeight="1">
      <c r="A53" s="200"/>
      <c r="B53" s="201"/>
      <c r="C53" s="118"/>
      <c r="D53" s="202"/>
      <c r="E53" s="201"/>
      <c r="F53" s="119"/>
      <c r="G53" s="133"/>
      <c r="H53" s="121" t="s">
        <v>32</v>
      </c>
      <c r="I53" s="134"/>
      <c r="J53" s="135"/>
      <c r="K53" s="203">
        <f t="shared" ref="K53:K74" si="117">IFERROR(TRUNC(G53*TRUNC(I53,4)*J53,0),"")</f>
        <v>0</v>
      </c>
      <c r="L53" s="204"/>
      <c r="M53" s="94"/>
      <c r="N53" s="205"/>
      <c r="O53" s="205"/>
      <c r="P53" s="206"/>
      <c r="Q53" s="1" t="str">
        <f t="shared" ca="1" si="108"/>
        <v/>
      </c>
      <c r="R53" s="1" t="str">
        <f t="shared" ca="1" si="109"/>
        <v/>
      </c>
      <c r="S53" s="1">
        <f t="shared" ca="1" si="110"/>
        <v>2</v>
      </c>
      <c r="T53" s="1">
        <v>4</v>
      </c>
      <c r="U53" s="1">
        <f t="shared" ca="1" si="111"/>
        <v>0</v>
      </c>
      <c r="V53" s="1">
        <f t="shared" ca="1" si="112"/>
        <v>0</v>
      </c>
      <c r="W53" s="1">
        <f t="shared" ca="1" si="113"/>
        <v>1</v>
      </c>
      <c r="X53" s="1">
        <f t="shared" ca="1" si="114"/>
        <v>0</v>
      </c>
      <c r="Y53" s="1">
        <f t="shared" ca="1" si="115"/>
        <v>1</v>
      </c>
      <c r="Z53" s="1">
        <f t="shared" ca="1" si="116"/>
        <v>1</v>
      </c>
    </row>
    <row r="54" spans="1:26" ht="14.1" customHeight="1">
      <c r="A54" s="200" t="s">
        <v>137</v>
      </c>
      <c r="B54" s="201"/>
      <c r="C54" s="118" t="s">
        <v>140</v>
      </c>
      <c r="D54" s="202"/>
      <c r="E54" s="201"/>
      <c r="F54" s="119"/>
      <c r="G54" s="133"/>
      <c r="H54" s="121" t="s">
        <v>32</v>
      </c>
      <c r="I54" s="134"/>
      <c r="J54" s="135"/>
      <c r="K54" s="203">
        <f t="shared" si="117"/>
        <v>0</v>
      </c>
      <c r="L54" s="204"/>
      <c r="M54" s="94"/>
      <c r="N54" s="205"/>
      <c r="O54" s="205"/>
      <c r="P54" s="206"/>
      <c r="Q54" s="1" t="str">
        <f t="shared" ref="Q54:Q63" ca="1" si="118">IFERROR(VLOOKUP(C54,OFFSET(pulldown_level2,0,U54+X54,Y54,1),1,FALSE),"")</f>
        <v/>
      </c>
      <c r="R54" s="1" t="str">
        <f t="shared" ref="R54:R63" ca="1" si="119">IFERROR(VLOOKUP(D54,OFFSET(pulldown_company,0,U54+X54,Z54,1),1,FALSE),"")</f>
        <v/>
      </c>
      <c r="S54" s="1">
        <f t="shared" ref="S54:S63" ca="1" si="120">IFERROR(VLOOKUP(H54,OFFSET(JPYEN_display,0,0,num_of_monetary,2),2,FALSE),1)</f>
        <v>2</v>
      </c>
      <c r="T54" s="1">
        <v>4</v>
      </c>
      <c r="U54" s="1">
        <f t="shared" ref="U54:U63" ca="1" si="121">IFERROR(MATCH(T54,INDIRECT(CONCATENATE(ROW(pulldown_key_area),":",ROW(pulldown_key_area))),0)-COLUMN(pulldown_key_area),0)</f>
        <v>0</v>
      </c>
      <c r="V54" s="1">
        <f t="shared" ref="V54:V63" ca="1" si="122">IFERROR(MATCH(T54,INDIRECT(CONCATENATE(ROW(pulldown_key_area),":",ROW(pulldown_key_area))),1)-COLUMN(pulldown_key_area),0)</f>
        <v>0</v>
      </c>
      <c r="W54" s="1">
        <f t="shared" ref="W54:W63" ca="1" si="123">(V54-U54)+1</f>
        <v>1</v>
      </c>
      <c r="X54" s="1">
        <f t="shared" ref="X54:X63" ca="1" si="124">IFERROR(MATCH(A54,OFFSET(pulldown_level1,0,U54,1,W54),0)-1,0)</f>
        <v>0</v>
      </c>
      <c r="Y54" s="1">
        <f t="shared" ref="Y54:Y63" ca="1" si="125">IF(X54=0,1,COUNTA(OFFSET(pulldown_level2,0,U54+X54,level2_max_count,1))+1)</f>
        <v>1</v>
      </c>
      <c r="Z54" s="1">
        <f t="shared" ref="Z54:Z63" ca="1" si="126">IF(X54=0,1,COUNTA(OFFSET(pulldown_company,0,U54+X54,company_max_count,1))+1)</f>
        <v>1</v>
      </c>
    </row>
    <row r="55" spans="1:26" ht="14.1" customHeight="1">
      <c r="A55" s="200" t="s">
        <v>137</v>
      </c>
      <c r="B55" s="201"/>
      <c r="C55" s="118" t="s">
        <v>140</v>
      </c>
      <c r="D55" s="202"/>
      <c r="E55" s="201"/>
      <c r="F55" s="119"/>
      <c r="G55" s="133"/>
      <c r="H55" s="121" t="s">
        <v>32</v>
      </c>
      <c r="I55" s="134"/>
      <c r="J55" s="135"/>
      <c r="K55" s="203">
        <f t="shared" si="117"/>
        <v>0</v>
      </c>
      <c r="L55" s="204"/>
      <c r="M55" s="94"/>
      <c r="N55" s="205"/>
      <c r="O55" s="205"/>
      <c r="P55" s="206"/>
      <c r="Q55" s="1" t="str">
        <f t="shared" ca="1" si="118"/>
        <v/>
      </c>
      <c r="R55" s="1" t="str">
        <f t="shared" ca="1" si="119"/>
        <v/>
      </c>
      <c r="S55" s="1">
        <f t="shared" ca="1" si="120"/>
        <v>2</v>
      </c>
      <c r="T55" s="1">
        <v>4</v>
      </c>
      <c r="U55" s="1">
        <f t="shared" ca="1" si="121"/>
        <v>0</v>
      </c>
      <c r="V55" s="1">
        <f t="shared" ca="1" si="122"/>
        <v>0</v>
      </c>
      <c r="W55" s="1">
        <f t="shared" ca="1" si="123"/>
        <v>1</v>
      </c>
      <c r="X55" s="1">
        <f t="shared" ca="1" si="124"/>
        <v>0</v>
      </c>
      <c r="Y55" s="1">
        <f t="shared" ca="1" si="125"/>
        <v>1</v>
      </c>
      <c r="Z55" s="1">
        <f t="shared" ca="1" si="126"/>
        <v>1</v>
      </c>
    </row>
    <row r="56" spans="1:26" ht="14.1" customHeight="1">
      <c r="A56" s="200" t="s">
        <v>137</v>
      </c>
      <c r="B56" s="201"/>
      <c r="C56" s="118" t="s">
        <v>140</v>
      </c>
      <c r="D56" s="202"/>
      <c r="E56" s="201"/>
      <c r="F56" s="119"/>
      <c r="G56" s="133"/>
      <c r="H56" s="121" t="s">
        <v>32</v>
      </c>
      <c r="I56" s="134"/>
      <c r="J56" s="135"/>
      <c r="K56" s="203">
        <f t="shared" si="117"/>
        <v>0</v>
      </c>
      <c r="L56" s="204"/>
      <c r="M56" s="94"/>
      <c r="N56" s="205"/>
      <c r="O56" s="205"/>
      <c r="P56" s="206"/>
      <c r="Q56" s="1" t="str">
        <f t="shared" ca="1" si="118"/>
        <v/>
      </c>
      <c r="R56" s="1" t="str">
        <f t="shared" ca="1" si="119"/>
        <v/>
      </c>
      <c r="S56" s="1">
        <f t="shared" ca="1" si="120"/>
        <v>2</v>
      </c>
      <c r="T56" s="1">
        <v>4</v>
      </c>
      <c r="U56" s="1">
        <f t="shared" ca="1" si="121"/>
        <v>0</v>
      </c>
      <c r="V56" s="1">
        <f t="shared" ca="1" si="122"/>
        <v>0</v>
      </c>
      <c r="W56" s="1">
        <f t="shared" ca="1" si="123"/>
        <v>1</v>
      </c>
      <c r="X56" s="1">
        <f t="shared" ca="1" si="124"/>
        <v>0</v>
      </c>
      <c r="Y56" s="1">
        <f t="shared" ca="1" si="125"/>
        <v>1</v>
      </c>
      <c r="Z56" s="1">
        <f t="shared" ca="1" si="126"/>
        <v>1</v>
      </c>
    </row>
    <row r="57" spans="1:26" ht="14.1" customHeight="1">
      <c r="A57" s="200" t="s">
        <v>137</v>
      </c>
      <c r="B57" s="201"/>
      <c r="C57" s="118" t="s">
        <v>140</v>
      </c>
      <c r="D57" s="202"/>
      <c r="E57" s="201"/>
      <c r="F57" s="119"/>
      <c r="G57" s="133"/>
      <c r="H57" s="121" t="s">
        <v>32</v>
      </c>
      <c r="I57" s="134"/>
      <c r="J57" s="135"/>
      <c r="K57" s="203">
        <f t="shared" si="117"/>
        <v>0</v>
      </c>
      <c r="L57" s="204"/>
      <c r="M57" s="94"/>
      <c r="N57" s="205"/>
      <c r="O57" s="205"/>
      <c r="P57" s="206"/>
      <c r="Q57" s="1" t="str">
        <f t="shared" ca="1" si="118"/>
        <v/>
      </c>
      <c r="R57" s="1" t="str">
        <f t="shared" ca="1" si="119"/>
        <v/>
      </c>
      <c r="S57" s="1">
        <f t="shared" ca="1" si="120"/>
        <v>2</v>
      </c>
      <c r="T57" s="1">
        <v>4</v>
      </c>
      <c r="U57" s="1">
        <f t="shared" ca="1" si="121"/>
        <v>0</v>
      </c>
      <c r="V57" s="1">
        <f t="shared" ca="1" si="122"/>
        <v>0</v>
      </c>
      <c r="W57" s="1">
        <f t="shared" ca="1" si="123"/>
        <v>1</v>
      </c>
      <c r="X57" s="1">
        <f t="shared" ca="1" si="124"/>
        <v>0</v>
      </c>
      <c r="Y57" s="1">
        <f t="shared" ca="1" si="125"/>
        <v>1</v>
      </c>
      <c r="Z57" s="1">
        <f t="shared" ca="1" si="126"/>
        <v>1</v>
      </c>
    </row>
    <row r="58" spans="1:26" ht="14.1" customHeight="1">
      <c r="A58" s="200" t="s">
        <v>137</v>
      </c>
      <c r="B58" s="201"/>
      <c r="C58" s="118" t="s">
        <v>140</v>
      </c>
      <c r="D58" s="202"/>
      <c r="E58" s="201"/>
      <c r="F58" s="119"/>
      <c r="G58" s="133"/>
      <c r="H58" s="121" t="s">
        <v>32</v>
      </c>
      <c r="I58" s="134"/>
      <c r="J58" s="135"/>
      <c r="K58" s="203">
        <f t="shared" si="117"/>
        <v>0</v>
      </c>
      <c r="L58" s="204"/>
      <c r="M58" s="94"/>
      <c r="N58" s="205"/>
      <c r="O58" s="205"/>
      <c r="P58" s="206"/>
      <c r="Q58" s="1" t="str">
        <f t="shared" ca="1" si="118"/>
        <v/>
      </c>
      <c r="R58" s="1" t="str">
        <f t="shared" ca="1" si="119"/>
        <v/>
      </c>
      <c r="S58" s="1">
        <f t="shared" ca="1" si="120"/>
        <v>2</v>
      </c>
      <c r="T58" s="1">
        <v>4</v>
      </c>
      <c r="U58" s="1">
        <f t="shared" ca="1" si="121"/>
        <v>0</v>
      </c>
      <c r="V58" s="1">
        <f t="shared" ca="1" si="122"/>
        <v>0</v>
      </c>
      <c r="W58" s="1">
        <f t="shared" ca="1" si="123"/>
        <v>1</v>
      </c>
      <c r="X58" s="1">
        <f t="shared" ca="1" si="124"/>
        <v>0</v>
      </c>
      <c r="Y58" s="1">
        <f t="shared" ca="1" si="125"/>
        <v>1</v>
      </c>
      <c r="Z58" s="1">
        <f t="shared" ca="1" si="126"/>
        <v>1</v>
      </c>
    </row>
    <row r="59" spans="1:26" ht="14.1" customHeight="1">
      <c r="A59" s="200" t="s">
        <v>137</v>
      </c>
      <c r="B59" s="201"/>
      <c r="C59" s="118" t="s">
        <v>140</v>
      </c>
      <c r="D59" s="202"/>
      <c r="E59" s="201"/>
      <c r="F59" s="119"/>
      <c r="G59" s="133"/>
      <c r="H59" s="121" t="s">
        <v>32</v>
      </c>
      <c r="I59" s="134"/>
      <c r="J59" s="135"/>
      <c r="K59" s="203">
        <f t="shared" si="117"/>
        <v>0</v>
      </c>
      <c r="L59" s="204"/>
      <c r="M59" s="94"/>
      <c r="N59" s="205"/>
      <c r="O59" s="205"/>
      <c r="P59" s="206"/>
      <c r="Q59" s="1" t="str">
        <f t="shared" ca="1" si="118"/>
        <v/>
      </c>
      <c r="R59" s="1" t="str">
        <f t="shared" ca="1" si="119"/>
        <v/>
      </c>
      <c r="S59" s="1">
        <f t="shared" ca="1" si="120"/>
        <v>2</v>
      </c>
      <c r="T59" s="1">
        <v>4</v>
      </c>
      <c r="U59" s="1">
        <f t="shared" ca="1" si="121"/>
        <v>0</v>
      </c>
      <c r="V59" s="1">
        <f t="shared" ca="1" si="122"/>
        <v>0</v>
      </c>
      <c r="W59" s="1">
        <f t="shared" ca="1" si="123"/>
        <v>1</v>
      </c>
      <c r="X59" s="1">
        <f t="shared" ca="1" si="124"/>
        <v>0</v>
      </c>
      <c r="Y59" s="1">
        <f t="shared" ca="1" si="125"/>
        <v>1</v>
      </c>
      <c r="Z59" s="1">
        <f t="shared" ca="1" si="126"/>
        <v>1</v>
      </c>
    </row>
    <row r="60" spans="1:26" ht="14.1" customHeight="1">
      <c r="A60" s="200" t="s">
        <v>137</v>
      </c>
      <c r="B60" s="201"/>
      <c r="C60" s="118" t="s">
        <v>140</v>
      </c>
      <c r="D60" s="202"/>
      <c r="E60" s="201"/>
      <c r="F60" s="119"/>
      <c r="G60" s="133"/>
      <c r="H60" s="121" t="s">
        <v>32</v>
      </c>
      <c r="I60" s="134"/>
      <c r="J60" s="135"/>
      <c r="K60" s="203">
        <f t="shared" si="117"/>
        <v>0</v>
      </c>
      <c r="L60" s="204"/>
      <c r="M60" s="94"/>
      <c r="N60" s="205"/>
      <c r="O60" s="205"/>
      <c r="P60" s="206"/>
      <c r="Q60" s="1" t="str">
        <f t="shared" ca="1" si="118"/>
        <v/>
      </c>
      <c r="R60" s="1" t="str">
        <f t="shared" ca="1" si="119"/>
        <v/>
      </c>
      <c r="S60" s="1">
        <f t="shared" ca="1" si="120"/>
        <v>2</v>
      </c>
      <c r="T60" s="1">
        <v>4</v>
      </c>
      <c r="U60" s="1">
        <f t="shared" ca="1" si="121"/>
        <v>0</v>
      </c>
      <c r="V60" s="1">
        <f t="shared" ca="1" si="122"/>
        <v>0</v>
      </c>
      <c r="W60" s="1">
        <f t="shared" ca="1" si="123"/>
        <v>1</v>
      </c>
      <c r="X60" s="1">
        <f t="shared" ca="1" si="124"/>
        <v>0</v>
      </c>
      <c r="Y60" s="1">
        <f t="shared" ca="1" si="125"/>
        <v>1</v>
      </c>
      <c r="Z60" s="1">
        <f t="shared" ca="1" si="126"/>
        <v>1</v>
      </c>
    </row>
    <row r="61" spans="1:26" ht="14.1" customHeight="1">
      <c r="A61" s="200" t="s">
        <v>137</v>
      </c>
      <c r="B61" s="201"/>
      <c r="C61" s="118" t="s">
        <v>141</v>
      </c>
      <c r="D61" s="202"/>
      <c r="E61" s="201"/>
      <c r="F61" s="119"/>
      <c r="G61" s="133"/>
      <c r="H61" s="121" t="s">
        <v>32</v>
      </c>
      <c r="I61" s="134"/>
      <c r="J61" s="135"/>
      <c r="K61" s="203">
        <f t="shared" si="117"/>
        <v>0</v>
      </c>
      <c r="L61" s="204"/>
      <c r="M61" s="94"/>
      <c r="N61" s="205"/>
      <c r="O61" s="205"/>
      <c r="P61" s="206"/>
      <c r="Q61" s="1" t="str">
        <f t="shared" ca="1" si="118"/>
        <v/>
      </c>
      <c r="R61" s="1" t="str">
        <f t="shared" ca="1" si="119"/>
        <v/>
      </c>
      <c r="S61" s="1">
        <f t="shared" ca="1" si="120"/>
        <v>2</v>
      </c>
      <c r="T61" s="1">
        <v>4</v>
      </c>
      <c r="U61" s="1">
        <f t="shared" ca="1" si="121"/>
        <v>0</v>
      </c>
      <c r="V61" s="1">
        <f t="shared" ca="1" si="122"/>
        <v>0</v>
      </c>
      <c r="W61" s="1">
        <f t="shared" ca="1" si="123"/>
        <v>1</v>
      </c>
      <c r="X61" s="1">
        <f t="shared" ca="1" si="124"/>
        <v>0</v>
      </c>
      <c r="Y61" s="1">
        <f t="shared" ca="1" si="125"/>
        <v>1</v>
      </c>
      <c r="Z61" s="1">
        <f t="shared" ca="1" si="126"/>
        <v>1</v>
      </c>
    </row>
    <row r="62" spans="1:26" ht="14.1" customHeight="1">
      <c r="A62" s="200" t="s">
        <v>137</v>
      </c>
      <c r="B62" s="201"/>
      <c r="C62" s="118" t="s">
        <v>141</v>
      </c>
      <c r="D62" s="202"/>
      <c r="E62" s="201"/>
      <c r="F62" s="119"/>
      <c r="G62" s="133"/>
      <c r="H62" s="121" t="s">
        <v>32</v>
      </c>
      <c r="I62" s="134"/>
      <c r="J62" s="135"/>
      <c r="K62" s="203">
        <f t="shared" si="117"/>
        <v>0</v>
      </c>
      <c r="L62" s="204"/>
      <c r="M62" s="94"/>
      <c r="N62" s="205"/>
      <c r="O62" s="205"/>
      <c r="P62" s="206"/>
      <c r="Q62" s="1" t="str">
        <f t="shared" ca="1" si="118"/>
        <v/>
      </c>
      <c r="R62" s="1" t="str">
        <f t="shared" ca="1" si="119"/>
        <v/>
      </c>
      <c r="S62" s="1">
        <f t="shared" ca="1" si="120"/>
        <v>2</v>
      </c>
      <c r="T62" s="1">
        <v>4</v>
      </c>
      <c r="U62" s="1">
        <f t="shared" ca="1" si="121"/>
        <v>0</v>
      </c>
      <c r="V62" s="1">
        <f t="shared" ca="1" si="122"/>
        <v>0</v>
      </c>
      <c r="W62" s="1">
        <f t="shared" ca="1" si="123"/>
        <v>1</v>
      </c>
      <c r="X62" s="1">
        <f t="shared" ca="1" si="124"/>
        <v>0</v>
      </c>
      <c r="Y62" s="1">
        <f t="shared" ca="1" si="125"/>
        <v>1</v>
      </c>
      <c r="Z62" s="1">
        <f t="shared" ca="1" si="126"/>
        <v>1</v>
      </c>
    </row>
    <row r="63" spans="1:26" ht="14.1" customHeight="1">
      <c r="A63" s="200" t="s">
        <v>137</v>
      </c>
      <c r="B63" s="201"/>
      <c r="C63" s="118" t="s">
        <v>141</v>
      </c>
      <c r="D63" s="202"/>
      <c r="E63" s="201"/>
      <c r="F63" s="119"/>
      <c r="G63" s="133"/>
      <c r="H63" s="121" t="s">
        <v>32</v>
      </c>
      <c r="I63" s="134"/>
      <c r="J63" s="135"/>
      <c r="K63" s="203">
        <f t="shared" si="117"/>
        <v>0</v>
      </c>
      <c r="L63" s="204"/>
      <c r="M63" s="94"/>
      <c r="N63" s="205"/>
      <c r="O63" s="205"/>
      <c r="P63" s="206"/>
      <c r="Q63" s="1" t="str">
        <f t="shared" ca="1" si="118"/>
        <v/>
      </c>
      <c r="R63" s="1" t="str">
        <f t="shared" ca="1" si="119"/>
        <v/>
      </c>
      <c r="S63" s="1">
        <f t="shared" ca="1" si="120"/>
        <v>2</v>
      </c>
      <c r="T63" s="1">
        <v>4</v>
      </c>
      <c r="U63" s="1">
        <f t="shared" ca="1" si="121"/>
        <v>0</v>
      </c>
      <c r="V63" s="1">
        <f t="shared" ca="1" si="122"/>
        <v>0</v>
      </c>
      <c r="W63" s="1">
        <f t="shared" ca="1" si="123"/>
        <v>1</v>
      </c>
      <c r="X63" s="1">
        <f t="shared" ca="1" si="124"/>
        <v>0</v>
      </c>
      <c r="Y63" s="1">
        <f t="shared" ca="1" si="125"/>
        <v>1</v>
      </c>
      <c r="Z63" s="1">
        <f t="shared" ca="1" si="126"/>
        <v>1</v>
      </c>
    </row>
    <row r="64" spans="1:26" ht="14.1" customHeight="1">
      <c r="A64" s="200" t="s">
        <v>137</v>
      </c>
      <c r="B64" s="201"/>
      <c r="C64" s="118" t="s">
        <v>141</v>
      </c>
      <c r="D64" s="202"/>
      <c r="E64" s="201"/>
      <c r="F64" s="119"/>
      <c r="G64" s="133"/>
      <c r="H64" s="121" t="s">
        <v>32</v>
      </c>
      <c r="I64" s="134"/>
      <c r="J64" s="135"/>
      <c r="K64" s="203">
        <f t="shared" si="117"/>
        <v>0</v>
      </c>
      <c r="L64" s="204"/>
      <c r="M64" s="94"/>
      <c r="N64" s="205"/>
      <c r="O64" s="205"/>
      <c r="P64" s="206"/>
      <c r="Q64" s="1" t="str">
        <f t="shared" ca="1" si="108"/>
        <v/>
      </c>
      <c r="R64" s="1" t="str">
        <f t="shared" ca="1" si="109"/>
        <v/>
      </c>
      <c r="S64" s="1">
        <f t="shared" ca="1" si="110"/>
        <v>2</v>
      </c>
      <c r="T64" s="1">
        <v>4</v>
      </c>
      <c r="U64" s="1">
        <f t="shared" ca="1" si="111"/>
        <v>0</v>
      </c>
      <c r="V64" s="1">
        <f t="shared" ca="1" si="112"/>
        <v>0</v>
      </c>
      <c r="W64" s="1">
        <f t="shared" ca="1" si="113"/>
        <v>1</v>
      </c>
      <c r="X64" s="1">
        <f t="shared" ca="1" si="114"/>
        <v>0</v>
      </c>
      <c r="Y64" s="1">
        <f t="shared" ca="1" si="115"/>
        <v>1</v>
      </c>
      <c r="Z64" s="1">
        <f t="shared" ca="1" si="116"/>
        <v>1</v>
      </c>
    </row>
    <row r="65" spans="1:26" ht="14.1" customHeight="1">
      <c r="A65" s="200" t="s">
        <v>137</v>
      </c>
      <c r="B65" s="201"/>
      <c r="C65" s="118" t="s">
        <v>141</v>
      </c>
      <c r="D65" s="202"/>
      <c r="E65" s="201"/>
      <c r="F65" s="119"/>
      <c r="G65" s="133"/>
      <c r="H65" s="121" t="s">
        <v>32</v>
      </c>
      <c r="I65" s="134"/>
      <c r="J65" s="135"/>
      <c r="K65" s="203">
        <f t="shared" si="117"/>
        <v>0</v>
      </c>
      <c r="L65" s="204"/>
      <c r="M65" s="94"/>
      <c r="N65" s="205"/>
      <c r="O65" s="205"/>
      <c r="P65" s="206"/>
      <c r="Q65" s="1" t="str">
        <f t="shared" ref="Q65:Q66" ca="1" si="127">IFERROR(VLOOKUP(C65,OFFSET(pulldown_level2,0,U65+X65,Y65,1),1,FALSE),"")</f>
        <v/>
      </c>
      <c r="R65" s="1" t="str">
        <f t="shared" ref="R65:R66" ca="1" si="128">IFERROR(VLOOKUP(D65,OFFSET(pulldown_company,0,U65+X65,Z65,1),1,FALSE),"")</f>
        <v/>
      </c>
      <c r="S65" s="1">
        <f t="shared" ref="S65:S66" ca="1" si="129">IFERROR(VLOOKUP(H65,OFFSET(JPYEN_display,0,0,num_of_monetary,2),2,FALSE),1)</f>
        <v>2</v>
      </c>
      <c r="T65" s="1">
        <v>4</v>
      </c>
      <c r="U65" s="1">
        <f t="shared" ref="U65:U66" ca="1" si="130">IFERROR(MATCH(T65,INDIRECT(CONCATENATE(ROW(pulldown_key_area),":",ROW(pulldown_key_area))),0)-COLUMN(pulldown_key_area),0)</f>
        <v>0</v>
      </c>
      <c r="V65" s="1">
        <f t="shared" ref="V65:V66" ca="1" si="131">IFERROR(MATCH(T65,INDIRECT(CONCATENATE(ROW(pulldown_key_area),":",ROW(pulldown_key_area))),1)-COLUMN(pulldown_key_area),0)</f>
        <v>0</v>
      </c>
      <c r="W65" s="1">
        <f t="shared" ref="W65:W66" ca="1" si="132">(V65-U65)+1</f>
        <v>1</v>
      </c>
      <c r="X65" s="1">
        <f t="shared" ref="X65:X66" ca="1" si="133">IFERROR(MATCH(A65,OFFSET(pulldown_level1,0,U65,1,W65),0)-1,0)</f>
        <v>0</v>
      </c>
      <c r="Y65" s="1">
        <f t="shared" ref="Y65:Y66" ca="1" si="134">IF(X65=0,1,COUNTA(OFFSET(pulldown_level2,0,U65+X65,level2_max_count,1))+1)</f>
        <v>1</v>
      </c>
      <c r="Z65" s="1">
        <f t="shared" ref="Z65:Z66" ca="1" si="135">IF(X65=0,1,COUNTA(OFFSET(pulldown_company,0,U65+X65,company_max_count,1))+1)</f>
        <v>1</v>
      </c>
    </row>
    <row r="66" spans="1:26" ht="14.1" customHeight="1">
      <c r="A66" s="200" t="s">
        <v>137</v>
      </c>
      <c r="B66" s="201"/>
      <c r="C66" s="118" t="s">
        <v>141</v>
      </c>
      <c r="D66" s="202"/>
      <c r="E66" s="201"/>
      <c r="F66" s="119"/>
      <c r="G66" s="133"/>
      <c r="H66" s="121" t="s">
        <v>32</v>
      </c>
      <c r="I66" s="134"/>
      <c r="J66" s="135"/>
      <c r="K66" s="203">
        <f t="shared" si="117"/>
        <v>0</v>
      </c>
      <c r="L66" s="204"/>
      <c r="M66" s="94"/>
      <c r="N66" s="205"/>
      <c r="O66" s="205"/>
      <c r="P66" s="206"/>
      <c r="Q66" s="1" t="str">
        <f t="shared" ca="1" si="127"/>
        <v/>
      </c>
      <c r="R66" s="1" t="str">
        <f t="shared" ca="1" si="128"/>
        <v/>
      </c>
      <c r="S66" s="1">
        <f t="shared" ca="1" si="129"/>
        <v>2</v>
      </c>
      <c r="T66" s="1">
        <v>4</v>
      </c>
      <c r="U66" s="1">
        <f t="shared" ca="1" si="130"/>
        <v>0</v>
      </c>
      <c r="V66" s="1">
        <f t="shared" ca="1" si="131"/>
        <v>0</v>
      </c>
      <c r="W66" s="1">
        <f t="shared" ca="1" si="132"/>
        <v>1</v>
      </c>
      <c r="X66" s="1">
        <f t="shared" ca="1" si="133"/>
        <v>0</v>
      </c>
      <c r="Y66" s="1">
        <f t="shared" ca="1" si="134"/>
        <v>1</v>
      </c>
      <c r="Z66" s="1">
        <f t="shared" ca="1" si="135"/>
        <v>1</v>
      </c>
    </row>
    <row r="67" spans="1:26" ht="14.1" customHeight="1">
      <c r="A67" s="200" t="s">
        <v>137</v>
      </c>
      <c r="B67" s="201"/>
      <c r="C67" s="118" t="s">
        <v>141</v>
      </c>
      <c r="D67" s="202"/>
      <c r="E67" s="201"/>
      <c r="F67" s="119"/>
      <c r="G67" s="133"/>
      <c r="H67" s="121" t="s">
        <v>32</v>
      </c>
      <c r="I67" s="134"/>
      <c r="J67" s="135"/>
      <c r="K67" s="203">
        <f t="shared" si="117"/>
        <v>0</v>
      </c>
      <c r="L67" s="204"/>
      <c r="M67" s="94"/>
      <c r="N67" s="205"/>
      <c r="O67" s="205"/>
      <c r="P67" s="206"/>
      <c r="Q67" s="1" t="str">
        <f t="shared" ref="Q67:Q70" ca="1" si="136">IFERROR(VLOOKUP(C67,OFFSET(pulldown_level2,0,U67+X67,Y67,1),1,FALSE),"")</f>
        <v/>
      </c>
      <c r="R67" s="1" t="str">
        <f t="shared" ref="R67:R70" ca="1" si="137">IFERROR(VLOOKUP(D67,OFFSET(pulldown_company,0,U67+X67,Z67,1),1,FALSE),"")</f>
        <v/>
      </c>
      <c r="S67" s="1">
        <f t="shared" ref="S67:S70" ca="1" si="138">IFERROR(VLOOKUP(H67,OFFSET(JPYEN_display,0,0,num_of_monetary,2),2,FALSE),1)</f>
        <v>2</v>
      </c>
      <c r="T67" s="1">
        <v>4</v>
      </c>
      <c r="U67" s="1">
        <f t="shared" ref="U67:U70" ca="1" si="139">IFERROR(MATCH(T67,INDIRECT(CONCATENATE(ROW(pulldown_key_area),":",ROW(pulldown_key_area))),0)-COLUMN(pulldown_key_area),0)</f>
        <v>0</v>
      </c>
      <c r="V67" s="1">
        <f t="shared" ref="V67:V70" ca="1" si="140">IFERROR(MATCH(T67,INDIRECT(CONCATENATE(ROW(pulldown_key_area),":",ROW(pulldown_key_area))),1)-COLUMN(pulldown_key_area),0)</f>
        <v>0</v>
      </c>
      <c r="W67" s="1">
        <f t="shared" ref="W67:W70" ca="1" si="141">(V67-U67)+1</f>
        <v>1</v>
      </c>
      <c r="X67" s="1">
        <f t="shared" ref="X67:X70" ca="1" si="142">IFERROR(MATCH(A67,OFFSET(pulldown_level1,0,U67,1,W67),0)-1,0)</f>
        <v>0</v>
      </c>
      <c r="Y67" s="1">
        <f t="shared" ref="Y67:Y70" ca="1" si="143">IF(X67=0,1,COUNTA(OFFSET(pulldown_level2,0,U67+X67,level2_max_count,1))+1)</f>
        <v>1</v>
      </c>
      <c r="Z67" s="1">
        <f t="shared" ref="Z67:Z70" ca="1" si="144">IF(X67=0,1,COUNTA(OFFSET(pulldown_company,0,U67+X67,company_max_count,1))+1)</f>
        <v>1</v>
      </c>
    </row>
    <row r="68" spans="1:26" ht="14.1" customHeight="1">
      <c r="A68" s="200" t="s">
        <v>137</v>
      </c>
      <c r="B68" s="201"/>
      <c r="C68" s="118" t="s">
        <v>141</v>
      </c>
      <c r="D68" s="202"/>
      <c r="E68" s="201"/>
      <c r="F68" s="119"/>
      <c r="G68" s="133"/>
      <c r="H68" s="121" t="s">
        <v>32</v>
      </c>
      <c r="I68" s="134"/>
      <c r="J68" s="135"/>
      <c r="K68" s="203">
        <f t="shared" si="117"/>
        <v>0</v>
      </c>
      <c r="L68" s="204"/>
      <c r="M68" s="94"/>
      <c r="N68" s="205"/>
      <c r="O68" s="205"/>
      <c r="P68" s="206"/>
      <c r="Q68" s="1" t="str">
        <f t="shared" ca="1" si="136"/>
        <v/>
      </c>
      <c r="R68" s="1" t="str">
        <f t="shared" ca="1" si="137"/>
        <v/>
      </c>
      <c r="S68" s="1">
        <f t="shared" ca="1" si="138"/>
        <v>2</v>
      </c>
      <c r="T68" s="1">
        <v>4</v>
      </c>
      <c r="U68" s="1">
        <f t="shared" ca="1" si="139"/>
        <v>0</v>
      </c>
      <c r="V68" s="1">
        <f t="shared" ca="1" si="140"/>
        <v>0</v>
      </c>
      <c r="W68" s="1">
        <f t="shared" ca="1" si="141"/>
        <v>1</v>
      </c>
      <c r="X68" s="1">
        <f t="shared" ca="1" si="142"/>
        <v>0</v>
      </c>
      <c r="Y68" s="1">
        <f t="shared" ca="1" si="143"/>
        <v>1</v>
      </c>
      <c r="Z68" s="1">
        <f t="shared" ca="1" si="144"/>
        <v>1</v>
      </c>
    </row>
    <row r="69" spans="1:26" ht="14.1" customHeight="1">
      <c r="A69" s="200" t="s">
        <v>137</v>
      </c>
      <c r="B69" s="201"/>
      <c r="C69" s="118" t="s">
        <v>141</v>
      </c>
      <c r="D69" s="202"/>
      <c r="E69" s="201"/>
      <c r="F69" s="119"/>
      <c r="G69" s="133"/>
      <c r="H69" s="121" t="s">
        <v>32</v>
      </c>
      <c r="I69" s="134"/>
      <c r="J69" s="135"/>
      <c r="K69" s="203">
        <f t="shared" si="117"/>
        <v>0</v>
      </c>
      <c r="L69" s="204"/>
      <c r="M69" s="94"/>
      <c r="N69" s="205"/>
      <c r="O69" s="205"/>
      <c r="P69" s="206"/>
      <c r="Q69" s="1" t="str">
        <f t="shared" ca="1" si="136"/>
        <v/>
      </c>
      <c r="R69" s="1" t="str">
        <f t="shared" ca="1" si="137"/>
        <v/>
      </c>
      <c r="S69" s="1">
        <f t="shared" ca="1" si="138"/>
        <v>2</v>
      </c>
      <c r="T69" s="1">
        <v>4</v>
      </c>
      <c r="U69" s="1">
        <f t="shared" ca="1" si="139"/>
        <v>0</v>
      </c>
      <c r="V69" s="1">
        <f t="shared" ca="1" si="140"/>
        <v>0</v>
      </c>
      <c r="W69" s="1">
        <f t="shared" ca="1" si="141"/>
        <v>1</v>
      </c>
      <c r="X69" s="1">
        <f t="shared" ca="1" si="142"/>
        <v>0</v>
      </c>
      <c r="Y69" s="1">
        <f t="shared" ca="1" si="143"/>
        <v>1</v>
      </c>
      <c r="Z69" s="1">
        <f t="shared" ca="1" si="144"/>
        <v>1</v>
      </c>
    </row>
    <row r="70" spans="1:26" ht="14.1" customHeight="1">
      <c r="A70" s="200" t="s">
        <v>137</v>
      </c>
      <c r="B70" s="201"/>
      <c r="C70" s="118" t="s">
        <v>141</v>
      </c>
      <c r="D70" s="202"/>
      <c r="E70" s="201"/>
      <c r="F70" s="119"/>
      <c r="G70" s="133"/>
      <c r="H70" s="121" t="s">
        <v>32</v>
      </c>
      <c r="I70" s="134"/>
      <c r="J70" s="135"/>
      <c r="K70" s="203">
        <f t="shared" si="117"/>
        <v>0</v>
      </c>
      <c r="L70" s="204"/>
      <c r="M70" s="94"/>
      <c r="N70" s="205"/>
      <c r="O70" s="205"/>
      <c r="P70" s="206"/>
      <c r="Q70" s="1" t="str">
        <f t="shared" ca="1" si="136"/>
        <v/>
      </c>
      <c r="R70" s="1" t="str">
        <f t="shared" ca="1" si="137"/>
        <v/>
      </c>
      <c r="S70" s="1">
        <f t="shared" ca="1" si="138"/>
        <v>2</v>
      </c>
      <c r="T70" s="1">
        <v>4</v>
      </c>
      <c r="U70" s="1">
        <f t="shared" ca="1" si="139"/>
        <v>0</v>
      </c>
      <c r="V70" s="1">
        <f t="shared" ca="1" si="140"/>
        <v>0</v>
      </c>
      <c r="W70" s="1">
        <f t="shared" ca="1" si="141"/>
        <v>1</v>
      </c>
      <c r="X70" s="1">
        <f t="shared" ca="1" si="142"/>
        <v>0</v>
      </c>
      <c r="Y70" s="1">
        <f t="shared" ca="1" si="143"/>
        <v>1</v>
      </c>
      <c r="Z70" s="1">
        <f t="shared" ca="1" si="144"/>
        <v>1</v>
      </c>
    </row>
    <row r="71" spans="1:26" ht="14.1" customHeight="1">
      <c r="A71" s="200" t="s">
        <v>137</v>
      </c>
      <c r="B71" s="201"/>
      <c r="C71" s="118" t="s">
        <v>141</v>
      </c>
      <c r="D71" s="202"/>
      <c r="E71" s="201"/>
      <c r="F71" s="119"/>
      <c r="G71" s="133"/>
      <c r="H71" s="121" t="s">
        <v>32</v>
      </c>
      <c r="I71" s="134"/>
      <c r="J71" s="135"/>
      <c r="K71" s="203">
        <f t="shared" si="117"/>
        <v>0</v>
      </c>
      <c r="L71" s="204"/>
      <c r="M71" s="94"/>
      <c r="N71" s="205"/>
      <c r="O71" s="205"/>
      <c r="P71" s="206"/>
      <c r="Q71" s="1" t="str">
        <f t="shared" ref="Q71:Q72" ca="1" si="145">IFERROR(VLOOKUP(C71,OFFSET(pulldown_level2,0,U71+X71,Y71,1),1,FALSE),"")</f>
        <v/>
      </c>
      <c r="R71" s="1" t="str">
        <f t="shared" ref="R71:R72" ca="1" si="146">IFERROR(VLOOKUP(D71,OFFSET(pulldown_company,0,U71+X71,Z71,1),1,FALSE),"")</f>
        <v/>
      </c>
      <c r="S71" s="1">
        <f t="shared" ref="S71:S72" ca="1" si="147">IFERROR(VLOOKUP(H71,OFFSET(JPYEN_display,0,0,num_of_monetary,2),2,FALSE),1)</f>
        <v>2</v>
      </c>
      <c r="T71" s="1">
        <v>4</v>
      </c>
      <c r="U71" s="1">
        <f t="shared" ref="U71:U72" ca="1" si="148">IFERROR(MATCH(T71,INDIRECT(CONCATENATE(ROW(pulldown_key_area),":",ROW(pulldown_key_area))),0)-COLUMN(pulldown_key_area),0)</f>
        <v>0</v>
      </c>
      <c r="V71" s="1">
        <f t="shared" ref="V71:V72" ca="1" si="149">IFERROR(MATCH(T71,INDIRECT(CONCATENATE(ROW(pulldown_key_area),":",ROW(pulldown_key_area))),1)-COLUMN(pulldown_key_area),0)</f>
        <v>0</v>
      </c>
      <c r="W71" s="1">
        <f t="shared" ref="W71:W72" ca="1" si="150">(V71-U71)+1</f>
        <v>1</v>
      </c>
      <c r="X71" s="1">
        <f t="shared" ref="X71:X72" ca="1" si="151">IFERROR(MATCH(A71,OFFSET(pulldown_level1,0,U71,1,W71),0)-1,0)</f>
        <v>0</v>
      </c>
      <c r="Y71" s="1">
        <f t="shared" ref="Y71:Y72" ca="1" si="152">IF(X71=0,1,COUNTA(OFFSET(pulldown_level2,0,U71+X71,level2_max_count,1))+1)</f>
        <v>1</v>
      </c>
      <c r="Z71" s="1">
        <f t="shared" ref="Z71:Z72" ca="1" si="153">IF(X71=0,1,COUNTA(OFFSET(pulldown_company,0,U71+X71,company_max_count,1))+1)</f>
        <v>1</v>
      </c>
    </row>
    <row r="72" spans="1:26" ht="14.1" customHeight="1">
      <c r="A72" s="200" t="s">
        <v>137</v>
      </c>
      <c r="B72" s="201"/>
      <c r="C72" s="118" t="s">
        <v>141</v>
      </c>
      <c r="D72" s="202"/>
      <c r="E72" s="201"/>
      <c r="F72" s="119"/>
      <c r="G72" s="133"/>
      <c r="H72" s="121" t="s">
        <v>32</v>
      </c>
      <c r="I72" s="134"/>
      <c r="J72" s="135"/>
      <c r="K72" s="203">
        <f t="shared" si="117"/>
        <v>0</v>
      </c>
      <c r="L72" s="204"/>
      <c r="M72" s="94"/>
      <c r="N72" s="205"/>
      <c r="O72" s="205"/>
      <c r="P72" s="206"/>
      <c r="Q72" s="1" t="str">
        <f t="shared" ca="1" si="145"/>
        <v/>
      </c>
      <c r="R72" s="1" t="str">
        <f t="shared" ca="1" si="146"/>
        <v/>
      </c>
      <c r="S72" s="1">
        <f t="shared" ca="1" si="147"/>
        <v>2</v>
      </c>
      <c r="T72" s="1">
        <v>4</v>
      </c>
      <c r="U72" s="1">
        <f t="shared" ca="1" si="148"/>
        <v>0</v>
      </c>
      <c r="V72" s="1">
        <f t="shared" ca="1" si="149"/>
        <v>0</v>
      </c>
      <c r="W72" s="1">
        <f t="shared" ca="1" si="150"/>
        <v>1</v>
      </c>
      <c r="X72" s="1">
        <f t="shared" ca="1" si="151"/>
        <v>0</v>
      </c>
      <c r="Y72" s="1">
        <f t="shared" ca="1" si="152"/>
        <v>1</v>
      </c>
      <c r="Z72" s="1">
        <f t="shared" ca="1" si="153"/>
        <v>1</v>
      </c>
    </row>
    <row r="73" spans="1:26" ht="14.1" customHeight="1">
      <c r="A73" s="200" t="s">
        <v>137</v>
      </c>
      <c r="B73" s="201"/>
      <c r="C73" s="118" t="s">
        <v>141</v>
      </c>
      <c r="D73" s="202"/>
      <c r="E73" s="201"/>
      <c r="F73" s="119"/>
      <c r="G73" s="133"/>
      <c r="H73" s="121" t="s">
        <v>32</v>
      </c>
      <c r="I73" s="134"/>
      <c r="J73" s="135"/>
      <c r="K73" s="203">
        <f t="shared" si="117"/>
        <v>0</v>
      </c>
      <c r="L73" s="204"/>
      <c r="M73" s="94"/>
      <c r="N73" s="205"/>
      <c r="O73" s="205"/>
      <c r="P73" s="206"/>
      <c r="Q73" s="1" t="str">
        <f t="shared" ref="Q73" ca="1" si="154">IFERROR(VLOOKUP(C73,OFFSET(pulldown_level2,0,U73+X73,Y73,1),1,FALSE),"")</f>
        <v/>
      </c>
      <c r="R73" s="1" t="str">
        <f t="shared" ref="R73" ca="1" si="155">IFERROR(VLOOKUP(D73,OFFSET(pulldown_company,0,U73+X73,Z73,1),1,FALSE),"")</f>
        <v/>
      </c>
      <c r="S73" s="1">
        <f t="shared" ref="S73" ca="1" si="156">IFERROR(VLOOKUP(H73,OFFSET(JPYEN_display,0,0,num_of_monetary,2),2,FALSE),1)</f>
        <v>2</v>
      </c>
      <c r="T73" s="1">
        <v>4</v>
      </c>
      <c r="U73" s="1">
        <f t="shared" ref="U73" ca="1" si="157">IFERROR(MATCH(T73,INDIRECT(CONCATENATE(ROW(pulldown_key_area),":",ROW(pulldown_key_area))),0)-COLUMN(pulldown_key_area),0)</f>
        <v>0</v>
      </c>
      <c r="V73" s="1">
        <f t="shared" ref="V73" ca="1" si="158">IFERROR(MATCH(T73,INDIRECT(CONCATENATE(ROW(pulldown_key_area),":",ROW(pulldown_key_area))),1)-COLUMN(pulldown_key_area),0)</f>
        <v>0</v>
      </c>
      <c r="W73" s="1">
        <f t="shared" ref="W73" ca="1" si="159">(V73-U73)+1</f>
        <v>1</v>
      </c>
      <c r="X73" s="1">
        <f t="shared" ref="X73" ca="1" si="160">IFERROR(MATCH(A73,OFFSET(pulldown_level1,0,U73,1,W73),0)-1,0)</f>
        <v>0</v>
      </c>
      <c r="Y73" s="1">
        <f t="shared" ref="Y73" ca="1" si="161">IF(X73=0,1,COUNTA(OFFSET(pulldown_level2,0,U73+X73,level2_max_count,1))+1)</f>
        <v>1</v>
      </c>
      <c r="Z73" s="1">
        <f t="shared" ref="Z73" ca="1" si="162">IF(X73=0,1,COUNTA(OFFSET(pulldown_company,0,U73+X73,company_max_count,1))+1)</f>
        <v>1</v>
      </c>
    </row>
    <row r="74" spans="1:26" ht="14.1" customHeight="1" thickBot="1">
      <c r="A74" s="300"/>
      <c r="B74" s="301"/>
      <c r="C74" s="136"/>
      <c r="D74" s="302"/>
      <c r="E74" s="301"/>
      <c r="F74" s="137"/>
      <c r="G74" s="138"/>
      <c r="H74" s="139" t="s">
        <v>11</v>
      </c>
      <c r="I74" s="111"/>
      <c r="J74" s="112"/>
      <c r="K74" s="203">
        <f t="shared" si="117"/>
        <v>0</v>
      </c>
      <c r="L74" s="204"/>
      <c r="M74" s="140"/>
      <c r="N74" s="284"/>
      <c r="O74" s="284"/>
      <c r="P74" s="285"/>
      <c r="Q74" s="1" t="str">
        <f t="shared" ca="1" si="108"/>
        <v/>
      </c>
      <c r="R74" s="1" t="str">
        <f t="shared" ca="1" si="109"/>
        <v/>
      </c>
      <c r="S74" s="1">
        <f t="shared" ref="S74:S76" ca="1" si="163">IFERROR(VLOOKUP(H74,OFFSET(JPYEN_display,0,0,num_of_monetary,2),2,FALSE),1)</f>
        <v>1</v>
      </c>
      <c r="T74" s="1">
        <v>4</v>
      </c>
      <c r="U74" s="1">
        <f t="shared" ref="U74:U76" ca="1" si="164">IFERROR(MATCH(T74,INDIRECT(CONCATENATE(ROW(pulldown_key_area),":",ROW(pulldown_key_area))),0)-COLUMN(pulldown_key_area),0)</f>
        <v>0</v>
      </c>
      <c r="V74" s="1">
        <f t="shared" ref="V74:V76" ca="1" si="165">IFERROR(MATCH(T74,INDIRECT(CONCATENATE(ROW(pulldown_key_area),":",ROW(pulldown_key_area))),1)-COLUMN(pulldown_key_area),0)</f>
        <v>0</v>
      </c>
      <c r="W74" s="1">
        <f t="shared" ca="1" si="113"/>
        <v>1</v>
      </c>
      <c r="X74" s="1">
        <f t="shared" ca="1" si="114"/>
        <v>0</v>
      </c>
      <c r="Y74" s="1">
        <f t="shared" ca="1" si="115"/>
        <v>1</v>
      </c>
      <c r="Z74" s="1">
        <f t="shared" ref="Z74:Z76" ca="1" si="166">IF(X74=0,1,COUNTA(OFFSET(pulldown_company,0,U74+X74,company_max_count,1))+1)</f>
        <v>1</v>
      </c>
    </row>
    <row r="75" spans="1:26" ht="14.1" customHeight="1">
      <c r="A75" s="303"/>
      <c r="B75" s="304"/>
      <c r="C75" s="141"/>
      <c r="D75" s="305"/>
      <c r="E75" s="306"/>
      <c r="F75" s="142"/>
      <c r="G75" s="143"/>
      <c r="H75" s="144" t="s">
        <v>28</v>
      </c>
      <c r="I75" s="145"/>
      <c r="J75" s="146"/>
      <c r="K75" s="307">
        <f>IFERROR(TRUNC(G75*IF(AND(LEFT(A75,4)="401:",LEFT(C75,2)="1:",F75&lt;&gt;""),IF(D75&lt;&gt;0&amp;G75&lt;&gt;0&amp;retailprice&lt;&gt;0,TRUNC(F75*retailprice,4),""),IF(AND(LEFT(A75,5)="1224:",LEFT(C75,2)="3:",F75&lt;&gt;""),TRUNC(F75*tariff_total,4),TRUNC(I75,4)))*J75,0),"")</f>
        <v>0</v>
      </c>
      <c r="L75" s="308"/>
      <c r="M75" s="147"/>
      <c r="N75" s="309"/>
      <c r="O75" s="310"/>
      <c r="P75" s="311"/>
      <c r="Q75" s="1" t="str">
        <f t="shared" ca="1" si="108"/>
        <v/>
      </c>
      <c r="R75" s="1" t="str">
        <f t="shared" ca="1" si="109"/>
        <v/>
      </c>
      <c r="S75" s="1">
        <f t="shared" ca="1" si="163"/>
        <v>1</v>
      </c>
      <c r="T75" s="1">
        <v>5</v>
      </c>
      <c r="U75" s="1">
        <f t="shared" ca="1" si="164"/>
        <v>15</v>
      </c>
      <c r="V75" s="1">
        <f t="shared" ca="1" si="165"/>
        <v>15</v>
      </c>
      <c r="W75" s="1">
        <f t="shared" ca="1" si="113"/>
        <v>1</v>
      </c>
      <c r="X75" s="1">
        <f t="shared" ca="1" si="114"/>
        <v>0</v>
      </c>
      <c r="Y75" s="1">
        <f t="shared" ca="1" si="115"/>
        <v>1</v>
      </c>
      <c r="Z75" s="1">
        <f t="shared" ca="1" si="166"/>
        <v>1</v>
      </c>
    </row>
    <row r="76" spans="1:26" ht="14.1" customHeight="1" thickBot="1">
      <c r="A76" s="320"/>
      <c r="B76" s="321"/>
      <c r="C76" s="148"/>
      <c r="D76" s="322"/>
      <c r="E76" s="323"/>
      <c r="F76" s="149"/>
      <c r="G76" s="150"/>
      <c r="H76" s="151" t="s">
        <v>11</v>
      </c>
      <c r="I76" s="152"/>
      <c r="J76" s="153"/>
      <c r="K76" s="324">
        <f>IFERROR(TRUNC(G76*IF(AND(LEFT(A76,4)="401:",LEFT(C76,2)="1:",F76&lt;&gt;""),IF(D76&lt;&gt;0&amp;G76&lt;&gt;0&amp;retailprice&lt;&gt;0,TRUNC(F76*retailprice,4),""),IF(AND(LEFT(A76,5)="1224:",LEFT(C76,2)="3:",F76&lt;&gt;""),TRUNC(F76*tariff_total,4),TRUNC(I76,4)))*J76,0),"")</f>
        <v>0</v>
      </c>
      <c r="L76" s="325"/>
      <c r="M76" s="154"/>
      <c r="N76" s="326"/>
      <c r="O76" s="327"/>
      <c r="P76" s="328"/>
      <c r="Q76" s="1" t="str">
        <f t="shared" ca="1" si="108"/>
        <v/>
      </c>
      <c r="R76" s="1" t="str">
        <f t="shared" ca="1" si="109"/>
        <v/>
      </c>
      <c r="S76" s="1">
        <f t="shared" ca="1" si="163"/>
        <v>1</v>
      </c>
      <c r="T76" s="1">
        <v>5</v>
      </c>
      <c r="U76" s="1">
        <f t="shared" ca="1" si="164"/>
        <v>15</v>
      </c>
      <c r="V76" s="1">
        <f t="shared" ca="1" si="165"/>
        <v>15</v>
      </c>
      <c r="W76" s="1">
        <f t="shared" ca="1" si="113"/>
        <v>1</v>
      </c>
      <c r="X76" s="1">
        <f t="shared" ca="1" si="114"/>
        <v>0</v>
      </c>
      <c r="Y76" s="1">
        <f t="shared" ca="1" si="115"/>
        <v>1</v>
      </c>
      <c r="Z76" s="1">
        <f t="shared" ca="1" si="166"/>
        <v>1</v>
      </c>
    </row>
    <row r="77" spans="1:26" ht="15" customHeight="1" thickBot="1">
      <c r="A77" s="286" t="s">
        <v>144</v>
      </c>
      <c r="B77" s="287"/>
      <c r="C77" s="287"/>
      <c r="D77" s="287"/>
      <c r="E77" s="287"/>
      <c r="F77" s="288"/>
      <c r="G77" s="129"/>
      <c r="H77" s="130"/>
      <c r="I77" s="289">
        <f>SUM(K52:K76)</f>
        <v>0</v>
      </c>
      <c r="J77" s="290"/>
      <c r="K77" s="290"/>
      <c r="L77" s="291"/>
      <c r="M77" s="131"/>
      <c r="N77" s="292"/>
      <c r="O77" s="293"/>
      <c r="P77" s="294"/>
    </row>
    <row r="78" spans="1:26" ht="8.25" customHeight="1" thickBot="1">
      <c r="A78" s="295"/>
      <c r="B78" s="296"/>
      <c r="C78" s="296"/>
      <c r="D78" s="296"/>
      <c r="E78" s="296"/>
      <c r="F78" s="296"/>
      <c r="G78" s="296"/>
      <c r="H78" s="296"/>
      <c r="I78" s="296"/>
      <c r="J78" s="296"/>
      <c r="K78" s="296"/>
      <c r="L78" s="296"/>
      <c r="M78" s="296"/>
      <c r="N78" s="296"/>
      <c r="O78" s="296"/>
      <c r="P78" s="297"/>
    </row>
    <row r="79" spans="1:26" ht="16.5" customHeight="1">
      <c r="A79" s="329" t="s">
        <v>145</v>
      </c>
      <c r="B79" s="314"/>
      <c r="C79" s="155">
        <f>I28</f>
        <v>0</v>
      </c>
      <c r="D79" s="156"/>
      <c r="E79" s="312" t="s">
        <v>148</v>
      </c>
      <c r="F79" s="313"/>
      <c r="G79" s="314"/>
      <c r="H79" s="315">
        <f>I33</f>
        <v>0</v>
      </c>
      <c r="I79" s="316"/>
      <c r="J79" s="157"/>
      <c r="K79" s="158"/>
      <c r="L79" s="317" t="s">
        <v>149</v>
      </c>
      <c r="M79" s="318"/>
      <c r="N79" s="319">
        <f>C79+H79</f>
        <v>0</v>
      </c>
      <c r="O79" s="316"/>
      <c r="P79" s="159"/>
    </row>
    <row r="80" spans="1:26" ht="16.5" customHeight="1">
      <c r="A80" s="361" t="s">
        <v>146</v>
      </c>
      <c r="B80" s="362"/>
      <c r="C80" s="160">
        <f>C79-K85</f>
        <v>0</v>
      </c>
      <c r="D80" s="161">
        <f>IF(C79=0,0,C80/C79)</f>
        <v>0</v>
      </c>
      <c r="E80" s="363" t="s">
        <v>147</v>
      </c>
      <c r="F80" s="364"/>
      <c r="G80" s="365"/>
      <c r="H80" s="366">
        <f>H79-N49</f>
        <v>0</v>
      </c>
      <c r="I80" s="367"/>
      <c r="J80" s="162"/>
      <c r="K80" s="161">
        <f>IF(H79=0,0,H80/H79)</f>
        <v>0</v>
      </c>
      <c r="L80" s="363" t="s">
        <v>150</v>
      </c>
      <c r="M80" s="365"/>
      <c r="N80" s="368">
        <f>C80+H80</f>
        <v>0</v>
      </c>
      <c r="O80" s="367"/>
      <c r="P80" s="163">
        <f>IF(N79=0,0,N80/N79)</f>
        <v>0</v>
      </c>
    </row>
    <row r="81" spans="1:25" ht="16.5" customHeight="1">
      <c r="A81" s="164"/>
      <c r="B81" s="165"/>
      <c r="C81" s="166"/>
      <c r="D81" s="166"/>
      <c r="E81" s="166"/>
      <c r="F81" s="166"/>
      <c r="G81" s="167"/>
      <c r="H81" s="168"/>
      <c r="I81" s="168"/>
      <c r="J81" s="169"/>
      <c r="K81" s="369" t="s">
        <v>39</v>
      </c>
      <c r="L81" s="370"/>
      <c r="M81" s="371"/>
      <c r="N81" s="339">
        <f>TRUNC((N79*P81),0)</f>
        <v>0</v>
      </c>
      <c r="O81" s="340"/>
      <c r="P81" s="170">
        <v>6.08E-2</v>
      </c>
    </row>
    <row r="82" spans="1:25" ht="16.5" customHeight="1" thickBot="1">
      <c r="A82" s="171"/>
      <c r="B82" s="172"/>
      <c r="C82" s="173"/>
      <c r="D82" s="173"/>
      <c r="E82" s="173"/>
      <c r="F82" s="173"/>
      <c r="G82" s="174"/>
      <c r="H82" s="174"/>
      <c r="I82" s="175"/>
      <c r="J82" s="176"/>
      <c r="K82" s="348" t="s">
        <v>151</v>
      </c>
      <c r="L82" s="355"/>
      <c r="M82" s="349"/>
      <c r="N82" s="346">
        <f>N80-N81</f>
        <v>0</v>
      </c>
      <c r="O82" s="347"/>
      <c r="P82" s="177">
        <f>IF(N79=0,0,N82/N79)</f>
        <v>0</v>
      </c>
    </row>
    <row r="83" spans="1:25" ht="16.5" customHeight="1">
      <c r="A83" s="356" t="s">
        <v>21</v>
      </c>
      <c r="B83" s="357"/>
      <c r="C83" s="358" t="s">
        <v>42</v>
      </c>
      <c r="D83" s="358"/>
      <c r="E83" s="358"/>
      <c r="F83" s="358"/>
      <c r="G83" s="178">
        <f>$P$4</f>
        <v>0</v>
      </c>
      <c r="H83" s="179"/>
      <c r="I83" s="180">
        <f>IF(G83&gt;0,K83/G83,)</f>
        <v>0</v>
      </c>
      <c r="J83" s="180"/>
      <c r="K83" s="359">
        <f>SUMIF(F52:F76,"&lt;&gt;"&amp;hdn_payoff_circle,K52:K76)</f>
        <v>0</v>
      </c>
      <c r="L83" s="359"/>
      <c r="M83" s="181"/>
      <c r="N83" s="360"/>
      <c r="O83" s="360"/>
      <c r="P83" s="182"/>
    </row>
    <row r="84" spans="1:25" ht="16.5" customHeight="1">
      <c r="A84" s="336" t="s">
        <v>22</v>
      </c>
      <c r="B84" s="337"/>
      <c r="C84" s="338" t="s">
        <v>43</v>
      </c>
      <c r="D84" s="338"/>
      <c r="E84" s="338"/>
      <c r="F84" s="338"/>
      <c r="G84" s="183">
        <f>$P$4</f>
        <v>0</v>
      </c>
      <c r="H84" s="184"/>
      <c r="I84" s="185">
        <f>IF(G84&gt;0,K84/G84,)</f>
        <v>0</v>
      </c>
      <c r="J84" s="186"/>
      <c r="K84" s="339">
        <f>SUMIF(F36:F76,hdn_payoff_circle,K36:K76)</f>
        <v>0</v>
      </c>
      <c r="L84" s="340"/>
      <c r="M84" s="187"/>
      <c r="N84" s="341"/>
      <c r="O84" s="342"/>
      <c r="P84" s="188"/>
    </row>
    <row r="85" spans="1:25" ht="16.5" customHeight="1" thickBot="1">
      <c r="A85" s="343" t="s">
        <v>40</v>
      </c>
      <c r="B85" s="344"/>
      <c r="C85" s="345" t="s">
        <v>41</v>
      </c>
      <c r="D85" s="345"/>
      <c r="E85" s="345"/>
      <c r="F85" s="345"/>
      <c r="G85" s="189">
        <f>$P$4</f>
        <v>0</v>
      </c>
      <c r="H85" s="190"/>
      <c r="I85" s="191">
        <f>IF(G85&gt;0,K85/G85,)</f>
        <v>0</v>
      </c>
      <c r="J85" s="192"/>
      <c r="K85" s="346">
        <f>SUM(K83:K84)</f>
        <v>0</v>
      </c>
      <c r="L85" s="347"/>
      <c r="M85" s="348" t="s">
        <v>152</v>
      </c>
      <c r="N85" s="349"/>
      <c r="O85" s="350">
        <f>N49</f>
        <v>0</v>
      </c>
      <c r="P85" s="351"/>
    </row>
    <row r="86" spans="1:25" ht="16.5" customHeight="1">
      <c r="A86" s="333"/>
      <c r="B86" s="333"/>
      <c r="C86" s="333"/>
      <c r="D86" s="333"/>
      <c r="E86" s="333"/>
      <c r="F86" s="333"/>
      <c r="G86" s="333"/>
      <c r="H86" s="193"/>
      <c r="I86" s="334" t="s">
        <v>71</v>
      </c>
      <c r="J86" s="334"/>
      <c r="K86" s="334"/>
      <c r="L86" s="334"/>
      <c r="M86" s="334"/>
      <c r="N86" s="334"/>
      <c r="O86" s="334"/>
      <c r="P86" s="334"/>
    </row>
    <row r="87" spans="1:25" ht="9" hidden="1" customHeight="1">
      <c r="A87" s="335" t="s">
        <v>27</v>
      </c>
      <c r="B87" s="335"/>
      <c r="C87" s="335"/>
      <c r="D87" s="335"/>
      <c r="E87" s="335"/>
      <c r="F87" s="335"/>
      <c r="G87" s="335"/>
      <c r="H87" s="335"/>
      <c r="I87" s="335"/>
      <c r="J87" s="335"/>
      <c r="K87" s="335"/>
      <c r="L87" s="335"/>
      <c r="M87" s="335"/>
      <c r="N87" s="335"/>
      <c r="O87" s="335"/>
      <c r="P87" s="335"/>
      <c r="Q87" s="35"/>
      <c r="R87" s="35"/>
      <c r="S87" s="35"/>
      <c r="T87" s="35"/>
      <c r="U87" s="35"/>
      <c r="V87" s="35"/>
      <c r="W87" s="35"/>
      <c r="X87" s="35"/>
      <c r="Y87" s="35"/>
    </row>
    <row r="88" spans="1:25" ht="32.4" hidden="1">
      <c r="A88" s="34"/>
      <c r="B88" s="73">
        <f>ROW(pulldown_company)-ROW(pulldown_level2)</f>
        <v>31</v>
      </c>
      <c r="C88" s="72" t="s">
        <v>119</v>
      </c>
      <c r="D88" s="53" t="s">
        <v>92</v>
      </c>
      <c r="F88" s="34"/>
      <c r="G88" s="34"/>
      <c r="H88" s="34"/>
      <c r="I88" s="34"/>
      <c r="J88" s="34"/>
      <c r="K88" s="34"/>
      <c r="L88" s="34"/>
      <c r="M88" s="34"/>
      <c r="N88" s="34"/>
      <c r="O88" s="34"/>
      <c r="P88" s="34"/>
      <c r="Q88" s="35"/>
      <c r="R88" s="35"/>
      <c r="S88" s="35"/>
      <c r="T88" s="35"/>
      <c r="U88" s="35"/>
      <c r="V88" s="35"/>
      <c r="W88" s="35"/>
      <c r="X88" s="35"/>
      <c r="Y88" s="35"/>
    </row>
    <row r="89" spans="1:25" ht="13.95" hidden="1" customHeight="1">
      <c r="A89" s="64"/>
      <c r="B89" s="73">
        <f>COUNTIF(170:170,"*:*")</f>
        <v>0</v>
      </c>
      <c r="C89" s="66" t="s">
        <v>109</v>
      </c>
      <c r="D89" s="6"/>
      <c r="F89" s="64"/>
      <c r="G89" s="64"/>
      <c r="H89" s="64"/>
      <c r="I89" s="64"/>
      <c r="J89" s="64"/>
      <c r="K89" s="64"/>
      <c r="L89" s="64"/>
      <c r="M89" s="64"/>
      <c r="N89" s="64"/>
      <c r="O89" s="64"/>
      <c r="P89" s="64"/>
      <c r="Q89" s="64"/>
      <c r="R89" s="64"/>
      <c r="S89" s="64"/>
      <c r="T89" s="64"/>
      <c r="U89" s="64"/>
      <c r="V89" s="64"/>
      <c r="W89" s="64"/>
      <c r="X89" s="64"/>
      <c r="Y89" s="64"/>
    </row>
    <row r="90" spans="1:25" ht="21.6" hidden="1">
      <c r="A90" s="34"/>
      <c r="B90" s="73">
        <f>ROW(pulldown_dept_member)-ROW(pulldown_company)-1</f>
        <v>41</v>
      </c>
      <c r="C90" s="72" t="s">
        <v>120</v>
      </c>
      <c r="D90" s="6"/>
      <c r="F90" s="34"/>
      <c r="G90" s="35"/>
      <c r="H90" s="35"/>
      <c r="I90" s="35"/>
      <c r="J90" s="35"/>
      <c r="K90" s="35"/>
      <c r="L90" s="35"/>
      <c r="M90" s="35"/>
      <c r="N90" s="35"/>
      <c r="O90" s="35"/>
      <c r="P90" s="35"/>
      <c r="Q90" s="35"/>
      <c r="R90" s="35"/>
      <c r="S90" s="35"/>
      <c r="T90" s="35"/>
      <c r="U90" s="35"/>
      <c r="V90" s="35"/>
      <c r="W90" s="35"/>
      <c r="X90" s="35"/>
      <c r="Y90" s="35"/>
    </row>
    <row r="91" spans="1:25" ht="13.95" hidden="1" customHeight="1">
      <c r="A91" s="34"/>
      <c r="B91" s="74">
        <f>SUM(K52:L74)+order_f_fixedcost</f>
        <v>0</v>
      </c>
      <c r="C91" s="54" t="s">
        <v>69</v>
      </c>
      <c r="D91" s="50" t="s">
        <v>30</v>
      </c>
      <c r="E91" s="34"/>
      <c r="F91" s="34"/>
      <c r="G91" s="34"/>
      <c r="H91" s="34"/>
      <c r="I91" s="34"/>
      <c r="J91" s="34"/>
      <c r="K91" s="34"/>
      <c r="L91" s="34"/>
      <c r="M91" s="37"/>
      <c r="N91" s="34">
        <f>IFERROR(FIND("401:",#REF!,1),0)</f>
        <v>0</v>
      </c>
      <c r="O91" s="34"/>
      <c r="P91" s="34"/>
    </row>
    <row r="92" spans="1:25" ht="13.95" hidden="1" customHeight="1">
      <c r="A92" s="34"/>
      <c r="B92" s="73">
        <v>4</v>
      </c>
      <c r="C92" s="66" t="s">
        <v>127</v>
      </c>
      <c r="D92" s="34"/>
      <c r="E92" s="34"/>
      <c r="F92" s="34"/>
      <c r="G92" s="34"/>
      <c r="H92" s="34"/>
      <c r="I92" s="34"/>
      <c r="J92" s="34"/>
      <c r="K92" s="34"/>
      <c r="L92" s="34"/>
      <c r="M92" s="34"/>
      <c r="N92" s="34"/>
      <c r="O92" s="34"/>
      <c r="P92" s="34"/>
    </row>
    <row r="93" spans="1:25" ht="9" hidden="1" customHeight="1">
      <c r="A93" s="35"/>
      <c r="B93" s="51"/>
      <c r="C93" s="52"/>
      <c r="D93" s="35"/>
      <c r="E93" s="35"/>
      <c r="F93" s="35"/>
      <c r="G93" s="35"/>
      <c r="H93" s="35"/>
      <c r="I93" s="35"/>
      <c r="J93" s="35"/>
      <c r="K93" s="35"/>
      <c r="L93" s="35"/>
      <c r="M93" s="35"/>
      <c r="N93" s="35"/>
      <c r="O93" s="35"/>
      <c r="P93" s="35"/>
    </row>
    <row r="94" spans="1:25" ht="14.1" hidden="1" customHeight="1">
      <c r="A94" s="55" t="s">
        <v>100</v>
      </c>
      <c r="B94" s="1">
        <f ca="1">IFERROR(MATCH(MAX(INDIRECT(CONCATENATE(ROW(pulldown_key_area),":",ROW(pulldown_key_area))))+1,INDIRECT(CONCATENATE(ROW(pulldown_key_area),":",ROW(pulldown_key_area))),1)-1,0)</f>
        <v>16</v>
      </c>
    </row>
    <row r="95" spans="1:25" hidden="1">
      <c r="A95" s="55" t="s">
        <v>93</v>
      </c>
      <c r="Q95" s="75">
        <v>5</v>
      </c>
    </row>
    <row r="96" spans="1:25" s="7" customFormat="1" ht="32.4" hidden="1">
      <c r="A96" s="56" t="s">
        <v>97</v>
      </c>
      <c r="B96" s="57"/>
      <c r="C96" s="43"/>
      <c r="D96" s="62"/>
      <c r="E96" s="65"/>
      <c r="F96" s="58"/>
      <c r="G96" s="3"/>
      <c r="H96" s="3"/>
      <c r="I96" s="4"/>
      <c r="J96" s="4"/>
      <c r="K96" s="5"/>
      <c r="L96" s="3"/>
      <c r="M96" s="3"/>
      <c r="N96" s="3"/>
      <c r="O96" s="3"/>
      <c r="P96" s="3"/>
      <c r="Q96" s="3" t="s">
        <v>23</v>
      </c>
      <c r="R96" s="59"/>
      <c r="X96" s="24"/>
    </row>
    <row r="97" spans="1:21" s="7" customFormat="1" hidden="1">
      <c r="A97" s="352" t="s">
        <v>98</v>
      </c>
      <c r="B97" s="6"/>
      <c r="C97" s="43"/>
      <c r="D97" s="43"/>
      <c r="E97" s="43"/>
      <c r="F97" s="43"/>
      <c r="G97" s="3"/>
      <c r="H97" s="3"/>
      <c r="I97" s="4"/>
      <c r="J97" s="4"/>
      <c r="K97" s="5"/>
      <c r="L97" s="3"/>
      <c r="M97" s="3"/>
      <c r="N97" s="3"/>
      <c r="O97" s="3"/>
      <c r="P97" s="3"/>
      <c r="Q97" s="3"/>
      <c r="U97" s="36"/>
    </row>
    <row r="98" spans="1:21" s="7" customFormat="1" hidden="1">
      <c r="A98" s="353"/>
      <c r="B98" s="6"/>
      <c r="C98" s="6"/>
      <c r="D98" s="6"/>
      <c r="E98" s="43"/>
      <c r="F98" s="43"/>
      <c r="G98" s="8"/>
      <c r="H98" s="8"/>
      <c r="I98" s="5"/>
      <c r="J98" s="5"/>
      <c r="K98" s="8"/>
      <c r="L98" s="8"/>
      <c r="M98" s="8"/>
      <c r="N98" s="8"/>
      <c r="O98" s="8"/>
      <c r="P98" s="8"/>
      <c r="Q98" s="8" t="s">
        <v>29</v>
      </c>
      <c r="U98" s="36"/>
    </row>
    <row r="99" spans="1:21" s="7" customFormat="1" hidden="1">
      <c r="A99" s="353"/>
      <c r="B99" s="6"/>
      <c r="C99" s="6"/>
      <c r="D99" s="6"/>
      <c r="E99" s="43"/>
      <c r="F99" s="43"/>
      <c r="G99" s="8"/>
      <c r="H99" s="8"/>
      <c r="I99" s="5"/>
      <c r="J99" s="5"/>
      <c r="K99" s="8"/>
      <c r="L99" s="8"/>
      <c r="M99" s="8"/>
      <c r="N99" s="8"/>
      <c r="O99" s="8"/>
      <c r="P99" s="6"/>
      <c r="Q99" s="6" t="s">
        <v>33</v>
      </c>
      <c r="R99" s="9"/>
    </row>
    <row r="100" spans="1:21" s="7" customFormat="1" hidden="1">
      <c r="A100" s="353"/>
      <c r="B100" s="6"/>
      <c r="C100" s="6"/>
      <c r="D100" s="6"/>
      <c r="E100" s="43"/>
      <c r="F100" s="43"/>
      <c r="G100" s="8"/>
      <c r="H100" s="8"/>
      <c r="I100" s="5"/>
      <c r="J100" s="5"/>
      <c r="K100" s="8"/>
      <c r="L100" s="8"/>
      <c r="M100" s="8"/>
      <c r="N100" s="8"/>
      <c r="O100" s="8"/>
      <c r="P100" s="8"/>
      <c r="Q100" s="6" t="s">
        <v>34</v>
      </c>
      <c r="R100" s="9"/>
    </row>
    <row r="101" spans="1:21" s="7" customFormat="1" ht="13.5" hidden="1" customHeight="1">
      <c r="A101" s="353"/>
      <c r="B101" s="6"/>
      <c r="C101" s="6"/>
      <c r="D101" s="6"/>
      <c r="E101" s="43"/>
      <c r="F101" s="43"/>
      <c r="G101" s="8"/>
      <c r="H101" s="8"/>
      <c r="I101" s="5"/>
      <c r="J101" s="5"/>
      <c r="K101" s="8"/>
      <c r="L101" s="8"/>
      <c r="M101" s="8"/>
      <c r="N101" s="8"/>
      <c r="O101" s="8"/>
      <c r="P101" s="8"/>
      <c r="Q101" s="11" t="s">
        <v>24</v>
      </c>
    </row>
    <row r="102" spans="1:21" s="7" customFormat="1" ht="13.5" hidden="1" customHeight="1">
      <c r="A102" s="353"/>
      <c r="B102" s="6"/>
      <c r="C102" s="6"/>
      <c r="D102" s="6"/>
      <c r="E102" s="43"/>
      <c r="F102" s="43"/>
      <c r="G102" s="8"/>
      <c r="H102" s="8"/>
      <c r="I102" s="5"/>
      <c r="J102" s="5"/>
      <c r="K102" s="6"/>
      <c r="L102" s="8"/>
      <c r="M102" s="10"/>
      <c r="N102" s="10"/>
      <c r="O102" s="10"/>
      <c r="P102" s="8"/>
      <c r="Q102" s="6"/>
    </row>
    <row r="103" spans="1:21" s="7" customFormat="1" ht="13.5" hidden="1" customHeight="1">
      <c r="A103" s="353"/>
      <c r="B103" s="6"/>
      <c r="C103" s="6"/>
      <c r="D103" s="6"/>
      <c r="E103" s="43"/>
      <c r="F103" s="43"/>
      <c r="G103" s="8"/>
      <c r="H103" s="8"/>
      <c r="I103" s="5"/>
      <c r="J103" s="5"/>
      <c r="K103" s="6"/>
      <c r="L103" s="8"/>
      <c r="M103" s="10"/>
      <c r="N103" s="10"/>
      <c r="O103" s="10"/>
      <c r="P103" s="3"/>
      <c r="Q103" s="6"/>
    </row>
    <row r="104" spans="1:21" s="7" customFormat="1" ht="13.5" hidden="1" customHeight="1">
      <c r="A104" s="353"/>
      <c r="B104" s="6"/>
      <c r="C104" s="6"/>
      <c r="D104" s="6"/>
      <c r="E104" s="43"/>
      <c r="F104" s="43"/>
      <c r="G104" s="6"/>
      <c r="H104" s="8"/>
      <c r="I104" s="5"/>
      <c r="J104" s="5"/>
      <c r="K104" s="6"/>
      <c r="L104" s="8"/>
      <c r="M104" s="10"/>
      <c r="N104" s="10"/>
      <c r="O104" s="10"/>
      <c r="P104" s="3"/>
      <c r="Q104" s="3"/>
    </row>
    <row r="105" spans="1:21" s="7" customFormat="1" hidden="1">
      <c r="A105" s="353"/>
      <c r="B105" s="6"/>
      <c r="C105" s="6"/>
      <c r="D105" s="6"/>
      <c r="E105" s="43"/>
      <c r="F105" s="43"/>
      <c r="G105" s="10"/>
      <c r="H105" s="8"/>
      <c r="I105" s="5"/>
      <c r="J105" s="5"/>
      <c r="K105" s="8"/>
      <c r="L105" s="8"/>
      <c r="M105" s="10"/>
      <c r="N105" s="10"/>
      <c r="O105" s="10"/>
      <c r="P105" s="3"/>
      <c r="Q105" s="3"/>
    </row>
    <row r="106" spans="1:21" s="7" customFormat="1" hidden="1">
      <c r="A106" s="353"/>
      <c r="B106" s="6"/>
      <c r="C106" s="6"/>
      <c r="D106" s="6"/>
      <c r="E106" s="43"/>
      <c r="F106" s="43"/>
      <c r="G106" s="8"/>
      <c r="H106" s="8"/>
      <c r="I106" s="5"/>
      <c r="J106" s="5"/>
      <c r="K106" s="8"/>
      <c r="L106" s="8"/>
      <c r="M106" s="10"/>
      <c r="N106" s="10"/>
      <c r="O106" s="10"/>
      <c r="P106" s="3"/>
      <c r="Q106" s="3"/>
    </row>
    <row r="107" spans="1:21" s="7" customFormat="1" hidden="1">
      <c r="A107" s="353"/>
      <c r="B107" s="6"/>
      <c r="C107" s="6"/>
      <c r="D107" s="6"/>
      <c r="E107" s="43"/>
      <c r="F107" s="43"/>
      <c r="G107" s="10"/>
      <c r="H107" s="3"/>
      <c r="I107" s="5"/>
      <c r="J107" s="5"/>
      <c r="K107" s="8"/>
      <c r="L107" s="8"/>
      <c r="M107" s="10"/>
      <c r="N107" s="10"/>
      <c r="O107" s="10"/>
      <c r="P107" s="3"/>
      <c r="Q107" s="3"/>
    </row>
    <row r="108" spans="1:21" s="7" customFormat="1" hidden="1">
      <c r="A108" s="353"/>
      <c r="B108" s="6"/>
      <c r="C108" s="6"/>
      <c r="D108" s="6"/>
      <c r="E108" s="43"/>
      <c r="F108" s="43"/>
      <c r="G108" s="10"/>
      <c r="H108" s="3"/>
      <c r="I108" s="5"/>
      <c r="J108" s="5"/>
      <c r="K108" s="8"/>
      <c r="L108" s="8"/>
      <c r="M108" s="10"/>
      <c r="N108" s="10"/>
      <c r="O108" s="10"/>
      <c r="P108" s="3"/>
      <c r="Q108" s="3"/>
    </row>
    <row r="109" spans="1:21" s="7" customFormat="1" hidden="1">
      <c r="A109" s="353"/>
      <c r="B109" s="6"/>
      <c r="C109" s="6"/>
      <c r="D109" s="6"/>
      <c r="E109" s="43"/>
      <c r="F109" s="43"/>
      <c r="G109" s="10"/>
      <c r="H109" s="3"/>
      <c r="I109" s="5"/>
      <c r="J109" s="5"/>
      <c r="K109" s="8"/>
      <c r="L109" s="8"/>
      <c r="M109" s="10"/>
      <c r="N109" s="10"/>
      <c r="O109" s="10"/>
      <c r="P109" s="3"/>
      <c r="Q109" s="3"/>
    </row>
    <row r="110" spans="1:21" s="7" customFormat="1" hidden="1">
      <c r="A110" s="353"/>
      <c r="B110" s="6"/>
      <c r="C110" s="6"/>
      <c r="D110" s="6"/>
      <c r="E110" s="43"/>
      <c r="F110" s="43"/>
      <c r="G110" s="10"/>
      <c r="H110" s="3"/>
      <c r="I110" s="5"/>
      <c r="J110" s="5"/>
      <c r="K110" s="8"/>
      <c r="L110" s="8"/>
      <c r="M110" s="10"/>
      <c r="N110" s="10"/>
      <c r="O110" s="10"/>
      <c r="P110" s="3"/>
      <c r="Q110" s="3"/>
    </row>
    <row r="111" spans="1:21" s="7" customFormat="1" hidden="1">
      <c r="A111" s="353"/>
      <c r="B111" s="6"/>
      <c r="C111" s="6"/>
      <c r="D111" s="6"/>
      <c r="E111" s="43"/>
      <c r="F111" s="43"/>
      <c r="G111" s="10"/>
      <c r="H111" s="3"/>
      <c r="I111" s="5"/>
      <c r="J111" s="5"/>
      <c r="K111" s="8"/>
      <c r="L111" s="8"/>
      <c r="M111" s="10"/>
      <c r="N111" s="10"/>
      <c r="O111" s="10"/>
      <c r="P111" s="3"/>
      <c r="Q111" s="3"/>
    </row>
    <row r="112" spans="1:21" s="7" customFormat="1" hidden="1">
      <c r="A112" s="353"/>
      <c r="B112" s="6"/>
      <c r="C112" s="6"/>
      <c r="D112" s="6"/>
      <c r="E112" s="43"/>
      <c r="F112" s="43"/>
      <c r="G112" s="10"/>
      <c r="H112" s="3"/>
      <c r="I112" s="5"/>
      <c r="J112" s="5"/>
      <c r="K112" s="3"/>
      <c r="L112" s="8"/>
      <c r="M112" s="10"/>
      <c r="N112" s="10"/>
      <c r="O112" s="10"/>
      <c r="P112" s="3"/>
      <c r="Q112" s="3"/>
    </row>
    <row r="113" spans="1:17" s="7" customFormat="1" hidden="1">
      <c r="A113" s="353"/>
      <c r="B113" s="6"/>
      <c r="C113" s="6"/>
      <c r="D113" s="6"/>
      <c r="E113" s="43"/>
      <c r="F113" s="43"/>
      <c r="G113" s="10"/>
      <c r="H113" s="10"/>
      <c r="I113" s="5"/>
      <c r="J113" s="5"/>
      <c r="K113" s="3"/>
      <c r="L113" s="8"/>
      <c r="M113" s="10"/>
      <c r="N113" s="10"/>
      <c r="O113" s="10"/>
      <c r="P113" s="3"/>
      <c r="Q113" s="3"/>
    </row>
    <row r="114" spans="1:17" s="7" customFormat="1" hidden="1">
      <c r="A114" s="353"/>
      <c r="B114" s="6"/>
      <c r="C114" s="6"/>
      <c r="D114" s="6"/>
      <c r="E114" s="43"/>
      <c r="F114" s="43"/>
      <c r="G114" s="6"/>
      <c r="H114" s="32"/>
      <c r="I114" s="32"/>
      <c r="J114" s="32"/>
      <c r="K114" s="32"/>
      <c r="L114" s="8"/>
      <c r="M114" s="6"/>
      <c r="N114" s="6"/>
      <c r="O114" s="6"/>
      <c r="P114" s="6"/>
      <c r="Q114" s="6"/>
    </row>
    <row r="115" spans="1:17" s="7" customFormat="1" hidden="1">
      <c r="A115" s="353"/>
      <c r="B115" s="6"/>
      <c r="C115" s="6"/>
      <c r="D115" s="6"/>
      <c r="E115" s="43"/>
      <c r="F115" s="43"/>
      <c r="G115" s="6"/>
      <c r="H115" s="32"/>
      <c r="I115" s="32"/>
      <c r="J115" s="32"/>
      <c r="K115" s="32"/>
      <c r="L115" s="8"/>
      <c r="M115" s="6"/>
      <c r="N115" s="6"/>
      <c r="O115" s="6"/>
      <c r="P115" s="6"/>
      <c r="Q115" s="6"/>
    </row>
    <row r="116" spans="1:17" s="7" customFormat="1" hidden="1">
      <c r="A116" s="353"/>
      <c r="B116" s="6"/>
      <c r="C116" s="6"/>
      <c r="D116" s="6"/>
      <c r="E116" s="43"/>
      <c r="F116" s="43"/>
      <c r="G116" s="6"/>
      <c r="H116" s="32"/>
      <c r="I116" s="32"/>
      <c r="J116" s="32"/>
      <c r="K116" s="32"/>
      <c r="L116" s="8"/>
      <c r="M116" s="6"/>
      <c r="N116" s="6"/>
      <c r="O116" s="6"/>
      <c r="P116" s="6"/>
      <c r="Q116" s="6"/>
    </row>
    <row r="117" spans="1:17" s="7" customFormat="1" hidden="1">
      <c r="A117" s="353"/>
      <c r="B117" s="6"/>
      <c r="C117" s="6"/>
      <c r="D117" s="6"/>
      <c r="E117" s="43"/>
      <c r="F117" s="43"/>
      <c r="G117" s="6"/>
      <c r="H117" s="32"/>
      <c r="I117" s="32"/>
      <c r="J117" s="32"/>
      <c r="K117" s="32"/>
      <c r="L117" s="8"/>
      <c r="M117" s="6"/>
      <c r="N117" s="6"/>
      <c r="O117" s="6"/>
      <c r="P117" s="6"/>
      <c r="Q117" s="6"/>
    </row>
    <row r="118" spans="1:17" s="7" customFormat="1" hidden="1">
      <c r="A118" s="353"/>
      <c r="B118" s="6"/>
      <c r="C118" s="6"/>
      <c r="D118" s="6"/>
      <c r="E118" s="43"/>
      <c r="F118" s="43"/>
      <c r="G118" s="6"/>
      <c r="H118" s="32"/>
      <c r="I118" s="32"/>
      <c r="J118" s="32"/>
      <c r="K118" s="32"/>
      <c r="L118" s="8"/>
      <c r="M118" s="6"/>
      <c r="N118" s="6"/>
      <c r="O118" s="6"/>
      <c r="P118" s="6"/>
      <c r="Q118" s="6"/>
    </row>
    <row r="119" spans="1:17" s="7" customFormat="1" hidden="1">
      <c r="A119" s="353"/>
      <c r="B119" s="6"/>
      <c r="C119" s="6"/>
      <c r="D119" s="6"/>
      <c r="E119" s="43"/>
      <c r="F119" s="43"/>
      <c r="G119" s="6"/>
      <c r="H119" s="32"/>
      <c r="I119" s="32"/>
      <c r="J119" s="32"/>
      <c r="K119" s="32"/>
      <c r="L119" s="8"/>
      <c r="M119" s="6"/>
      <c r="N119" s="6"/>
      <c r="O119" s="6"/>
      <c r="P119" s="6"/>
      <c r="Q119" s="6"/>
    </row>
    <row r="120" spans="1:17" s="7" customFormat="1" hidden="1">
      <c r="A120" s="353"/>
      <c r="B120" s="6"/>
      <c r="C120" s="6"/>
      <c r="D120" s="6"/>
      <c r="E120" s="43"/>
      <c r="F120" s="43"/>
      <c r="G120" s="6"/>
      <c r="H120" s="32"/>
      <c r="I120" s="32"/>
      <c r="J120" s="32"/>
      <c r="K120" s="32"/>
      <c r="L120" s="8"/>
      <c r="M120" s="6"/>
      <c r="N120" s="6"/>
      <c r="O120" s="6"/>
      <c r="P120" s="6"/>
      <c r="Q120" s="6"/>
    </row>
    <row r="121" spans="1:17" s="7" customFormat="1" hidden="1">
      <c r="A121" s="353"/>
      <c r="B121" s="6"/>
      <c r="C121" s="6"/>
      <c r="D121" s="6"/>
      <c r="E121" s="43"/>
      <c r="F121" s="43"/>
      <c r="G121" s="6"/>
      <c r="H121" s="32"/>
      <c r="I121" s="32"/>
      <c r="J121" s="32"/>
      <c r="K121" s="32"/>
      <c r="L121" s="8"/>
      <c r="M121" s="6"/>
      <c r="N121" s="6"/>
      <c r="O121" s="6"/>
      <c r="P121" s="6"/>
      <c r="Q121" s="6"/>
    </row>
    <row r="122" spans="1:17" s="7" customFormat="1" hidden="1">
      <c r="A122" s="353"/>
      <c r="B122" s="6"/>
      <c r="C122" s="6"/>
      <c r="D122" s="6"/>
      <c r="E122" s="43"/>
      <c r="F122" s="43"/>
      <c r="G122" s="6"/>
      <c r="H122" s="32"/>
      <c r="I122" s="32"/>
      <c r="J122" s="32"/>
      <c r="K122" s="32"/>
      <c r="L122" s="8"/>
      <c r="M122" s="6"/>
      <c r="N122" s="6"/>
      <c r="O122" s="6"/>
      <c r="P122" s="6"/>
      <c r="Q122" s="6"/>
    </row>
    <row r="123" spans="1:17" s="7" customFormat="1" hidden="1">
      <c r="A123" s="353"/>
      <c r="B123" s="6"/>
      <c r="C123" s="6"/>
      <c r="D123" s="6"/>
      <c r="E123" s="43"/>
      <c r="F123" s="43"/>
      <c r="G123" s="6"/>
      <c r="H123" s="32"/>
      <c r="I123" s="32"/>
      <c r="J123" s="32"/>
      <c r="K123" s="32"/>
      <c r="L123" s="8"/>
      <c r="M123" s="6"/>
      <c r="N123" s="6"/>
      <c r="O123" s="6"/>
      <c r="P123" s="6"/>
      <c r="Q123" s="6"/>
    </row>
    <row r="124" spans="1:17" s="7" customFormat="1" hidden="1">
      <c r="A124" s="353"/>
      <c r="B124" s="6"/>
      <c r="C124" s="6"/>
      <c r="D124" s="6"/>
      <c r="E124" s="43"/>
      <c r="F124" s="43"/>
      <c r="G124" s="6"/>
      <c r="H124" s="32"/>
      <c r="I124" s="32"/>
      <c r="J124" s="32"/>
      <c r="K124" s="32"/>
      <c r="L124" s="8"/>
      <c r="M124" s="6"/>
      <c r="N124" s="6"/>
      <c r="O124" s="6"/>
      <c r="P124" s="6"/>
      <c r="Q124" s="6"/>
    </row>
    <row r="125" spans="1:17" s="7" customFormat="1" hidden="1">
      <c r="A125" s="353"/>
      <c r="B125" s="6"/>
      <c r="C125" s="6"/>
      <c r="D125" s="6"/>
      <c r="E125" s="43"/>
      <c r="F125" s="43"/>
      <c r="G125" s="6"/>
      <c r="H125" s="32"/>
      <c r="I125" s="32"/>
      <c r="J125" s="32"/>
      <c r="K125" s="32"/>
      <c r="L125" s="8"/>
      <c r="M125" s="6"/>
      <c r="N125" s="6"/>
      <c r="O125" s="6"/>
      <c r="P125" s="6"/>
      <c r="Q125" s="6"/>
    </row>
    <row r="126" spans="1:17" s="7" customFormat="1" hidden="1">
      <c r="A126" s="353"/>
      <c r="B126" s="6"/>
      <c r="C126" s="6"/>
      <c r="D126" s="6"/>
      <c r="E126" s="43"/>
      <c r="F126" s="43"/>
      <c r="G126" s="6"/>
      <c r="H126" s="32"/>
      <c r="I126" s="32"/>
      <c r="J126" s="32"/>
      <c r="K126" s="32"/>
      <c r="L126" s="8"/>
      <c r="M126" s="6"/>
      <c r="N126" s="6"/>
      <c r="O126" s="6"/>
      <c r="P126" s="6"/>
      <c r="Q126" s="6"/>
    </row>
    <row r="127" spans="1:17" s="7" customFormat="1" hidden="1">
      <c r="A127" s="354"/>
      <c r="B127" s="6"/>
      <c r="C127" s="6"/>
      <c r="D127" s="6"/>
      <c r="E127" s="43"/>
      <c r="F127" s="43"/>
      <c r="G127" s="6"/>
      <c r="H127" s="32"/>
      <c r="I127" s="32"/>
      <c r="J127" s="32"/>
      <c r="K127" s="32"/>
      <c r="L127" s="8"/>
      <c r="M127" s="6"/>
      <c r="N127" s="6"/>
      <c r="O127" s="6"/>
      <c r="P127" s="6"/>
      <c r="Q127" s="6"/>
    </row>
    <row r="128" spans="1:17" s="7" customFormat="1" hidden="1">
      <c r="A128" s="330" t="s">
        <v>99</v>
      </c>
      <c r="B128" s="6"/>
      <c r="C128" s="43"/>
      <c r="D128" s="43"/>
      <c r="E128" s="43"/>
      <c r="F128" s="43"/>
      <c r="G128" s="6"/>
      <c r="H128" s="6"/>
      <c r="I128" s="6"/>
      <c r="J128" s="6"/>
      <c r="K128" s="6"/>
      <c r="L128" s="6"/>
      <c r="M128" s="6"/>
      <c r="N128" s="6"/>
      <c r="O128" s="6"/>
      <c r="P128" s="6"/>
      <c r="Q128" s="6"/>
    </row>
    <row r="129" spans="1:17" s="7" customFormat="1" hidden="1">
      <c r="A129" s="331"/>
      <c r="B129" s="44"/>
      <c r="C129" s="44"/>
      <c r="D129" s="44"/>
      <c r="E129" s="45"/>
      <c r="F129" s="45"/>
      <c r="G129" s="6"/>
      <c r="H129" s="6"/>
      <c r="I129" s="6"/>
      <c r="J129" s="6"/>
      <c r="K129" s="6"/>
      <c r="L129" s="6"/>
      <c r="M129" s="6"/>
      <c r="N129" s="6"/>
      <c r="O129" s="6"/>
      <c r="P129" s="6"/>
      <c r="Q129" s="6"/>
    </row>
    <row r="130" spans="1:17" s="7" customFormat="1" hidden="1">
      <c r="A130" s="331"/>
      <c r="B130" s="44"/>
      <c r="C130" s="44"/>
      <c r="D130" s="44"/>
      <c r="E130" s="45"/>
      <c r="F130" s="45"/>
      <c r="G130" s="6"/>
      <c r="H130" s="6"/>
      <c r="I130" s="6"/>
      <c r="J130" s="6"/>
      <c r="K130" s="6"/>
      <c r="L130" s="6"/>
      <c r="M130" s="6"/>
      <c r="N130" s="6"/>
      <c r="O130" s="6"/>
      <c r="P130" s="6"/>
      <c r="Q130" s="6"/>
    </row>
    <row r="131" spans="1:17" s="7" customFormat="1" hidden="1">
      <c r="A131" s="331"/>
      <c r="B131" s="44"/>
      <c r="C131" s="44"/>
      <c r="D131" s="44"/>
      <c r="E131" s="45"/>
      <c r="F131" s="45"/>
      <c r="G131" s="6"/>
      <c r="H131" s="18"/>
      <c r="I131" s="6"/>
      <c r="J131" s="6"/>
      <c r="K131" s="6"/>
      <c r="L131" s="6"/>
      <c r="M131" s="6"/>
      <c r="N131" s="6"/>
      <c r="O131" s="6"/>
      <c r="P131" s="6"/>
      <c r="Q131" s="6"/>
    </row>
    <row r="132" spans="1:17" s="7" customFormat="1" hidden="1">
      <c r="A132" s="331"/>
      <c r="B132" s="44"/>
      <c r="C132" s="44"/>
      <c r="D132" s="44"/>
      <c r="E132" s="45"/>
      <c r="F132" s="45"/>
      <c r="G132" s="6"/>
      <c r="H132" s="6"/>
      <c r="I132" s="6"/>
      <c r="J132" s="6"/>
      <c r="K132" s="6"/>
      <c r="L132" s="6"/>
      <c r="M132" s="6"/>
      <c r="N132" s="6"/>
      <c r="O132" s="6"/>
      <c r="P132" s="6"/>
      <c r="Q132" s="6"/>
    </row>
    <row r="133" spans="1:17" s="7" customFormat="1" hidden="1">
      <c r="A133" s="331"/>
      <c r="B133" s="44"/>
      <c r="C133" s="44"/>
      <c r="D133" s="44"/>
      <c r="E133" s="45"/>
      <c r="F133" s="45"/>
      <c r="G133" s="6"/>
      <c r="H133" s="6"/>
      <c r="I133" s="6"/>
      <c r="J133" s="6"/>
      <c r="K133" s="6"/>
      <c r="L133" s="6"/>
      <c r="M133" s="6"/>
      <c r="N133" s="6"/>
      <c r="O133" s="6"/>
      <c r="P133" s="6"/>
      <c r="Q133" s="6"/>
    </row>
    <row r="134" spans="1:17" s="7" customFormat="1" hidden="1">
      <c r="A134" s="331"/>
      <c r="B134" s="44"/>
      <c r="C134" s="44"/>
      <c r="D134" s="44"/>
      <c r="E134" s="45"/>
      <c r="F134" s="45"/>
      <c r="G134" s="18"/>
      <c r="H134" s="6"/>
      <c r="I134" s="6"/>
      <c r="J134" s="6"/>
      <c r="K134" s="6"/>
      <c r="L134" s="6"/>
      <c r="M134" s="6"/>
      <c r="N134" s="6"/>
      <c r="O134" s="6"/>
      <c r="P134" s="6"/>
      <c r="Q134" s="6"/>
    </row>
    <row r="135" spans="1:17" s="7" customFormat="1" hidden="1">
      <c r="A135" s="331"/>
      <c r="B135" s="44"/>
      <c r="C135" s="44"/>
      <c r="D135" s="44"/>
      <c r="E135" s="45"/>
      <c r="F135" s="45"/>
      <c r="G135" s="6"/>
      <c r="H135" s="6"/>
      <c r="I135" s="6"/>
      <c r="J135" s="6"/>
      <c r="K135" s="6"/>
      <c r="L135" s="6"/>
      <c r="M135" s="6"/>
      <c r="N135" s="6"/>
      <c r="O135" s="6"/>
      <c r="P135" s="6"/>
      <c r="Q135" s="6"/>
    </row>
    <row r="136" spans="1:17" s="7" customFormat="1" hidden="1">
      <c r="A136" s="331"/>
      <c r="B136" s="44"/>
      <c r="C136" s="44"/>
      <c r="D136" s="44"/>
      <c r="E136" s="45"/>
      <c r="F136" s="45"/>
      <c r="G136" s="6"/>
      <c r="H136" s="6"/>
      <c r="I136" s="6"/>
      <c r="J136" s="6"/>
      <c r="K136" s="6"/>
      <c r="L136" s="6"/>
      <c r="M136" s="6"/>
      <c r="N136" s="6"/>
      <c r="O136" s="6"/>
      <c r="P136" s="6"/>
      <c r="Q136" s="6"/>
    </row>
    <row r="137" spans="1:17" s="7" customFormat="1" hidden="1">
      <c r="A137" s="331"/>
      <c r="B137" s="44"/>
      <c r="C137" s="44"/>
      <c r="D137" s="44"/>
      <c r="E137" s="45"/>
      <c r="F137" s="45"/>
      <c r="G137" s="6"/>
      <c r="H137" s="6"/>
      <c r="I137" s="6"/>
      <c r="J137" s="6"/>
      <c r="K137" s="6"/>
      <c r="L137" s="6"/>
      <c r="M137" s="6"/>
      <c r="N137" s="6"/>
      <c r="O137" s="6"/>
      <c r="P137" s="6"/>
      <c r="Q137" s="6"/>
    </row>
    <row r="138" spans="1:17" s="7" customFormat="1" ht="13.2" hidden="1">
      <c r="A138" s="331"/>
      <c r="B138" s="44"/>
      <c r="C138" s="44"/>
      <c r="D138" s="44"/>
      <c r="E138" s="45"/>
      <c r="F138" s="45"/>
      <c r="G138" s="6"/>
      <c r="H138" s="12"/>
      <c r="I138" s="6"/>
      <c r="J138" s="6"/>
      <c r="K138" s="6"/>
      <c r="L138" s="6"/>
      <c r="M138" s="6"/>
      <c r="N138" s="6"/>
      <c r="O138" s="6"/>
      <c r="P138" s="6"/>
      <c r="Q138" s="6"/>
    </row>
    <row r="139" spans="1:17" s="7" customFormat="1" ht="13.2" hidden="1">
      <c r="A139" s="331"/>
      <c r="B139" s="44"/>
      <c r="C139" s="44"/>
      <c r="D139" s="44"/>
      <c r="E139" s="45"/>
      <c r="F139" s="45"/>
      <c r="G139" s="6"/>
      <c r="H139" s="12"/>
      <c r="I139" s="6"/>
      <c r="J139" s="6"/>
      <c r="K139" s="6"/>
      <c r="L139" s="6"/>
      <c r="M139" s="6"/>
      <c r="N139" s="6"/>
      <c r="O139" s="6"/>
      <c r="P139" s="6"/>
      <c r="Q139" s="6"/>
    </row>
    <row r="140" spans="1:17" s="7" customFormat="1" ht="13.2" hidden="1">
      <c r="A140" s="331"/>
      <c r="B140" s="44"/>
      <c r="C140" s="44"/>
      <c r="D140" s="44"/>
      <c r="E140" s="45"/>
      <c r="F140" s="45"/>
      <c r="G140" s="6"/>
      <c r="H140" s="12"/>
      <c r="I140" s="6"/>
      <c r="J140" s="6"/>
      <c r="K140" s="6"/>
      <c r="L140" s="6"/>
      <c r="M140" s="6"/>
      <c r="N140" s="6"/>
      <c r="O140" s="6"/>
      <c r="P140" s="6"/>
      <c r="Q140" s="6"/>
    </row>
    <row r="141" spans="1:17" s="7" customFormat="1" ht="13.2" hidden="1">
      <c r="A141" s="331"/>
      <c r="B141" s="44"/>
      <c r="C141" s="44"/>
      <c r="D141" s="44"/>
      <c r="E141" s="45"/>
      <c r="F141" s="45"/>
      <c r="G141" s="6"/>
      <c r="H141" s="12"/>
      <c r="I141" s="6"/>
      <c r="J141" s="6"/>
      <c r="K141" s="6"/>
      <c r="L141" s="6"/>
      <c r="M141" s="6"/>
      <c r="N141" s="6"/>
      <c r="O141" s="6"/>
      <c r="P141" s="6"/>
      <c r="Q141" s="6"/>
    </row>
    <row r="142" spans="1:17" s="7" customFormat="1" ht="13.2" hidden="1">
      <c r="A142" s="331"/>
      <c r="B142" s="44"/>
      <c r="C142" s="44"/>
      <c r="D142" s="44"/>
      <c r="E142" s="45"/>
      <c r="F142" s="45"/>
      <c r="G142" s="6"/>
      <c r="H142" s="12"/>
      <c r="I142" s="6"/>
      <c r="J142" s="6"/>
      <c r="K142" s="6"/>
      <c r="L142" s="6"/>
      <c r="M142" s="6"/>
      <c r="N142" s="6"/>
      <c r="O142" s="6"/>
      <c r="P142" s="6"/>
      <c r="Q142" s="6"/>
    </row>
    <row r="143" spans="1:17" s="7" customFormat="1" ht="13.2" hidden="1">
      <c r="A143" s="331"/>
      <c r="B143" s="44"/>
      <c r="C143" s="44"/>
      <c r="D143" s="44"/>
      <c r="E143" s="45"/>
      <c r="F143" s="45"/>
      <c r="G143" s="6"/>
      <c r="H143" s="12"/>
      <c r="I143" s="6"/>
      <c r="J143" s="6"/>
      <c r="K143" s="6"/>
      <c r="L143" s="6"/>
      <c r="M143" s="6"/>
      <c r="N143" s="6"/>
      <c r="O143" s="6"/>
      <c r="P143" s="6"/>
      <c r="Q143" s="6"/>
    </row>
    <row r="144" spans="1:17" s="7" customFormat="1" ht="13.2" hidden="1">
      <c r="A144" s="331"/>
      <c r="B144" s="44"/>
      <c r="C144" s="44"/>
      <c r="D144" s="44"/>
      <c r="E144" s="43"/>
      <c r="F144" s="43"/>
      <c r="G144" s="6"/>
      <c r="H144" s="12"/>
      <c r="I144" s="6"/>
      <c r="J144" s="6"/>
      <c r="K144" s="6"/>
      <c r="L144" s="6"/>
      <c r="M144" s="6"/>
      <c r="N144" s="6"/>
      <c r="O144" s="6"/>
      <c r="P144" s="6"/>
      <c r="Q144" s="6"/>
    </row>
    <row r="145" spans="1:20" s="7" customFormat="1" ht="13.2" hidden="1">
      <c r="A145" s="331"/>
      <c r="B145" s="44"/>
      <c r="C145" s="44"/>
      <c r="D145" s="44"/>
      <c r="E145" s="43"/>
      <c r="F145" s="43"/>
      <c r="G145" s="6"/>
      <c r="H145" s="12"/>
      <c r="I145" s="6"/>
      <c r="J145" s="6"/>
      <c r="K145" s="6"/>
      <c r="L145" s="6"/>
      <c r="M145" s="6"/>
      <c r="N145" s="6"/>
      <c r="O145" s="6"/>
      <c r="P145" s="6"/>
      <c r="Q145" s="6"/>
    </row>
    <row r="146" spans="1:20" s="7" customFormat="1" hidden="1">
      <c r="A146" s="331"/>
      <c r="B146" s="44"/>
      <c r="C146" s="44"/>
      <c r="D146" s="44"/>
      <c r="E146" s="43"/>
      <c r="F146" s="43"/>
      <c r="G146" s="6"/>
      <c r="H146" s="6"/>
      <c r="I146" s="6"/>
      <c r="J146" s="6"/>
      <c r="K146" s="6"/>
      <c r="L146" s="6"/>
      <c r="M146" s="6"/>
      <c r="N146" s="6"/>
      <c r="O146" s="6"/>
      <c r="P146" s="6"/>
      <c r="Q146" s="6"/>
    </row>
    <row r="147" spans="1:20" s="7" customFormat="1" hidden="1">
      <c r="A147" s="331"/>
      <c r="B147" s="44"/>
      <c r="C147" s="44"/>
      <c r="D147" s="44"/>
      <c r="E147" s="43"/>
      <c r="F147" s="43"/>
      <c r="G147" s="6"/>
      <c r="H147" s="6"/>
      <c r="I147" s="6"/>
      <c r="J147" s="6"/>
      <c r="K147" s="6"/>
      <c r="L147" s="6"/>
      <c r="M147" s="6"/>
      <c r="N147" s="6"/>
      <c r="O147" s="6"/>
      <c r="P147" s="6"/>
      <c r="Q147" s="6"/>
    </row>
    <row r="148" spans="1:20" s="7" customFormat="1" hidden="1">
      <c r="A148" s="331"/>
      <c r="B148" s="44"/>
      <c r="C148" s="44"/>
      <c r="D148" s="44"/>
      <c r="E148" s="43"/>
      <c r="F148" s="43"/>
      <c r="G148" s="6"/>
      <c r="H148" s="6"/>
      <c r="I148" s="6"/>
      <c r="J148" s="6"/>
      <c r="K148" s="6"/>
      <c r="L148" s="6"/>
      <c r="M148" s="6"/>
      <c r="N148" s="6"/>
      <c r="O148" s="6"/>
      <c r="P148" s="6"/>
      <c r="Q148" s="6"/>
    </row>
    <row r="149" spans="1:20" s="7" customFormat="1" ht="12" hidden="1">
      <c r="A149" s="331"/>
      <c r="B149" s="44"/>
      <c r="C149" s="44"/>
      <c r="D149" s="44"/>
      <c r="E149" s="43"/>
      <c r="F149" s="43"/>
      <c r="G149" s="6"/>
      <c r="H149" s="6"/>
      <c r="I149" s="6"/>
      <c r="J149" s="6"/>
      <c r="K149" s="6"/>
      <c r="L149" s="21"/>
      <c r="M149" s="6"/>
      <c r="N149" s="6"/>
      <c r="O149" s="6"/>
      <c r="P149" s="6"/>
      <c r="Q149" s="6"/>
    </row>
    <row r="150" spans="1:20" s="7" customFormat="1" ht="12" hidden="1">
      <c r="A150" s="331"/>
      <c r="B150" s="44"/>
      <c r="C150" s="44"/>
      <c r="D150" s="44"/>
      <c r="E150" s="43"/>
      <c r="F150" s="43"/>
      <c r="G150" s="6"/>
      <c r="H150" s="6"/>
      <c r="I150" s="6"/>
      <c r="J150" s="6"/>
      <c r="K150" s="6"/>
      <c r="L150" s="21"/>
      <c r="M150" s="6"/>
      <c r="N150" s="6"/>
      <c r="O150" s="6"/>
      <c r="P150" s="6"/>
      <c r="Q150" s="6"/>
      <c r="R150" s="38"/>
      <c r="S150" s="39"/>
      <c r="T150" s="39"/>
    </row>
    <row r="151" spans="1:20" s="7" customFormat="1" ht="12" hidden="1">
      <c r="A151" s="331"/>
      <c r="B151" s="44"/>
      <c r="C151" s="44"/>
      <c r="D151" s="44"/>
      <c r="E151" s="43"/>
      <c r="F151" s="43"/>
      <c r="G151" s="6"/>
      <c r="H151" s="6"/>
      <c r="I151" s="6"/>
      <c r="J151" s="6"/>
      <c r="K151" s="6"/>
      <c r="L151" s="21"/>
      <c r="M151" s="6"/>
      <c r="N151" s="6"/>
      <c r="O151" s="6"/>
      <c r="P151" s="6"/>
      <c r="Q151" s="6"/>
      <c r="R151" s="38"/>
      <c r="S151" s="39"/>
      <c r="T151" s="39"/>
    </row>
    <row r="152" spans="1:20" s="7" customFormat="1" ht="13.2" hidden="1">
      <c r="A152" s="331"/>
      <c r="B152" s="44"/>
      <c r="C152" s="44"/>
      <c r="D152" s="44"/>
      <c r="E152" s="43"/>
      <c r="F152" s="43"/>
      <c r="G152" s="6"/>
      <c r="H152" s="6"/>
      <c r="I152" s="6"/>
      <c r="J152" s="6"/>
      <c r="K152" s="6"/>
      <c r="L152" s="21"/>
      <c r="M152" s="6"/>
      <c r="N152" s="6"/>
      <c r="O152" s="6"/>
      <c r="P152" s="6"/>
      <c r="Q152" s="6"/>
      <c r="R152" s="40"/>
      <c r="S152" s="39"/>
      <c r="T152" s="39"/>
    </row>
    <row r="153" spans="1:20" s="7" customFormat="1" ht="12" hidden="1">
      <c r="A153" s="331"/>
      <c r="B153" s="44"/>
      <c r="C153" s="44"/>
      <c r="D153" s="44"/>
      <c r="E153" s="43"/>
      <c r="F153" s="43"/>
      <c r="G153" s="6"/>
      <c r="H153" s="6"/>
      <c r="I153" s="6"/>
      <c r="J153" s="6"/>
      <c r="K153" s="6"/>
      <c r="L153" s="21"/>
      <c r="M153" s="6"/>
      <c r="N153" s="6"/>
      <c r="O153" s="6"/>
      <c r="P153" s="6"/>
      <c r="Q153" s="6"/>
      <c r="R153" s="38"/>
      <c r="S153" s="39"/>
      <c r="T153" s="39"/>
    </row>
    <row r="154" spans="1:20" s="7" customFormat="1" ht="12" hidden="1">
      <c r="A154" s="331"/>
      <c r="B154" s="44"/>
      <c r="C154" s="44"/>
      <c r="D154" s="44"/>
      <c r="E154" s="43"/>
      <c r="F154" s="43"/>
      <c r="G154" s="6"/>
      <c r="H154" s="6"/>
      <c r="I154" s="6"/>
      <c r="J154" s="6"/>
      <c r="K154" s="6"/>
      <c r="L154" s="21"/>
      <c r="M154" s="6"/>
      <c r="N154" s="6"/>
      <c r="O154" s="6"/>
      <c r="P154" s="6"/>
      <c r="Q154" s="6"/>
      <c r="R154" s="38"/>
      <c r="S154" s="39"/>
      <c r="T154" s="39"/>
    </row>
    <row r="155" spans="1:20" s="7" customFormat="1" ht="12" hidden="1">
      <c r="A155" s="331"/>
      <c r="B155" s="44"/>
      <c r="C155" s="44"/>
      <c r="D155" s="44"/>
      <c r="E155" s="43"/>
      <c r="F155" s="43"/>
      <c r="G155" s="6"/>
      <c r="H155" s="6"/>
      <c r="I155" s="6"/>
      <c r="J155" s="6"/>
      <c r="K155" s="6"/>
      <c r="L155" s="21"/>
      <c r="M155" s="6"/>
      <c r="N155" s="6"/>
      <c r="O155" s="6"/>
      <c r="P155" s="6"/>
      <c r="Q155" s="6"/>
      <c r="R155" s="38"/>
      <c r="S155" s="39"/>
      <c r="T155" s="39"/>
    </row>
    <row r="156" spans="1:20" s="7" customFormat="1" ht="12" hidden="1">
      <c r="A156" s="331"/>
      <c r="B156" s="44"/>
      <c r="C156" s="44"/>
      <c r="D156" s="44"/>
      <c r="E156" s="43"/>
      <c r="F156" s="43"/>
      <c r="G156" s="6"/>
      <c r="H156" s="6"/>
      <c r="I156" s="6"/>
      <c r="J156" s="6"/>
      <c r="K156" s="6"/>
      <c r="L156" s="21"/>
      <c r="M156" s="6"/>
      <c r="N156" s="6"/>
      <c r="O156" s="6"/>
      <c r="P156" s="6"/>
      <c r="Q156" s="6"/>
      <c r="R156" s="38"/>
      <c r="S156" s="39"/>
      <c r="T156" s="39"/>
    </row>
    <row r="157" spans="1:20" s="7" customFormat="1" ht="12" hidden="1">
      <c r="A157" s="331"/>
      <c r="B157" s="44"/>
      <c r="C157" s="44"/>
      <c r="D157" s="44"/>
      <c r="E157" s="43"/>
      <c r="F157" s="43"/>
      <c r="G157" s="6"/>
      <c r="H157" s="6"/>
      <c r="I157" s="6"/>
      <c r="J157" s="6"/>
      <c r="K157" s="6"/>
      <c r="L157" s="21"/>
      <c r="M157" s="6"/>
      <c r="N157" s="6"/>
      <c r="O157" s="6"/>
      <c r="P157" s="6"/>
      <c r="Q157" s="6"/>
      <c r="R157" s="38"/>
      <c r="S157" s="39"/>
      <c r="T157" s="39"/>
    </row>
    <row r="158" spans="1:20" s="7" customFormat="1" ht="12" hidden="1">
      <c r="A158" s="331"/>
      <c r="B158" s="44"/>
      <c r="C158" s="44"/>
      <c r="D158" s="44"/>
      <c r="E158" s="43"/>
      <c r="F158" s="43"/>
      <c r="G158" s="6"/>
      <c r="H158" s="6"/>
      <c r="I158" s="6"/>
      <c r="J158" s="6"/>
      <c r="K158" s="6"/>
      <c r="L158" s="21"/>
      <c r="M158" s="6"/>
      <c r="N158" s="6"/>
      <c r="O158" s="6"/>
      <c r="P158" s="6"/>
      <c r="Q158" s="6"/>
      <c r="R158" s="38"/>
      <c r="S158" s="39"/>
      <c r="T158" s="39"/>
    </row>
    <row r="159" spans="1:20" s="7" customFormat="1" ht="12" hidden="1">
      <c r="A159" s="331"/>
      <c r="B159" s="44"/>
      <c r="C159" s="63"/>
      <c r="D159" s="63"/>
      <c r="E159" s="43"/>
      <c r="F159" s="43"/>
      <c r="G159" s="6"/>
      <c r="H159" s="6"/>
      <c r="I159" s="6"/>
      <c r="J159" s="6"/>
      <c r="K159" s="6"/>
      <c r="L159" s="21"/>
      <c r="M159" s="6"/>
      <c r="N159" s="6"/>
      <c r="O159" s="6"/>
      <c r="P159" s="6"/>
      <c r="Q159" s="6"/>
      <c r="R159" s="38"/>
      <c r="S159" s="39"/>
      <c r="T159" s="39"/>
    </row>
    <row r="160" spans="1:20" s="7" customFormat="1" ht="12" hidden="1">
      <c r="A160" s="331"/>
      <c r="B160" s="44"/>
      <c r="C160" s="63"/>
      <c r="D160" s="63"/>
      <c r="E160" s="43"/>
      <c r="F160" s="43"/>
      <c r="G160" s="6"/>
      <c r="H160" s="6"/>
      <c r="I160" s="6"/>
      <c r="J160" s="6"/>
      <c r="K160" s="6"/>
      <c r="L160" s="21"/>
      <c r="M160" s="6"/>
      <c r="N160" s="6"/>
      <c r="O160" s="6"/>
      <c r="P160" s="6"/>
      <c r="Q160" s="6"/>
      <c r="R160" s="38"/>
      <c r="S160" s="39"/>
      <c r="T160" s="39"/>
    </row>
    <row r="161" spans="1:20" s="7" customFormat="1" ht="12" hidden="1">
      <c r="A161" s="331"/>
      <c r="B161" s="44"/>
      <c r="C161" s="63"/>
      <c r="D161" s="63"/>
      <c r="E161" s="43"/>
      <c r="F161" s="43"/>
      <c r="G161" s="6"/>
      <c r="H161" s="6"/>
      <c r="I161" s="6"/>
      <c r="J161" s="6"/>
      <c r="K161" s="6"/>
      <c r="L161" s="21"/>
      <c r="M161" s="6"/>
      <c r="N161" s="6"/>
      <c r="O161" s="6"/>
      <c r="P161" s="6"/>
      <c r="Q161" s="6"/>
      <c r="R161" s="38"/>
      <c r="S161" s="39"/>
      <c r="T161" s="39"/>
    </row>
    <row r="162" spans="1:20" s="7" customFormat="1" ht="12" hidden="1">
      <c r="A162" s="331"/>
      <c r="B162" s="44"/>
      <c r="C162" s="63"/>
      <c r="D162" s="63"/>
      <c r="E162" s="43"/>
      <c r="F162" s="43"/>
      <c r="G162" s="6"/>
      <c r="H162" s="6"/>
      <c r="I162" s="6"/>
      <c r="J162" s="6"/>
      <c r="K162" s="6"/>
      <c r="L162" s="21"/>
      <c r="M162" s="6"/>
      <c r="N162" s="6"/>
      <c r="O162" s="6"/>
      <c r="P162" s="6"/>
      <c r="Q162" s="6"/>
      <c r="R162" s="38"/>
      <c r="S162" s="39"/>
      <c r="T162" s="39"/>
    </row>
    <row r="163" spans="1:20" s="7" customFormat="1" ht="12" hidden="1">
      <c r="A163" s="331"/>
      <c r="B163" s="44"/>
      <c r="C163" s="63"/>
      <c r="D163" s="63"/>
      <c r="E163" s="43"/>
      <c r="F163" s="43"/>
      <c r="G163" s="6"/>
      <c r="H163" s="6"/>
      <c r="I163" s="6"/>
      <c r="J163" s="6"/>
      <c r="K163" s="6"/>
      <c r="L163" s="21"/>
      <c r="M163" s="6"/>
      <c r="N163" s="6"/>
      <c r="O163" s="6"/>
      <c r="P163" s="6"/>
      <c r="Q163" s="6"/>
      <c r="R163" s="38"/>
      <c r="S163" s="39"/>
      <c r="T163" s="39"/>
    </row>
    <row r="164" spans="1:20" s="7" customFormat="1" ht="12" hidden="1">
      <c r="A164" s="331"/>
      <c r="B164" s="44"/>
      <c r="C164" s="63"/>
      <c r="D164" s="63"/>
      <c r="E164" s="43"/>
      <c r="F164" s="43"/>
      <c r="G164" s="6"/>
      <c r="H164" s="6"/>
      <c r="I164" s="6"/>
      <c r="J164" s="6"/>
      <c r="K164" s="6"/>
      <c r="L164" s="21"/>
      <c r="M164" s="6"/>
      <c r="N164" s="6"/>
      <c r="O164" s="6"/>
      <c r="P164" s="6"/>
      <c r="Q164" s="6"/>
      <c r="R164" s="38"/>
      <c r="S164" s="39"/>
      <c r="T164" s="39"/>
    </row>
    <row r="165" spans="1:20" s="7" customFormat="1" ht="12" hidden="1">
      <c r="A165" s="331"/>
      <c r="B165" s="44"/>
      <c r="C165" s="63"/>
      <c r="D165" s="63"/>
      <c r="E165" s="43"/>
      <c r="F165" s="43"/>
      <c r="G165" s="6"/>
      <c r="H165" s="6"/>
      <c r="I165" s="6"/>
      <c r="J165" s="6"/>
      <c r="K165" s="6"/>
      <c r="L165" s="21"/>
      <c r="M165" s="6"/>
      <c r="N165" s="6"/>
      <c r="O165" s="6"/>
      <c r="P165" s="6"/>
      <c r="Q165" s="6"/>
      <c r="R165" s="38"/>
      <c r="S165" s="39"/>
      <c r="T165" s="39"/>
    </row>
    <row r="166" spans="1:20" s="7" customFormat="1" ht="12" hidden="1">
      <c r="A166" s="331"/>
      <c r="B166" s="44"/>
      <c r="C166" s="63"/>
      <c r="D166" s="63"/>
      <c r="E166" s="43"/>
      <c r="F166" s="43"/>
      <c r="G166" s="6"/>
      <c r="H166" s="6"/>
      <c r="I166" s="6"/>
      <c r="J166" s="6"/>
      <c r="K166" s="6"/>
      <c r="L166" s="21"/>
      <c r="M166" s="6"/>
      <c r="N166" s="6"/>
      <c r="O166" s="6"/>
      <c r="P166" s="6"/>
      <c r="Q166" s="6"/>
      <c r="R166" s="38"/>
      <c r="S166" s="39"/>
      <c r="T166" s="39"/>
    </row>
    <row r="167" spans="1:20" s="7" customFormat="1" ht="12" hidden="1">
      <c r="A167" s="331"/>
      <c r="B167" s="44"/>
      <c r="C167" s="63"/>
      <c r="D167" s="63"/>
      <c r="E167" s="43"/>
      <c r="F167" s="43"/>
      <c r="G167" s="6"/>
      <c r="H167" s="6"/>
      <c r="I167" s="6"/>
      <c r="J167" s="6"/>
      <c r="K167" s="6"/>
      <c r="L167" s="21"/>
      <c r="M167" s="6"/>
      <c r="N167" s="6"/>
      <c r="O167" s="6"/>
      <c r="P167" s="6"/>
      <c r="Q167" s="6"/>
      <c r="R167" s="38"/>
      <c r="S167" s="39"/>
      <c r="T167" s="39"/>
    </row>
    <row r="168" spans="1:20" s="7" customFormat="1" ht="12" hidden="1">
      <c r="A168" s="332"/>
      <c r="B168" s="44"/>
      <c r="C168" s="63"/>
      <c r="D168" s="63"/>
      <c r="E168" s="43"/>
      <c r="F168" s="43"/>
      <c r="G168" s="6"/>
      <c r="H168" s="6"/>
      <c r="I168" s="6"/>
      <c r="J168" s="6"/>
      <c r="K168" s="6"/>
      <c r="L168" s="21"/>
      <c r="M168" s="6"/>
      <c r="N168" s="6"/>
      <c r="O168" s="6"/>
      <c r="P168" s="6"/>
      <c r="Q168" s="6"/>
      <c r="R168" s="38"/>
      <c r="S168" s="39"/>
      <c r="T168" s="39"/>
    </row>
    <row r="169" spans="1:20" s="7" customFormat="1" ht="13.2" hidden="1">
      <c r="A169" s="53" t="s">
        <v>79</v>
      </c>
      <c r="B169" s="53" t="s">
        <v>80</v>
      </c>
      <c r="C169" s="60" t="s">
        <v>63</v>
      </c>
      <c r="D169" s="53" t="s">
        <v>96</v>
      </c>
      <c r="E169" s="6"/>
      <c r="F169" s="6"/>
      <c r="G169" s="6"/>
      <c r="H169" s="6"/>
      <c r="I169" s="6"/>
      <c r="J169" s="6"/>
      <c r="K169" s="47"/>
      <c r="L169" s="48"/>
      <c r="M169" s="49"/>
      <c r="N169" s="38"/>
      <c r="O169" s="39"/>
      <c r="P169" s="39"/>
    </row>
    <row r="170" spans="1:20" s="7" customFormat="1" ht="12" hidden="1">
      <c r="A170" s="6"/>
      <c r="B170" s="6">
        <v>1</v>
      </c>
      <c r="C170" s="20"/>
      <c r="D170" s="47"/>
      <c r="E170" s="46"/>
      <c r="F170" s="46"/>
      <c r="G170" s="46"/>
      <c r="H170" s="47"/>
      <c r="J170" s="47"/>
      <c r="K170" s="17"/>
      <c r="L170" s="17"/>
      <c r="M170" s="6"/>
      <c r="N170" s="38"/>
      <c r="O170" s="39"/>
      <c r="P170" s="39"/>
      <c r="Q170" s="1"/>
    </row>
    <row r="171" spans="1:20" s="7" customFormat="1" ht="12" hidden="1">
      <c r="A171" s="6" t="s">
        <v>28</v>
      </c>
      <c r="B171" s="6">
        <v>1</v>
      </c>
      <c r="C171" s="21"/>
      <c r="D171" s="6"/>
      <c r="E171" s="21"/>
      <c r="F171" s="21"/>
      <c r="G171" s="21"/>
      <c r="H171" s="17"/>
      <c r="I171" s="19"/>
      <c r="J171" s="17"/>
      <c r="K171" s="29"/>
      <c r="L171" s="17"/>
      <c r="M171" s="6"/>
      <c r="N171" s="38"/>
      <c r="O171" s="39"/>
      <c r="P171" s="39"/>
      <c r="Q171" s="1"/>
    </row>
    <row r="172" spans="1:20" s="7" customFormat="1" ht="12" hidden="1">
      <c r="A172" s="6" t="s">
        <v>31</v>
      </c>
      <c r="B172" s="6">
        <v>2</v>
      </c>
      <c r="C172" s="20"/>
      <c r="D172" s="20"/>
      <c r="E172" s="20"/>
      <c r="F172" s="20"/>
      <c r="G172" s="20"/>
      <c r="H172" s="29"/>
      <c r="I172" s="30"/>
      <c r="J172" s="29"/>
      <c r="K172" s="23"/>
      <c r="L172" s="17"/>
      <c r="M172" s="6"/>
      <c r="N172" s="38"/>
      <c r="O172" s="39"/>
      <c r="P172" s="39"/>
      <c r="Q172" s="1"/>
    </row>
    <row r="173" spans="1:20" s="7" customFormat="1" ht="12" hidden="1">
      <c r="A173" s="6" t="s">
        <v>48</v>
      </c>
      <c r="B173" s="6">
        <v>3</v>
      </c>
      <c r="C173" s="20"/>
      <c r="D173" s="23"/>
      <c r="E173" s="23"/>
      <c r="F173" s="23"/>
      <c r="G173" s="23"/>
      <c r="H173" s="23"/>
      <c r="I173" s="23"/>
      <c r="J173" s="23"/>
      <c r="K173" s="30"/>
      <c r="L173" s="17"/>
      <c r="M173" s="6"/>
      <c r="N173" s="38"/>
      <c r="O173" s="39"/>
      <c r="P173" s="39"/>
      <c r="Q173" s="1"/>
    </row>
    <row r="174" spans="1:20" s="7" customFormat="1" ht="12" hidden="1">
      <c r="A174" s="6"/>
      <c r="B174" s="6"/>
      <c r="C174" s="21"/>
      <c r="D174" s="20"/>
      <c r="E174" s="20"/>
      <c r="F174" s="20"/>
      <c r="G174" s="20"/>
      <c r="H174" s="30"/>
      <c r="I174" s="30"/>
      <c r="J174" s="30"/>
      <c r="K174" s="30"/>
      <c r="L174" s="17"/>
      <c r="M174" s="6"/>
      <c r="N174" s="38"/>
      <c r="O174" s="39"/>
      <c r="P174" s="39"/>
      <c r="Q174" s="1"/>
    </row>
    <row r="175" spans="1:20" s="7" customFormat="1" ht="12" hidden="1">
      <c r="A175" s="6"/>
      <c r="B175" s="6"/>
      <c r="C175" s="23"/>
      <c r="D175" s="22"/>
      <c r="E175" s="22"/>
      <c r="F175" s="22"/>
      <c r="G175" s="22"/>
      <c r="H175" s="30"/>
      <c r="I175" s="30"/>
      <c r="J175" s="30"/>
      <c r="K175" s="29"/>
      <c r="L175" s="17"/>
      <c r="M175" s="6"/>
      <c r="N175" s="38"/>
      <c r="O175" s="39"/>
      <c r="P175" s="39"/>
      <c r="Q175" s="1"/>
    </row>
    <row r="176" spans="1:20" s="7" customFormat="1" ht="12" hidden="1">
      <c r="A176" s="6"/>
      <c r="B176" s="29"/>
      <c r="C176" s="20"/>
      <c r="D176" s="22"/>
      <c r="E176" s="22"/>
      <c r="F176" s="21"/>
      <c r="G176" s="21"/>
      <c r="H176" s="29"/>
      <c r="I176" s="29"/>
      <c r="J176" s="17"/>
      <c r="K176" s="30"/>
      <c r="L176" s="17"/>
      <c r="M176" s="6"/>
      <c r="N176" s="38"/>
      <c r="O176" s="39"/>
      <c r="P176" s="39"/>
      <c r="Q176" s="1"/>
      <c r="S176" s="1"/>
    </row>
    <row r="177" spans="1:27" ht="12" hidden="1">
      <c r="A177" s="33"/>
      <c r="B177" s="30"/>
      <c r="C177" s="20"/>
      <c r="D177" s="20"/>
      <c r="E177" s="20"/>
      <c r="F177" s="20"/>
      <c r="G177" s="20"/>
      <c r="H177" s="30"/>
      <c r="I177" s="30"/>
      <c r="J177" s="17"/>
      <c r="K177" s="22"/>
      <c r="L177" s="17"/>
      <c r="M177" s="6"/>
      <c r="N177" s="41"/>
      <c r="O177" s="42"/>
      <c r="P177" s="42"/>
      <c r="W177" s="7"/>
      <c r="X177" s="7"/>
      <c r="Y177" s="7"/>
      <c r="Z177" s="7"/>
      <c r="AA177" s="7"/>
    </row>
    <row r="178" spans="1:27" ht="12" hidden="1">
      <c r="A178" s="33"/>
      <c r="B178" s="22"/>
      <c r="C178" s="20"/>
      <c r="D178" s="20"/>
      <c r="E178" s="22"/>
      <c r="F178" s="20"/>
      <c r="G178" s="22"/>
      <c r="H178" s="22"/>
      <c r="I178" s="22"/>
      <c r="J178" s="17"/>
      <c r="K178" s="23"/>
      <c r="L178" s="17"/>
      <c r="M178" s="6"/>
      <c r="N178" s="41"/>
      <c r="O178" s="42"/>
      <c r="P178" s="42"/>
    </row>
    <row r="179" spans="1:27" ht="12" hidden="1">
      <c r="A179" s="33"/>
      <c r="B179" s="23"/>
      <c r="C179" s="20"/>
      <c r="D179" s="20"/>
      <c r="E179" s="23"/>
      <c r="F179" s="20"/>
      <c r="G179" s="23"/>
      <c r="H179" s="23"/>
      <c r="I179" s="23"/>
      <c r="J179" s="17"/>
      <c r="K179" s="30"/>
      <c r="L179" s="17"/>
      <c r="M179" s="6"/>
    </row>
    <row r="180" spans="1:27" ht="12" hidden="1">
      <c r="A180" s="33"/>
      <c r="B180" s="30"/>
      <c r="C180" s="22"/>
      <c r="D180" s="20"/>
      <c r="E180" s="20"/>
      <c r="F180" s="20"/>
      <c r="G180" s="20"/>
      <c r="H180" s="30"/>
      <c r="I180" s="30"/>
      <c r="J180" s="17"/>
      <c r="K180" s="30"/>
      <c r="L180" s="17"/>
      <c r="M180" s="6"/>
    </row>
    <row r="181" spans="1:27" ht="12" hidden="1">
      <c r="A181" s="33"/>
      <c r="B181" s="30"/>
      <c r="C181" s="22"/>
      <c r="D181" s="20"/>
      <c r="E181" s="20"/>
      <c r="F181" s="20"/>
      <c r="G181" s="20"/>
      <c r="H181" s="30"/>
      <c r="I181" s="30"/>
      <c r="J181" s="17"/>
      <c r="K181" s="30"/>
      <c r="L181" s="17"/>
      <c r="M181" s="6"/>
    </row>
    <row r="182" spans="1:27" ht="12" hidden="1">
      <c r="A182" s="33"/>
      <c r="B182" s="30"/>
      <c r="C182" s="20"/>
      <c r="D182" s="20"/>
      <c r="E182" s="20"/>
      <c r="F182" s="20"/>
      <c r="G182" s="20"/>
      <c r="H182" s="30"/>
      <c r="I182" s="30"/>
      <c r="J182" s="17"/>
      <c r="K182" s="30"/>
      <c r="L182" s="6"/>
      <c r="M182" s="6"/>
    </row>
    <row r="183" spans="1:27" ht="12" hidden="1">
      <c r="A183" s="33"/>
      <c r="B183" s="30"/>
      <c r="C183" s="22"/>
      <c r="D183" s="6"/>
      <c r="E183" s="30"/>
      <c r="F183" s="6"/>
      <c r="G183" s="30"/>
      <c r="H183" s="30"/>
      <c r="I183" s="30"/>
      <c r="J183" s="6"/>
      <c r="K183" s="22"/>
      <c r="L183" s="6"/>
      <c r="M183" s="6"/>
    </row>
    <row r="184" spans="1:27" ht="12" hidden="1">
      <c r="A184" s="33"/>
      <c r="B184" s="22"/>
      <c r="C184" s="30"/>
      <c r="D184" s="6"/>
      <c r="E184" s="22"/>
      <c r="F184" s="6"/>
      <c r="G184" s="22"/>
      <c r="H184" s="22"/>
      <c r="I184" s="22"/>
      <c r="J184" s="6"/>
      <c r="K184" s="22"/>
      <c r="L184" s="33"/>
      <c r="M184" s="33"/>
    </row>
    <row r="185" spans="1:27" ht="12" hidden="1">
      <c r="A185" s="33"/>
      <c r="B185" s="22"/>
      <c r="C185" s="30"/>
      <c r="D185" s="33"/>
      <c r="E185" s="22"/>
      <c r="F185" s="33"/>
      <c r="G185" s="22"/>
      <c r="H185" s="22"/>
      <c r="I185" s="22"/>
      <c r="J185" s="33"/>
      <c r="K185" s="30"/>
      <c r="L185" s="33"/>
      <c r="M185" s="33"/>
    </row>
    <row r="186" spans="1:27" ht="12" hidden="1">
      <c r="A186" s="33"/>
      <c r="B186" s="30"/>
      <c r="C186" s="33"/>
      <c r="D186" s="33"/>
      <c r="E186" s="30"/>
      <c r="F186" s="33"/>
      <c r="G186" s="30"/>
      <c r="H186" s="30"/>
      <c r="I186" s="30"/>
      <c r="J186" s="33"/>
      <c r="K186" s="33"/>
      <c r="L186" s="33"/>
      <c r="M186" s="33"/>
    </row>
    <row r="189" spans="1:27" ht="12">
      <c r="A189" s="13"/>
      <c r="B189" s="13"/>
      <c r="C189" s="14"/>
      <c r="D189" s="14"/>
      <c r="E189" s="15"/>
      <c r="F189" s="16"/>
    </row>
    <row r="190" spans="1:27" ht="12">
      <c r="A190" s="14"/>
      <c r="B190" s="14"/>
      <c r="C190" s="14"/>
      <c r="D190" s="14"/>
      <c r="E190" s="15"/>
      <c r="F190" s="16"/>
    </row>
    <row r="191" spans="1:27" ht="12">
      <c r="A191" s="14"/>
      <c r="B191" s="14"/>
      <c r="C191" s="14"/>
      <c r="D191" s="14"/>
      <c r="E191" s="15"/>
      <c r="F191" s="16"/>
    </row>
    <row r="192" spans="1:27" ht="12">
      <c r="C192" s="14"/>
      <c r="D192" s="14"/>
      <c r="E192" s="15"/>
      <c r="F192" s="16"/>
    </row>
    <row r="193" spans="3:6" ht="12">
      <c r="C193" s="14"/>
      <c r="D193" s="14"/>
      <c r="E193" s="15"/>
      <c r="F193" s="16"/>
    </row>
    <row r="194" spans="3:6" ht="12">
      <c r="C194" s="14"/>
      <c r="D194" s="14"/>
      <c r="E194" s="15"/>
      <c r="F194" s="16"/>
    </row>
    <row r="195" spans="3:6" ht="12">
      <c r="C195" s="14"/>
      <c r="D195" s="14"/>
      <c r="E195" s="15"/>
      <c r="F195" s="16"/>
    </row>
    <row r="196" spans="3:6" ht="12">
      <c r="C196" s="14"/>
      <c r="D196" s="14"/>
      <c r="E196" s="15"/>
      <c r="F196" s="16"/>
    </row>
    <row r="197" spans="3:6" ht="12">
      <c r="C197" s="14"/>
      <c r="D197" s="14"/>
      <c r="E197" s="15"/>
      <c r="F197" s="16"/>
    </row>
    <row r="198" spans="3:6" ht="12">
      <c r="C198" s="14"/>
      <c r="D198" s="14"/>
      <c r="E198" s="15"/>
      <c r="F198" s="16"/>
    </row>
    <row r="199" spans="3:6" ht="12">
      <c r="C199" s="14"/>
      <c r="D199" s="14"/>
      <c r="E199" s="15"/>
      <c r="F199" s="16"/>
    </row>
    <row r="200" spans="3:6" ht="12">
      <c r="C200" s="14"/>
      <c r="D200" s="14"/>
      <c r="E200" s="15"/>
      <c r="F200" s="16"/>
    </row>
    <row r="201" spans="3:6" ht="12">
      <c r="C201" s="14"/>
      <c r="D201" s="14"/>
      <c r="E201" s="15"/>
      <c r="F201" s="16"/>
    </row>
    <row r="202" spans="3:6" ht="12">
      <c r="C202" s="14"/>
      <c r="D202" s="14"/>
      <c r="E202" s="15"/>
      <c r="F202" s="16"/>
    </row>
    <row r="203" spans="3:6" ht="12">
      <c r="C203" s="14"/>
      <c r="D203" s="14"/>
      <c r="E203" s="15"/>
      <c r="F203" s="16"/>
    </row>
    <row r="204" spans="3:6" ht="12">
      <c r="C204" s="14"/>
      <c r="D204" s="14"/>
      <c r="E204" s="15"/>
      <c r="F204" s="16"/>
    </row>
    <row r="205" spans="3:6" ht="12">
      <c r="C205" s="14"/>
      <c r="D205" s="14"/>
      <c r="E205" s="15"/>
      <c r="F205" s="16"/>
    </row>
    <row r="206" spans="3:6" ht="12">
      <c r="C206" s="14"/>
      <c r="D206" s="14"/>
      <c r="E206" s="15"/>
      <c r="F206" s="16"/>
    </row>
    <row r="207" spans="3:6" ht="12">
      <c r="C207" s="14"/>
      <c r="D207" s="14"/>
      <c r="E207" s="15"/>
      <c r="F207" s="16"/>
    </row>
    <row r="208" spans="3:6" ht="12">
      <c r="C208" s="14"/>
      <c r="D208" s="14"/>
      <c r="E208" s="15"/>
      <c r="F208" s="16"/>
    </row>
    <row r="209" spans="3:6" ht="12">
      <c r="C209" s="14"/>
      <c r="D209" s="14"/>
      <c r="E209" s="15"/>
      <c r="F209" s="16"/>
    </row>
    <row r="210" spans="3:6" ht="12">
      <c r="C210" s="14"/>
      <c r="D210" s="14"/>
      <c r="E210" s="15"/>
      <c r="F210" s="16"/>
    </row>
    <row r="211" spans="3:6" ht="12">
      <c r="C211" s="14"/>
      <c r="D211" s="14"/>
      <c r="E211" s="15"/>
      <c r="F211" s="16"/>
    </row>
    <row r="212" spans="3:6" ht="12">
      <c r="C212" s="14"/>
      <c r="D212" s="14"/>
      <c r="E212" s="15"/>
      <c r="F212" s="16"/>
    </row>
    <row r="213" spans="3:6" ht="12">
      <c r="C213" s="14"/>
      <c r="D213" s="14"/>
      <c r="E213" s="15"/>
      <c r="F213" s="16"/>
    </row>
    <row r="214" spans="3:6" ht="12">
      <c r="C214" s="14"/>
      <c r="D214" s="14"/>
      <c r="E214" s="15"/>
      <c r="F214" s="16"/>
    </row>
  </sheetData>
  <sortState xmlns:xlrd2="http://schemas.microsoft.com/office/spreadsheetml/2017/richdata2" ref="H193:H195">
    <sortCondition ref="H193:H195"/>
  </sortState>
  <mergeCells count="318">
    <mergeCell ref="K82:M82"/>
    <mergeCell ref="N82:O82"/>
    <mergeCell ref="A83:B83"/>
    <mergeCell ref="C83:F83"/>
    <mergeCell ref="K83:L83"/>
    <mergeCell ref="N83:O83"/>
    <mergeCell ref="A80:B80"/>
    <mergeCell ref="E80:G80"/>
    <mergeCell ref="H80:I80"/>
    <mergeCell ref="L80:M80"/>
    <mergeCell ref="N80:O80"/>
    <mergeCell ref="K81:M81"/>
    <mergeCell ref="N81:O81"/>
    <mergeCell ref="A128:A168"/>
    <mergeCell ref="A86:G86"/>
    <mergeCell ref="I86:P86"/>
    <mergeCell ref="A87:P87"/>
    <mergeCell ref="A84:B84"/>
    <mergeCell ref="C84:F84"/>
    <mergeCell ref="K84:L84"/>
    <mergeCell ref="N84:O84"/>
    <mergeCell ref="A85:B85"/>
    <mergeCell ref="C85:F85"/>
    <mergeCell ref="K85:L85"/>
    <mergeCell ref="M85:N85"/>
    <mergeCell ref="O85:P85"/>
    <mergeCell ref="A97:A127"/>
    <mergeCell ref="A74:B74"/>
    <mergeCell ref="D74:E74"/>
    <mergeCell ref="K74:L74"/>
    <mergeCell ref="N74:P74"/>
    <mergeCell ref="A75:B75"/>
    <mergeCell ref="D75:E75"/>
    <mergeCell ref="K75:L75"/>
    <mergeCell ref="N75:P75"/>
    <mergeCell ref="E79:G79"/>
    <mergeCell ref="H79:I79"/>
    <mergeCell ref="L79:M79"/>
    <mergeCell ref="N79:O79"/>
    <mergeCell ref="A76:B76"/>
    <mergeCell ref="D76:E76"/>
    <mergeCell ref="K76:L76"/>
    <mergeCell ref="N76:P76"/>
    <mergeCell ref="A79:B79"/>
    <mergeCell ref="A77:F77"/>
    <mergeCell ref="I77:L77"/>
    <mergeCell ref="N77:P77"/>
    <mergeCell ref="A78:P78"/>
    <mergeCell ref="A36:B36"/>
    <mergeCell ref="D36:E36"/>
    <mergeCell ref="K36:L36"/>
    <mergeCell ref="N36:P36"/>
    <mergeCell ref="A52:B52"/>
    <mergeCell ref="D52:E52"/>
    <mergeCell ref="K52:L52"/>
    <mergeCell ref="N52:P52"/>
    <mergeCell ref="A49:F49"/>
    <mergeCell ref="I49:L49"/>
    <mergeCell ref="N49:P49"/>
    <mergeCell ref="A50:P50"/>
    <mergeCell ref="A51:B51"/>
    <mergeCell ref="D51:E51"/>
    <mergeCell ref="K51:L51"/>
    <mergeCell ref="N51:P51"/>
    <mergeCell ref="A48:B48"/>
    <mergeCell ref="D48:E48"/>
    <mergeCell ref="K48:L48"/>
    <mergeCell ref="N48:P48"/>
    <mergeCell ref="A38:B38"/>
    <mergeCell ref="D38:E38"/>
    <mergeCell ref="K38:L38"/>
    <mergeCell ref="N38:P38"/>
    <mergeCell ref="A33:F33"/>
    <mergeCell ref="I33:L33"/>
    <mergeCell ref="N33:P33"/>
    <mergeCell ref="A34:P34"/>
    <mergeCell ref="A35:B35"/>
    <mergeCell ref="D35:E35"/>
    <mergeCell ref="K35:L35"/>
    <mergeCell ref="N35:P35"/>
    <mergeCell ref="A32:B32"/>
    <mergeCell ref="D32:F32"/>
    <mergeCell ref="K32:L32"/>
    <mergeCell ref="N32:P32"/>
    <mergeCell ref="E2:K2"/>
    <mergeCell ref="B4:C4"/>
    <mergeCell ref="E4:G4"/>
    <mergeCell ref="H4:I4"/>
    <mergeCell ref="J4:K4"/>
    <mergeCell ref="L4:M4"/>
    <mergeCell ref="A5:P5"/>
    <mergeCell ref="B2:C2"/>
    <mergeCell ref="K3:N3"/>
    <mergeCell ref="D3:I3"/>
    <mergeCell ref="A6:B6"/>
    <mergeCell ref="D6:F6"/>
    <mergeCell ref="K6:L6"/>
    <mergeCell ref="N6:P6"/>
    <mergeCell ref="A7:B7"/>
    <mergeCell ref="D7:F7"/>
    <mergeCell ref="K7:L7"/>
    <mergeCell ref="N7:P7"/>
    <mergeCell ref="A27:B27"/>
    <mergeCell ref="D27:F27"/>
    <mergeCell ref="K27:L27"/>
    <mergeCell ref="N27:P27"/>
    <mergeCell ref="A13:B13"/>
    <mergeCell ref="D13:F13"/>
    <mergeCell ref="K13:L13"/>
    <mergeCell ref="N13:P13"/>
    <mergeCell ref="A12:B12"/>
    <mergeCell ref="D12:F12"/>
    <mergeCell ref="K12:L12"/>
    <mergeCell ref="N12:P12"/>
    <mergeCell ref="A14:B14"/>
    <mergeCell ref="D14:F14"/>
    <mergeCell ref="K14:L14"/>
    <mergeCell ref="N14:P14"/>
    <mergeCell ref="A15:B15"/>
    <mergeCell ref="D15:F15"/>
    <mergeCell ref="K15:L15"/>
    <mergeCell ref="N15:P15"/>
    <mergeCell ref="A9:B9"/>
    <mergeCell ref="D9:F9"/>
    <mergeCell ref="K9:L9"/>
    <mergeCell ref="N9:P9"/>
    <mergeCell ref="A10:B10"/>
    <mergeCell ref="D10:F10"/>
    <mergeCell ref="K10:L10"/>
    <mergeCell ref="N10:P10"/>
    <mergeCell ref="A11:B11"/>
    <mergeCell ref="D11:F11"/>
    <mergeCell ref="K11:L11"/>
    <mergeCell ref="N11:P11"/>
    <mergeCell ref="A16:B16"/>
    <mergeCell ref="D16:F16"/>
    <mergeCell ref="K16:L16"/>
    <mergeCell ref="N16:P16"/>
    <mergeCell ref="A17:B17"/>
    <mergeCell ref="D17:F17"/>
    <mergeCell ref="K17:L17"/>
    <mergeCell ref="N17:P17"/>
    <mergeCell ref="A18:B18"/>
    <mergeCell ref="D18:F18"/>
    <mergeCell ref="K18:L18"/>
    <mergeCell ref="N18:P18"/>
    <mergeCell ref="A19:B19"/>
    <mergeCell ref="D19:F19"/>
    <mergeCell ref="K19:L19"/>
    <mergeCell ref="N19:P19"/>
    <mergeCell ref="A20:B20"/>
    <mergeCell ref="D20:F20"/>
    <mergeCell ref="K20:L20"/>
    <mergeCell ref="N20:P20"/>
    <mergeCell ref="A21:B21"/>
    <mergeCell ref="D21:F21"/>
    <mergeCell ref="K21:L21"/>
    <mergeCell ref="N21:P21"/>
    <mergeCell ref="A30:B30"/>
    <mergeCell ref="D30:F30"/>
    <mergeCell ref="K30:L30"/>
    <mergeCell ref="N30:P30"/>
    <mergeCell ref="A22:B22"/>
    <mergeCell ref="D22:F22"/>
    <mergeCell ref="K22:L22"/>
    <mergeCell ref="N22:P22"/>
    <mergeCell ref="A23:B23"/>
    <mergeCell ref="D23:F23"/>
    <mergeCell ref="K23:L23"/>
    <mergeCell ref="N23:P23"/>
    <mergeCell ref="A24:B24"/>
    <mergeCell ref="D24:F24"/>
    <mergeCell ref="K24:L24"/>
    <mergeCell ref="N24:P24"/>
    <mergeCell ref="A42:B42"/>
    <mergeCell ref="D42:E42"/>
    <mergeCell ref="K42:L42"/>
    <mergeCell ref="N42:P42"/>
    <mergeCell ref="A43:B43"/>
    <mergeCell ref="D43:E43"/>
    <mergeCell ref="K43:L43"/>
    <mergeCell ref="N43:P43"/>
    <mergeCell ref="A25:B25"/>
    <mergeCell ref="D25:F25"/>
    <mergeCell ref="K25:L25"/>
    <mergeCell ref="N25:P25"/>
    <mergeCell ref="A26:B26"/>
    <mergeCell ref="D26:F26"/>
    <mergeCell ref="K26:L26"/>
    <mergeCell ref="N26:P26"/>
    <mergeCell ref="A31:B31"/>
    <mergeCell ref="D31:F31"/>
    <mergeCell ref="K31:L31"/>
    <mergeCell ref="N31:P31"/>
    <mergeCell ref="A28:F28"/>
    <mergeCell ref="I28:L28"/>
    <mergeCell ref="N28:P28"/>
    <mergeCell ref="A29:P29"/>
    <mergeCell ref="A46:B46"/>
    <mergeCell ref="D46:E46"/>
    <mergeCell ref="K46:L46"/>
    <mergeCell ref="N46:P46"/>
    <mergeCell ref="A47:B47"/>
    <mergeCell ref="D47:E47"/>
    <mergeCell ref="K47:L47"/>
    <mergeCell ref="N47:P47"/>
    <mergeCell ref="A39:B39"/>
    <mergeCell ref="D39:E39"/>
    <mergeCell ref="K39:L39"/>
    <mergeCell ref="N39:P39"/>
    <mergeCell ref="A40:B40"/>
    <mergeCell ref="D40:E40"/>
    <mergeCell ref="K40:L40"/>
    <mergeCell ref="N40:P40"/>
    <mergeCell ref="A44:B44"/>
    <mergeCell ref="D44:E44"/>
    <mergeCell ref="K44:L44"/>
    <mergeCell ref="N44:P44"/>
    <mergeCell ref="A41:B41"/>
    <mergeCell ref="D41:E41"/>
    <mergeCell ref="K41:L41"/>
    <mergeCell ref="N41:P41"/>
    <mergeCell ref="A73:B73"/>
    <mergeCell ref="D73:E73"/>
    <mergeCell ref="K73:L73"/>
    <mergeCell ref="N73:P73"/>
    <mergeCell ref="A64:B64"/>
    <mergeCell ref="D64:E64"/>
    <mergeCell ref="K64:L64"/>
    <mergeCell ref="N64:P64"/>
    <mergeCell ref="A65:B65"/>
    <mergeCell ref="D65:E65"/>
    <mergeCell ref="K65:L65"/>
    <mergeCell ref="N65:P65"/>
    <mergeCell ref="A68:B68"/>
    <mergeCell ref="D68:E68"/>
    <mergeCell ref="K68:L68"/>
    <mergeCell ref="N68:P68"/>
    <mergeCell ref="A69:B69"/>
    <mergeCell ref="D69:E69"/>
    <mergeCell ref="K69:L69"/>
    <mergeCell ref="N69:P69"/>
    <mergeCell ref="A70:B70"/>
    <mergeCell ref="D70:E70"/>
    <mergeCell ref="K70:L70"/>
    <mergeCell ref="N70:P70"/>
    <mergeCell ref="A66:B66"/>
    <mergeCell ref="D66:E66"/>
    <mergeCell ref="K66:L66"/>
    <mergeCell ref="N66:P66"/>
    <mergeCell ref="A67:B67"/>
    <mergeCell ref="D67:E67"/>
    <mergeCell ref="K67:L67"/>
    <mergeCell ref="N67:P67"/>
    <mergeCell ref="A58:B58"/>
    <mergeCell ref="D58:E58"/>
    <mergeCell ref="K58:L58"/>
    <mergeCell ref="N58:P58"/>
    <mergeCell ref="A59:B59"/>
    <mergeCell ref="D59:E59"/>
    <mergeCell ref="K59:L59"/>
    <mergeCell ref="N59:P59"/>
    <mergeCell ref="A60:B60"/>
    <mergeCell ref="D60:E60"/>
    <mergeCell ref="K60:L60"/>
    <mergeCell ref="N60:P60"/>
    <mergeCell ref="A61:B61"/>
    <mergeCell ref="D61:E61"/>
    <mergeCell ref="K61:L61"/>
    <mergeCell ref="N61:P61"/>
    <mergeCell ref="A71:B71"/>
    <mergeCell ref="D71:E71"/>
    <mergeCell ref="K71:L71"/>
    <mergeCell ref="N71:P71"/>
    <mergeCell ref="A72:B72"/>
    <mergeCell ref="D72:E72"/>
    <mergeCell ref="K72:L72"/>
    <mergeCell ref="N72:P72"/>
    <mergeCell ref="A54:B54"/>
    <mergeCell ref="D54:E54"/>
    <mergeCell ref="K54:L54"/>
    <mergeCell ref="N54:P54"/>
    <mergeCell ref="A55:B55"/>
    <mergeCell ref="D55:E55"/>
    <mergeCell ref="K55:L55"/>
    <mergeCell ref="N55:P55"/>
    <mergeCell ref="A56:B56"/>
    <mergeCell ref="D56:E56"/>
    <mergeCell ref="K56:L56"/>
    <mergeCell ref="N56:P56"/>
    <mergeCell ref="A57:B57"/>
    <mergeCell ref="D57:E57"/>
    <mergeCell ref="K57:L57"/>
    <mergeCell ref="N57:P57"/>
    <mergeCell ref="A62:B62"/>
    <mergeCell ref="D62:E62"/>
    <mergeCell ref="K62:L62"/>
    <mergeCell ref="N62:P62"/>
    <mergeCell ref="A63:B63"/>
    <mergeCell ref="D63:E63"/>
    <mergeCell ref="K63:L63"/>
    <mergeCell ref="N63:P63"/>
    <mergeCell ref="A8:B8"/>
    <mergeCell ref="D8:F8"/>
    <mergeCell ref="K8:L8"/>
    <mergeCell ref="N8:P8"/>
    <mergeCell ref="A37:B37"/>
    <mergeCell ref="D37:E37"/>
    <mergeCell ref="K37:L37"/>
    <mergeCell ref="N37:P37"/>
    <mergeCell ref="A53:B53"/>
    <mergeCell ref="D53:E53"/>
    <mergeCell ref="K53:L53"/>
    <mergeCell ref="N53:P53"/>
    <mergeCell ref="A45:B45"/>
    <mergeCell ref="D45:E45"/>
    <mergeCell ref="K45:L45"/>
    <mergeCell ref="N45:P45"/>
  </mergeCells>
  <phoneticPr fontId="3"/>
  <dataValidations count="13">
    <dataValidation imeMode="on" allowBlank="1" showInputMessage="1" showErrorMessage="1" sqref="D3" xr:uid="{7946ECDF-FB59-45F6-B55F-44E620757856}"/>
    <dataValidation imeMode="hiragana" allowBlank="1" showInputMessage="1" showErrorMessage="1" sqref="N31:P32 N36:P48 N7:P27 N52:P76"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G31:G32 I31:I32 G36:G48 G7:G27 I7:J27 G52:G76" xr:uid="{0FCB774B-BB35-4F79-BFCE-499C315D1A30}"/>
    <dataValidation type="list" allowBlank="1" showInputMessage="1" showErrorMessage="1" sqref="A31:B32 A36:B48 A7:B27 A52:B76" xr:uid="{1F48F72D-1B8B-4866-823C-CB0C11C391EA}">
      <formula1>OFFSET(pulldown_level1,0,U7,1,W7)</formula1>
    </dataValidation>
    <dataValidation type="list" allowBlank="1" showInputMessage="1" showErrorMessage="1" sqref="C31:C32 C36:C48 C7:C27 C52:C76" xr:uid="{E8B3CA0D-4AC5-468A-853F-6113CA64AD6D}">
      <formula1>OFFSET(pulldown_level2,0,U7+X7,Y7,1)</formula1>
    </dataValidation>
    <dataValidation type="list" allowBlank="1" showInputMessage="1" showErrorMessage="1" sqref="D31:F32 D36:E48 D7:F27 D52:E76" xr:uid="{EE2BC67C-FB25-4143-B2EC-8309A9833639}">
      <formula1>OFFSET(pulldown_company,0,U7+X7,Z7,1)</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31:H32 H36:H48" xr:uid="{49AF1527-92C3-4639-AA21-DA4D96FBC249}">
      <formula1>OFFSET(JPYEN_display,0,0,num_of_monetary,1)</formula1>
    </dataValidation>
    <dataValidation type="list" allowBlank="1" showInputMessage="1" showErrorMessage="1" sqref="H7:H27 H52:H76" xr:uid="{B68D8E7E-81B8-4801-A609-08FECFF51185}">
      <formula1>OFFSET(JPYEN_display,0,0,num_of_monetary,1)</formula1>
    </dataValidation>
    <dataValidation type="list" allowBlank="1" showInputMessage="1" showErrorMessage="1" sqref="F36:F48 F52:F74" xr:uid="{41A09E68-183F-4B82-8E2F-F77E07F7195F}">
      <formula1>OFFSET(hdn_list_payoff_blank,0,0,2,1)</formula1>
    </dataValidation>
  </dataValidations>
  <pageMargins left="0.59055118110236227" right="0.39370078740157483" top="0.31496062992125984" bottom="0.19685039370078741" header="0.39370078740157483" footer="0.39370078740157483"/>
  <pageSetup paperSize="9" scale="61" fitToWidth="0" orientation="portrait" r:id="rId1"/>
  <headerFooter alignWithMargins="0"/>
  <rowBreaks count="1" manualBreakCount="1">
    <brk id="86"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71" bestFit="1" customWidth="1"/>
    <col min="2" max="2" width="10.5546875" style="71" bestFit="1" customWidth="1"/>
    <col min="3" max="3" width="52.88671875" style="71" bestFit="1" customWidth="1"/>
    <col min="4" max="4" width="12.33203125" style="71" bestFit="1" customWidth="1"/>
    <col min="5" max="5" width="16.5546875" style="71" bestFit="1" customWidth="1"/>
    <col min="6" max="6" width="10.109375" style="71" bestFit="1" customWidth="1"/>
  </cols>
  <sheetData>
    <row r="1" spans="1:6">
      <c r="A1" s="67" t="s">
        <v>49</v>
      </c>
      <c r="B1" s="67" t="s">
        <v>50</v>
      </c>
      <c r="C1" s="67" t="s">
        <v>51</v>
      </c>
      <c r="D1" s="67" t="s">
        <v>52</v>
      </c>
      <c r="E1" s="67" t="s">
        <v>53</v>
      </c>
      <c r="F1" s="67" t="s">
        <v>54</v>
      </c>
    </row>
    <row r="2" spans="1:6">
      <c r="A2" s="67">
        <f>ROW()-1</f>
        <v>1</v>
      </c>
      <c r="B2" s="68">
        <v>43616</v>
      </c>
      <c r="C2" s="67" t="s">
        <v>55</v>
      </c>
      <c r="D2" s="67" t="s">
        <v>59</v>
      </c>
      <c r="E2" s="67" t="s">
        <v>56</v>
      </c>
      <c r="F2" s="67" t="s">
        <v>56</v>
      </c>
    </row>
    <row r="3" spans="1:6">
      <c r="A3" s="67">
        <f t="shared" ref="A3:A45" si="0">ROW()-1</f>
        <v>2</v>
      </c>
      <c r="B3" s="68">
        <v>43616</v>
      </c>
      <c r="C3" s="67" t="s">
        <v>57</v>
      </c>
      <c r="D3" s="67" t="s">
        <v>59</v>
      </c>
      <c r="E3" s="67" t="s">
        <v>56</v>
      </c>
      <c r="F3" s="67" t="s">
        <v>56</v>
      </c>
    </row>
    <row r="4" spans="1:6">
      <c r="A4" s="67">
        <f t="shared" si="0"/>
        <v>3</v>
      </c>
      <c r="B4" s="68">
        <v>43616</v>
      </c>
      <c r="C4" s="67" t="s">
        <v>58</v>
      </c>
      <c r="D4" s="67" t="s">
        <v>59</v>
      </c>
      <c r="E4" s="67" t="s">
        <v>60</v>
      </c>
      <c r="F4" s="67"/>
    </row>
    <row r="5" spans="1:6">
      <c r="A5" s="67">
        <f t="shared" si="0"/>
        <v>4</v>
      </c>
      <c r="B5" s="68">
        <v>43631</v>
      </c>
      <c r="C5" s="67" t="s">
        <v>61</v>
      </c>
      <c r="D5" s="67" t="s">
        <v>59</v>
      </c>
      <c r="E5" s="67" t="s">
        <v>56</v>
      </c>
      <c r="F5" s="67" t="s">
        <v>56</v>
      </c>
    </row>
    <row r="6" spans="1:6">
      <c r="A6" s="67">
        <f t="shared" si="0"/>
        <v>5</v>
      </c>
      <c r="B6" s="68">
        <v>43631</v>
      </c>
      <c r="C6" s="67" t="s">
        <v>62</v>
      </c>
      <c r="D6" s="67" t="s">
        <v>59</v>
      </c>
      <c r="E6" s="67" t="s">
        <v>56</v>
      </c>
      <c r="F6" s="67" t="s">
        <v>56</v>
      </c>
    </row>
    <row r="7" spans="1:6" ht="39.6">
      <c r="A7" s="67">
        <f t="shared" si="0"/>
        <v>6</v>
      </c>
      <c r="B7" s="68">
        <v>43649</v>
      </c>
      <c r="C7" s="69" t="s">
        <v>65</v>
      </c>
      <c r="D7" s="67" t="s">
        <v>64</v>
      </c>
      <c r="E7" s="67" t="s">
        <v>56</v>
      </c>
      <c r="F7" s="67" t="s">
        <v>56</v>
      </c>
    </row>
    <row r="8" spans="1:6" ht="26.4">
      <c r="A8" s="67">
        <f t="shared" si="0"/>
        <v>7</v>
      </c>
      <c r="B8" s="68">
        <v>43651</v>
      </c>
      <c r="C8" s="69" t="s">
        <v>66</v>
      </c>
      <c r="D8" s="67" t="s">
        <v>64</v>
      </c>
      <c r="E8" s="67" t="s">
        <v>56</v>
      </c>
      <c r="F8" s="67" t="s">
        <v>56</v>
      </c>
    </row>
    <row r="9" spans="1:6" ht="52.8">
      <c r="A9" s="67">
        <f t="shared" si="0"/>
        <v>8</v>
      </c>
      <c r="B9" s="68">
        <v>43731</v>
      </c>
      <c r="C9" s="69" t="s">
        <v>67</v>
      </c>
      <c r="D9" s="67" t="s">
        <v>64</v>
      </c>
      <c r="E9" s="67" t="s">
        <v>56</v>
      </c>
      <c r="F9" s="67" t="s">
        <v>56</v>
      </c>
    </row>
    <row r="10" spans="1:6">
      <c r="A10" s="67">
        <f t="shared" si="0"/>
        <v>9</v>
      </c>
      <c r="B10" s="68">
        <v>43875</v>
      </c>
      <c r="C10" s="67" t="s">
        <v>72</v>
      </c>
      <c r="D10" s="67" t="s">
        <v>64</v>
      </c>
      <c r="E10" s="67"/>
      <c r="F10" s="67"/>
    </row>
    <row r="11" spans="1:6" ht="26.4">
      <c r="A11" s="67">
        <f t="shared" si="0"/>
        <v>10</v>
      </c>
      <c r="B11" s="68">
        <v>43888</v>
      </c>
      <c r="C11" s="69" t="s">
        <v>76</v>
      </c>
      <c r="D11" s="67" t="s">
        <v>64</v>
      </c>
      <c r="E11" s="67"/>
      <c r="F11" s="67"/>
    </row>
    <row r="12" spans="1:6" ht="145.19999999999999">
      <c r="A12" s="67">
        <f t="shared" si="0"/>
        <v>11</v>
      </c>
      <c r="B12" s="68">
        <v>43888</v>
      </c>
      <c r="C12" s="69" t="s">
        <v>113</v>
      </c>
      <c r="D12" s="67" t="s">
        <v>64</v>
      </c>
      <c r="E12" s="67"/>
      <c r="F12" s="67"/>
    </row>
    <row r="13" spans="1:6">
      <c r="A13" s="67">
        <f t="shared" si="0"/>
        <v>12</v>
      </c>
      <c r="B13" s="68">
        <v>43888</v>
      </c>
      <c r="C13" s="67" t="s">
        <v>74</v>
      </c>
      <c r="D13" s="67" t="s">
        <v>64</v>
      </c>
      <c r="E13" s="67"/>
      <c r="F13" s="67"/>
    </row>
    <row r="14" spans="1:6" ht="39.6">
      <c r="A14" s="67">
        <f t="shared" si="0"/>
        <v>13</v>
      </c>
      <c r="B14" s="68">
        <v>43888</v>
      </c>
      <c r="C14" s="69" t="s">
        <v>75</v>
      </c>
      <c r="D14" s="67" t="s">
        <v>64</v>
      </c>
      <c r="E14" s="67"/>
      <c r="F14" s="67"/>
    </row>
    <row r="15" spans="1:6" ht="26.4">
      <c r="A15" s="67">
        <f t="shared" si="0"/>
        <v>14</v>
      </c>
      <c r="B15" s="68">
        <v>43888</v>
      </c>
      <c r="C15" s="69" t="s">
        <v>82</v>
      </c>
      <c r="D15" s="67" t="s">
        <v>64</v>
      </c>
      <c r="E15" s="67"/>
      <c r="F15" s="67"/>
    </row>
    <row r="16" spans="1:6" ht="79.2">
      <c r="A16" s="67">
        <f t="shared" si="0"/>
        <v>15</v>
      </c>
      <c r="B16" s="68">
        <v>43888</v>
      </c>
      <c r="C16" s="69" t="s">
        <v>126</v>
      </c>
      <c r="D16" s="67" t="s">
        <v>64</v>
      </c>
      <c r="E16" s="67"/>
      <c r="F16" s="67"/>
    </row>
    <row r="17" spans="1:6">
      <c r="A17" s="67">
        <f t="shared" si="0"/>
        <v>16</v>
      </c>
      <c r="B17" s="68">
        <v>43888</v>
      </c>
      <c r="C17" s="69" t="s">
        <v>77</v>
      </c>
      <c r="D17" s="67" t="s">
        <v>64</v>
      </c>
      <c r="E17" s="67"/>
      <c r="F17" s="67"/>
    </row>
    <row r="18" spans="1:6" ht="26.4">
      <c r="A18" s="67">
        <f t="shared" si="0"/>
        <v>17</v>
      </c>
      <c r="B18" s="68">
        <v>43888</v>
      </c>
      <c r="C18" s="69" t="s">
        <v>81</v>
      </c>
      <c r="D18" s="67" t="s">
        <v>64</v>
      </c>
      <c r="E18" s="67"/>
      <c r="F18" s="67"/>
    </row>
    <row r="19" spans="1:6">
      <c r="A19" s="67">
        <f t="shared" si="0"/>
        <v>18</v>
      </c>
      <c r="B19" s="68">
        <v>43888</v>
      </c>
      <c r="C19" s="69" t="s">
        <v>84</v>
      </c>
      <c r="D19" s="67" t="s">
        <v>64</v>
      </c>
      <c r="E19" s="67"/>
      <c r="F19" s="67"/>
    </row>
    <row r="20" spans="1:6">
      <c r="A20" s="67">
        <f t="shared" si="0"/>
        <v>19</v>
      </c>
      <c r="B20" s="68">
        <v>43888</v>
      </c>
      <c r="C20" s="69" t="s">
        <v>83</v>
      </c>
      <c r="D20" s="67" t="s">
        <v>64</v>
      </c>
      <c r="E20" s="67"/>
      <c r="F20" s="67"/>
    </row>
    <row r="21" spans="1:6" ht="26.4">
      <c r="A21" s="67">
        <f t="shared" si="0"/>
        <v>20</v>
      </c>
      <c r="B21" s="68">
        <v>43889</v>
      </c>
      <c r="C21" s="69" t="s">
        <v>85</v>
      </c>
      <c r="D21" s="67" t="s">
        <v>64</v>
      </c>
      <c r="E21" s="67"/>
      <c r="F21" s="67"/>
    </row>
    <row r="22" spans="1:6" ht="26.4">
      <c r="A22" s="67">
        <f t="shared" si="0"/>
        <v>21</v>
      </c>
      <c r="B22" s="68">
        <v>43889</v>
      </c>
      <c r="C22" s="69" t="s">
        <v>86</v>
      </c>
      <c r="D22" s="67" t="s">
        <v>64</v>
      </c>
      <c r="E22" s="67"/>
      <c r="F22" s="67"/>
    </row>
    <row r="23" spans="1:6" ht="26.4">
      <c r="A23" s="67">
        <f t="shared" si="0"/>
        <v>22</v>
      </c>
      <c r="B23" s="68">
        <v>43889</v>
      </c>
      <c r="C23" s="69" t="s">
        <v>87</v>
      </c>
      <c r="D23" s="67" t="s">
        <v>64</v>
      </c>
      <c r="E23" s="67"/>
      <c r="F23" s="67"/>
    </row>
    <row r="24" spans="1:6">
      <c r="A24" s="67">
        <f t="shared" si="0"/>
        <v>23</v>
      </c>
      <c r="B24" s="68">
        <v>43889</v>
      </c>
      <c r="C24" s="69" t="s">
        <v>88</v>
      </c>
      <c r="D24" s="67" t="s">
        <v>64</v>
      </c>
      <c r="E24" s="67"/>
      <c r="F24" s="67"/>
    </row>
    <row r="25" spans="1:6">
      <c r="A25" s="67">
        <f t="shared" si="0"/>
        <v>24</v>
      </c>
      <c r="B25" s="68">
        <v>43889</v>
      </c>
      <c r="C25" s="69" t="s">
        <v>90</v>
      </c>
      <c r="D25" s="67" t="s">
        <v>64</v>
      </c>
      <c r="E25" s="67"/>
      <c r="F25" s="67"/>
    </row>
    <row r="26" spans="1:6">
      <c r="A26" s="67">
        <f t="shared" si="0"/>
        <v>25</v>
      </c>
      <c r="B26" s="68">
        <v>43889</v>
      </c>
      <c r="C26" s="69" t="s">
        <v>91</v>
      </c>
      <c r="D26" s="67" t="s">
        <v>64</v>
      </c>
      <c r="E26" s="67"/>
      <c r="F26" s="67"/>
    </row>
    <row r="27" spans="1:6">
      <c r="A27" s="67">
        <f t="shared" si="0"/>
        <v>26</v>
      </c>
      <c r="B27" s="68">
        <v>43889</v>
      </c>
      <c r="C27" s="69" t="s">
        <v>95</v>
      </c>
      <c r="D27" s="67" t="s">
        <v>64</v>
      </c>
      <c r="E27" s="67"/>
      <c r="F27" s="67"/>
    </row>
    <row r="28" spans="1:6" ht="171.6">
      <c r="A28" s="67">
        <f t="shared" si="0"/>
        <v>27</v>
      </c>
      <c r="B28" s="68">
        <v>43889</v>
      </c>
      <c r="C28" s="69" t="s">
        <v>118</v>
      </c>
      <c r="D28" s="67" t="s">
        <v>116</v>
      </c>
      <c r="E28" s="69" t="s">
        <v>117</v>
      </c>
      <c r="F28" s="67"/>
    </row>
    <row r="29" spans="1:6" ht="26.4">
      <c r="A29" s="67">
        <f t="shared" si="0"/>
        <v>28</v>
      </c>
      <c r="B29" s="68">
        <v>43889</v>
      </c>
      <c r="C29" s="69" t="s">
        <v>111</v>
      </c>
      <c r="D29" s="67"/>
      <c r="E29" s="67"/>
      <c r="F29" s="67"/>
    </row>
    <row r="30" spans="1:6">
      <c r="A30" s="67">
        <f t="shared" si="0"/>
        <v>29</v>
      </c>
      <c r="B30" s="68">
        <v>43889</v>
      </c>
      <c r="C30" s="69" t="s">
        <v>102</v>
      </c>
      <c r="D30" s="67" t="s">
        <v>64</v>
      </c>
      <c r="E30" s="67"/>
      <c r="F30" s="67"/>
    </row>
    <row r="31" spans="1:6" ht="39.6">
      <c r="A31" s="67">
        <f t="shared" si="0"/>
        <v>30</v>
      </c>
      <c r="B31" s="70">
        <v>43892</v>
      </c>
      <c r="C31" s="69" t="s">
        <v>114</v>
      </c>
      <c r="D31" s="67"/>
      <c r="E31" s="67"/>
      <c r="F31" s="67"/>
    </row>
    <row r="32" spans="1:6" ht="26.4">
      <c r="A32" s="67">
        <f t="shared" si="0"/>
        <v>31</v>
      </c>
      <c r="B32" s="70">
        <v>43892</v>
      </c>
      <c r="C32" s="69" t="s">
        <v>110</v>
      </c>
      <c r="D32" s="67"/>
      <c r="E32" s="67"/>
      <c r="F32" s="67"/>
    </row>
    <row r="33" spans="1:6">
      <c r="A33" s="67">
        <f t="shared" si="0"/>
        <v>32</v>
      </c>
      <c r="B33" s="70">
        <v>43892</v>
      </c>
      <c r="C33" s="69" t="s">
        <v>115</v>
      </c>
      <c r="D33" s="67"/>
      <c r="E33" s="67"/>
      <c r="F33" s="67"/>
    </row>
    <row r="34" spans="1:6">
      <c r="A34" s="67">
        <f t="shared" si="0"/>
        <v>33</v>
      </c>
      <c r="B34" s="70">
        <v>43892</v>
      </c>
      <c r="C34" s="69" t="s">
        <v>94</v>
      </c>
      <c r="D34" s="67"/>
      <c r="E34" s="67"/>
      <c r="F34" s="67"/>
    </row>
    <row r="35" spans="1:6">
      <c r="A35" s="67">
        <f t="shared" si="0"/>
        <v>34</v>
      </c>
      <c r="B35" s="70">
        <v>43893</v>
      </c>
      <c r="C35" s="69" t="s">
        <v>122</v>
      </c>
      <c r="D35" s="67"/>
      <c r="E35" s="67"/>
      <c r="F35" s="67"/>
    </row>
    <row r="36" spans="1:6">
      <c r="A36" s="67">
        <f t="shared" si="0"/>
        <v>35</v>
      </c>
      <c r="B36" s="70">
        <v>43893</v>
      </c>
      <c r="C36" s="69" t="s">
        <v>121</v>
      </c>
      <c r="D36" s="67"/>
      <c r="E36" s="67"/>
      <c r="F36" s="67"/>
    </row>
    <row r="37" spans="1:6" ht="26.4">
      <c r="A37" s="67">
        <f t="shared" si="0"/>
        <v>36</v>
      </c>
      <c r="B37" s="70">
        <v>43893</v>
      </c>
      <c r="C37" s="69" t="s">
        <v>124</v>
      </c>
      <c r="D37" s="67"/>
      <c r="E37" s="67"/>
      <c r="F37" s="67"/>
    </row>
    <row r="38" spans="1:6" ht="26.4">
      <c r="A38" s="67">
        <f t="shared" si="0"/>
        <v>37</v>
      </c>
      <c r="B38" s="70">
        <v>43893</v>
      </c>
      <c r="C38" s="69" t="s">
        <v>123</v>
      </c>
      <c r="D38" s="67"/>
      <c r="E38" s="67"/>
      <c r="F38" s="67"/>
    </row>
    <row r="39" spans="1:6">
      <c r="A39" s="67">
        <f t="shared" si="0"/>
        <v>38</v>
      </c>
      <c r="B39" s="70">
        <v>43893</v>
      </c>
      <c r="C39" s="69" t="s">
        <v>125</v>
      </c>
      <c r="D39" s="67"/>
      <c r="E39" s="67"/>
      <c r="F39" s="67"/>
    </row>
    <row r="40" spans="1:6">
      <c r="A40" s="67">
        <f t="shared" si="0"/>
        <v>39</v>
      </c>
      <c r="B40" s="70">
        <v>43906</v>
      </c>
      <c r="C40" s="69" t="s">
        <v>128</v>
      </c>
      <c r="D40" s="67"/>
      <c r="E40" s="67"/>
      <c r="F40" s="67"/>
    </row>
    <row r="41" spans="1:6" ht="39.6">
      <c r="A41" s="67">
        <f t="shared" si="0"/>
        <v>40</v>
      </c>
      <c r="B41" s="70">
        <v>43906</v>
      </c>
      <c r="C41" s="69" t="s">
        <v>129</v>
      </c>
      <c r="D41" s="67"/>
      <c r="E41" s="67"/>
      <c r="F41" s="67"/>
    </row>
    <row r="42" spans="1:6">
      <c r="A42" s="67">
        <f t="shared" si="0"/>
        <v>41</v>
      </c>
      <c r="B42" s="70">
        <v>43906</v>
      </c>
      <c r="C42" s="69" t="s">
        <v>130</v>
      </c>
      <c r="D42" s="67"/>
      <c r="E42" s="67"/>
      <c r="F42" s="67"/>
    </row>
    <row r="43" spans="1:6" ht="26.4">
      <c r="A43" s="67">
        <f t="shared" si="0"/>
        <v>42</v>
      </c>
      <c r="B43" s="70">
        <v>43906</v>
      </c>
      <c r="C43" s="69" t="s">
        <v>132</v>
      </c>
      <c r="D43" s="67"/>
      <c r="E43" s="67"/>
      <c r="F43" s="67"/>
    </row>
    <row r="44" spans="1:6">
      <c r="A44" s="67">
        <f t="shared" si="0"/>
        <v>43</v>
      </c>
      <c r="B44" s="70">
        <v>43906</v>
      </c>
      <c r="C44" s="69" t="s">
        <v>131</v>
      </c>
      <c r="D44" s="67"/>
      <c r="E44" s="67"/>
      <c r="F44" s="67"/>
    </row>
    <row r="45" spans="1:6" ht="26.4">
      <c r="A45" s="67">
        <f t="shared" si="0"/>
        <v>44</v>
      </c>
      <c r="B45" s="70">
        <v>43906</v>
      </c>
      <c r="C45" s="69" t="s">
        <v>133</v>
      </c>
      <c r="D45" s="67"/>
      <c r="E45" s="67"/>
      <c r="F45" s="67"/>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145</vt:i4>
      </vt:variant>
    </vt:vector>
  </HeadingPairs>
  <TitlesOfParts>
    <vt:vector size="147" baseType="lpstr">
      <vt:lpstr>ver.43.1.6</vt:lpstr>
      <vt:lpstr>更新履歴</vt:lpstr>
      <vt:lpstr>area_code</vt:lpstr>
      <vt:lpstr>ver.43.1.6!bottom_left</vt:lpstr>
      <vt:lpstr>ver.43.1.6!cartonquantity</vt:lpstr>
      <vt:lpstr>ver.43.1.6!cartonquantity_header</vt:lpstr>
      <vt:lpstr>company_max_count</vt:lpstr>
      <vt:lpstr>ver.43.1.6!cost_not_depreciation</vt:lpstr>
      <vt:lpstr>ver.43.1.6!cost_not_depreciation_header</vt:lpstr>
      <vt:lpstr>ver.43.1.6!depreciation_cost</vt:lpstr>
      <vt:lpstr>ver.43.1.6!depreciation_cost_header</vt:lpstr>
      <vt:lpstr>ver.43.1.6!depreciation_quantity</vt:lpstr>
      <vt:lpstr>ver.43.1.6!depreciation_unit_cost</vt:lpstr>
      <vt:lpstr>dept_max_count</vt:lpstr>
      <vt:lpstr>ver.43.1.6!developusercode</vt:lpstr>
      <vt:lpstr>ver.43.1.6!developusercode_header</vt:lpstr>
      <vt:lpstr>ver.43.1.6!fixedcost_profit</vt:lpstr>
      <vt:lpstr>ver.43.1.6!fixedcost_profit_header</vt:lpstr>
      <vt:lpstr>ver.43.1.6!fixedcost_profit_rate</vt:lpstr>
      <vt:lpstr>ver.43.1.6!fixedcost_totalprice</vt:lpstr>
      <vt:lpstr>ver.43.1.6!fixedcost_totalprice_header</vt:lpstr>
      <vt:lpstr>ver.43.1.6!hdn_list_payoff_blank</vt:lpstr>
      <vt:lpstr>ver.43.1.6!hdn_payoff_circle</vt:lpstr>
      <vt:lpstr>ver.43.1.6!inchargegroupcode</vt:lpstr>
      <vt:lpstr>ver.43.1.6!inchargegroupcode_header</vt:lpstr>
      <vt:lpstr>ver.43.1.6!inchargeusercode</vt:lpstr>
      <vt:lpstr>ver.43.1.6!inchargeusercode_header</vt:lpstr>
      <vt:lpstr>ver.43.1.6!indirect_cost</vt:lpstr>
      <vt:lpstr>ver.43.1.6!indirect_cost_header</vt:lpstr>
      <vt:lpstr>ver.43.1.6!insert_date</vt:lpstr>
      <vt:lpstr>ver.43.1.6!insert_date_header</vt:lpstr>
      <vt:lpstr>ver.43.1.6!JPYEN_display</vt:lpstr>
      <vt:lpstr>level2_max_count</vt:lpstr>
      <vt:lpstr>ver.43.1.6!list_end</vt:lpstr>
      <vt:lpstr>ver.43.1.6!manufacturing_quantity</vt:lpstr>
      <vt:lpstr>ver.43.1.6!manufacturing_unit_cost</vt:lpstr>
      <vt:lpstr>ver.43.1.6!manufacturingcost</vt:lpstr>
      <vt:lpstr>ver.43.1.6!manufacturingcost_header</vt:lpstr>
      <vt:lpstr>ver.43.1.6!member_quantity</vt:lpstr>
      <vt:lpstr>ver.43.1.6!member_unit_cost</vt:lpstr>
      <vt:lpstr>ver.43.1.6!membercost</vt:lpstr>
      <vt:lpstr>ver.43.1.6!membercost_header</vt:lpstr>
      <vt:lpstr>num_of_monetary</vt:lpstr>
      <vt:lpstr>ver.43.1.6!operating_profit</vt:lpstr>
      <vt:lpstr>ver.43.1.6!operating_profit_header</vt:lpstr>
      <vt:lpstr>ver.43.1.6!operating_profit_rate</vt:lpstr>
      <vt:lpstr>order_e_company_check</vt:lpstr>
      <vt:lpstr>ver.43.1.6!order_e_conversionrate</vt:lpstr>
      <vt:lpstr>ver.43.1.6!order_e_curmembercost</vt:lpstr>
      <vt:lpstr>ver.43.1.6!order_e_curmembercost_header</vt:lpstr>
      <vt:lpstr>ver.43.1.6!order_e_customercompanycode</vt:lpstr>
      <vt:lpstr>ver.43.1.6!order_e_deliverydate</vt:lpstr>
      <vt:lpstr>ver.43.1.6!order_e_item_check</vt:lpstr>
      <vt:lpstr>ver.43.1.6!order_e_monetaryunitcode</vt:lpstr>
      <vt:lpstr>ver.43.1.6!order_e_note</vt:lpstr>
      <vt:lpstr>ver.43.1.6!order_e_payofftargetflag</vt:lpstr>
      <vt:lpstr>ver.43.1.6!order_e_productprice</vt:lpstr>
      <vt:lpstr>ver.43.1.6!order_e_productquantity</vt:lpstr>
      <vt:lpstr>ver.43.1.6!order_e_rate_code</vt:lpstr>
      <vt:lpstr>ver.43.1.6!order_e_stockitemcode</vt:lpstr>
      <vt:lpstr>ver.43.1.6!order_e_stocksubjectcode</vt:lpstr>
      <vt:lpstr>ver.43.1.6!order_e_subtotalprice</vt:lpstr>
      <vt:lpstr>ver.43.1.6!order_e_totalquantity</vt:lpstr>
      <vt:lpstr>order_f_company_check</vt:lpstr>
      <vt:lpstr>ver.43.1.6!order_f_conversionrate</vt:lpstr>
      <vt:lpstr>ver.43.1.6!order_f_cost_not_depreciation</vt:lpstr>
      <vt:lpstr>ver.43.1.6!order_f_customercompanycode</vt:lpstr>
      <vt:lpstr>ver.43.1.6!order_f_deliverydate</vt:lpstr>
      <vt:lpstr>ver.43.1.6!order_f_fixedcost</vt:lpstr>
      <vt:lpstr>ver.43.1.6!order_f_fixedcost_header</vt:lpstr>
      <vt:lpstr>ver.43.1.6!order_f_item_check</vt:lpstr>
      <vt:lpstr>ver.43.1.6!order_f_monetaryunitcode</vt:lpstr>
      <vt:lpstr>ver.43.1.6!order_f_note</vt:lpstr>
      <vt:lpstr>ver.43.1.6!order_f_payofftargetflag</vt:lpstr>
      <vt:lpstr>ver.43.1.6!order_f_productprice</vt:lpstr>
      <vt:lpstr>ver.43.1.6!order_f_productquantity</vt:lpstr>
      <vt:lpstr>ver.43.1.6!order_f_rate_code</vt:lpstr>
      <vt:lpstr>ver.43.1.6!order_f_stockitemcode</vt:lpstr>
      <vt:lpstr>ver.43.1.6!order_f_stocksubjectcode</vt:lpstr>
      <vt:lpstr>ver.43.1.6!order_f_subtotalprice</vt:lpstr>
      <vt:lpstr>ver.43.1.6!Print_Area</vt:lpstr>
      <vt:lpstr>ver.43.1.6!Print_Titles</vt:lpstr>
      <vt:lpstr>ver.43.1.6!product_profit</vt:lpstr>
      <vt:lpstr>ver.43.1.6!product_profit_header</vt:lpstr>
      <vt:lpstr>ver.43.1.6!product_profit_rate</vt:lpstr>
      <vt:lpstr>ver.43.1.6!product_totalprice</vt:lpstr>
      <vt:lpstr>ver.43.1.6!product_totalprice_header</vt:lpstr>
      <vt:lpstr>ver.43.1.6!productcode</vt:lpstr>
      <vt:lpstr>ver.43.1.6!productcode_header</vt:lpstr>
      <vt:lpstr>ver.43.1.6!productenglishname</vt:lpstr>
      <vt:lpstr>ver.43.1.6!productenglishname_header</vt:lpstr>
      <vt:lpstr>ver.43.1.6!productionquantity</vt:lpstr>
      <vt:lpstr>ver.43.1.6!productionquantity_header</vt:lpstr>
      <vt:lpstr>ver.43.1.6!productname</vt:lpstr>
      <vt:lpstr>ver.43.1.6!productname_header</vt:lpstr>
      <vt:lpstr>ver.43.1.6!profit</vt:lpstr>
      <vt:lpstr>ver.43.1.6!profit_header</vt:lpstr>
      <vt:lpstr>ver.43.1.6!profit_rate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ver.43.1.6!receive_f_class_check</vt:lpstr>
      <vt:lpstr>receive_f_company_check</vt:lpstr>
      <vt:lpstr>ver.43.1.6!receive_f_conversionrate</vt:lpstr>
      <vt:lpstr>ver.43.1.6!receive_f_customercompanycode</vt:lpstr>
      <vt:lpstr>ver.43.1.6!receive_f_deliverydate</vt:lpstr>
      <vt:lpstr>ver.43.1.6!receive_f_monetaryunitcode</vt:lpstr>
      <vt:lpstr>ver.43.1.6!receive_f_note</vt:lpstr>
      <vt:lpstr>ver.43.1.6!receive_f_productprice</vt:lpstr>
      <vt:lpstr>ver.43.1.6!receive_f_productquantity</vt:lpstr>
      <vt:lpstr>ver.43.1.6!receive_f_rate_code</vt:lpstr>
      <vt:lpstr>ver.43.1.6!receive_f_salesclasscode</vt:lpstr>
      <vt:lpstr>ver.43.1.6!receive_f_salesdivisioncode</vt:lpstr>
      <vt:lpstr>ver.43.1.6!receive_f_subtotalprice</vt:lpstr>
      <vt:lpstr>ver.43.1.6!receive_f_totalprice</vt:lpstr>
      <vt:lpstr>ver.43.1.6!receive_f_totalprice_header</vt:lpstr>
      <vt:lpstr>ver.43.1.6!receive_f_totalquantity</vt:lpstr>
      <vt:lpstr>ver.43.1.6!receive_p_class_check</vt:lpstr>
      <vt:lpstr>receive_p_company_check</vt:lpstr>
      <vt:lpstr>ver.43.1.6!receive_p_conversionrate</vt:lpstr>
      <vt:lpstr>ver.43.1.6!receive_p_customercompanycode</vt:lpstr>
      <vt:lpstr>ver.43.1.6!receive_p_deliverydate</vt:lpstr>
      <vt:lpstr>ver.43.1.6!receive_p_monetaryunitcode</vt:lpstr>
      <vt:lpstr>ver.43.1.6!receive_p_note</vt:lpstr>
      <vt:lpstr>ver.43.1.6!receive_p_productprice</vt:lpstr>
      <vt:lpstr>ver.43.1.6!receive_p_productquantity</vt:lpstr>
      <vt:lpstr>ver.43.1.6!receive_p_rate_code</vt:lpstr>
      <vt:lpstr>ver.43.1.6!receive_p_salesclasscode</vt:lpstr>
      <vt:lpstr>ver.43.1.6!receive_p_salesdivision_dropdown</vt:lpstr>
      <vt:lpstr>ver.43.1.6!receive_p_salesdivisioncode</vt:lpstr>
      <vt:lpstr>ver.43.1.6!receive_p_subtotalprice</vt:lpstr>
      <vt:lpstr>ver.43.1.6!receive_p_totalprice</vt:lpstr>
      <vt:lpstr>ver.43.1.6!receive_p_totalprice_header</vt:lpstr>
      <vt:lpstr>ver.43.1.6!receive_p_totalquantity</vt:lpstr>
      <vt:lpstr>ver.43.1.6!retailprice</vt:lpstr>
      <vt:lpstr>ver.43.1.6!retailprice_header</vt:lpstr>
      <vt:lpstr>ver.43.1.6!salesamount</vt:lpstr>
      <vt:lpstr>ver.43.1.6!salesamount_header</vt:lpstr>
      <vt:lpstr>ver.43.1.6!standard_rate</vt:lpstr>
      <vt:lpstr>ver.43.1.6!tariff_total</vt:lpstr>
      <vt:lpstr>ver.43.1.6!top_left</vt:lpstr>
      <vt:lpstr>ver.43.1.6!top_right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cp:lastPrinted>2020-07-15T06:30:14Z</cp:lastPrinted>
  <dcterms:created xsi:type="dcterms:W3CDTF">2009-09-08T01:57:03Z</dcterms:created>
  <dcterms:modified xsi:type="dcterms:W3CDTF">2020-07-21T06:06:24Z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