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filterPrivacy="1" defaultThemeVersion="124226"/>
  <xr:revisionPtr revIDLastSave="0" documentId="13_ncr:1_{75F49AB1-B559-4CD8-843F-85486EE9D967}" xr6:coauthVersionLast="40" xr6:coauthVersionMax="40" xr10:uidLastSave="{00000000-0000-0000-0000-000000000000}"/>
  <bookViews>
    <workbookView xWindow="-108" yWindow="-108" windowWidth="23256" windowHeight="12576" activeTab="1" xr2:uid="{00000000-000D-0000-FFFF-FFFF00000000}"/>
  </bookViews>
  <sheets>
    <sheet name="管理台帳" sheetId="4" r:id="rId1"/>
    <sheet name="レビュー票" sheetId="1" r:id="rId2"/>
  </sheets>
  <externalReferences>
    <externalReference r:id="rId3"/>
    <externalReference r:id="rId4"/>
    <externalReference r:id="rId5"/>
  </externalReferences>
  <definedNames>
    <definedName name="_xlnm._FilterDatabase" localSheetId="1" hidden="1">レビュー票!$A$6:$N$6</definedName>
    <definedName name="_xlnm._FilterDatabase" localSheetId="0" hidden="1">管理台帳!$A$7:$BV$7</definedName>
    <definedName name="_xlnm.Print_Area" localSheetId="0">管理台帳!$A$1:$AH$9</definedName>
    <definedName name="_xlnm.Print_Titles" localSheetId="0">管理台帳!$A:$F,管理台帳!$1:$7</definedName>
    <definedName name="キー項目範囲">管理台帳!$A$8:$A$9</definedName>
    <definedName name="コーディングミス">管理台帳!$BI:$BI</definedName>
    <definedName name="コーディング標準化ミス">管理台帳!$BJ:$BJ</definedName>
    <definedName name="コメント区分リスト">[1]入力リスト!$A$2:$A$4</definedName>
    <definedName name="コメント数">[2]レビュー票_社内!#REF!</definedName>
    <definedName name="コメント密度">管理台帳!$AG:$AG</definedName>
    <definedName name="ステップ数">管理台帳!$S:$S</definedName>
    <definedName name="チーム名">管理台帳!$C:$C</definedName>
    <definedName name="テストケース数">管理台帳!$T:$T</definedName>
    <definedName name="テスト項目ミス">管理台帳!$BH:$BH</definedName>
    <definedName name="バグではない数">管理台帳!$AE:$AE</definedName>
    <definedName name="バグ区分リスト">[1]入力リスト!$C$2:$C$5</definedName>
    <definedName name="バグ原因リスト">[1]入力リスト!$P$2:$P$11</definedName>
    <definedName name="バグ現象リスト">[1]入力リスト!$M$2:$M$9</definedName>
    <definedName name="バグ密度">管理台帳!$AH:$AH</definedName>
    <definedName name="プロジェクト名">[2]レビュー票_社内!#REF!</definedName>
    <definedName name="ページ数">管理台帳!$R:$R</definedName>
    <definedName name="レビューア">管理台帳!$P:$P</definedName>
    <definedName name="レビューイ">管理台帳!$O:$O</definedName>
    <definedName name="レビュー依頼書単票判定項目">[2]レビュー票_社内!#REF!</definedName>
    <definedName name="レビュー依頼日">管理台帳!$I:$I</definedName>
    <definedName name="レビュー回数">管理台帳!$K:$K</definedName>
    <definedName name="レビュー管理番号">管理台帳!$A:$A</definedName>
    <definedName name="レビュー形式">管理台帳!$H:$H</definedName>
    <definedName name="レビュー形式リスト">[1]入力リスト!$F$2:$F$4</definedName>
    <definedName name="レビュー後修正不備">管理台帳!$BM:$BM</definedName>
    <definedName name="レビュー工数">管理台帳!$U:$U</definedName>
    <definedName name="レビュー参加者">管理台帳!$Q:$Q</definedName>
    <definedName name="レビュー指摘件数">管理台帳!$Y:$Y</definedName>
    <definedName name="レビュー指摘対処件数">管理台帳!$Z:$Z</definedName>
    <definedName name="レビュー指摘対処率">管理台帳!$AA:$AA</definedName>
    <definedName name="レビュー実施日">管理台帳!$J:$J</definedName>
    <definedName name="レビュー密度">管理台帳!$AF:$AF</definedName>
    <definedName name="一覧タイトル最終行">管理台帳!$A$7</definedName>
    <definedName name="一覧データ範囲">管理台帳!$A$8:$AK$9</definedName>
    <definedName name="一覧作成エラー内容">管理台帳!$AJ:$AJ</definedName>
    <definedName name="完了">[3]入力リスト!$J$4</definedName>
    <definedName name="基準項目単位">管理台帳!$T$2</definedName>
    <definedName name="基本スキル不足">管理台帳!$BQ:$BQ</definedName>
    <definedName name="機能名">管理台帳!$E:$E</definedName>
    <definedName name="業務機能名">管理台帳!$D:$D</definedName>
    <definedName name="業務知識不足">管理台帳!$BO:$BO</definedName>
    <definedName name="結果報告担当者">管理台帳!$N:$N</definedName>
    <definedName name="結果報告日">管理台帳!$M:$M</definedName>
    <definedName name="検討不足">管理台帳!$BK:$BK</definedName>
    <definedName name="工程リスト">[1]入力リスト!$X$2:$X$18</definedName>
    <definedName name="工程名">管理台帳!$B:$B</definedName>
    <definedName name="合否判定結果">管理台帳!$L:$L</definedName>
    <definedName name="合否判定結果リスト">[1]入力リスト!$J$2:$J$4</definedName>
    <definedName name="作成工数">[2]レビュー票_社内!#REF!</definedName>
    <definedName name="仕様確認不足">管理台帳!$BL:$BL</definedName>
    <definedName name="指摘数">管理台帳!$V:$V</definedName>
    <definedName name="質問数">管理台帳!$X:$X</definedName>
    <definedName name="重要度リスト">[1]入力リスト!$S$2:$S$3</definedName>
    <definedName name="小">管理台帳!$BV:$BV</definedName>
    <definedName name="上位工程バグ数">管理台帳!$AC:$AC</definedName>
    <definedName name="設計インターフェースミス">管理台帳!$BE:$BE</definedName>
    <definedName name="設計誤り">管理台帳!$BD:$BD</definedName>
    <definedName name="設計標準化ミス">管理台帳!$BG:$BG</definedName>
    <definedName name="設計表現不備">管理台帳!$BF:$BF</definedName>
    <definedName name="設計漏れ">管理台帳!$BC:$BC</definedName>
    <definedName name="対象構成管理名">[2]レビュー票_社内!#REF!</definedName>
    <definedName name="対象成果物名">管理台帳!$F:$F</definedName>
    <definedName name="台帳作成ツール実行日時">管理台帳!$AK$3</definedName>
    <definedName name="大">管理台帳!$BU:$BU</definedName>
    <definedName name="単票ファイル名">管理台帳!$AK:$AK</definedName>
    <definedName name="注意不足">管理台帳!$BT:$BT</definedName>
    <definedName name="当工程バグ数">管理台帳!$AB:$AB</definedName>
    <definedName name="内外区分">管理台帳!$G:$G</definedName>
    <definedName name="内外区分リスト">[1]入力リスト!$H$2:$H$3</definedName>
    <definedName name="派生管理帳票リスト">[1]入力リスト!$V$2:$V$3</definedName>
    <definedName name="標準化不備">管理台帳!$BS:$BS</definedName>
    <definedName name="標準書確認不足">管理台帳!$BR:$BR</definedName>
    <definedName name="品質予想チーム名">[2]品質予測一覧!$C$13</definedName>
    <definedName name="品質予想バグ数">[2]品質予測一覧!$G:$G</definedName>
    <definedName name="品質予想ページ数">[2]品質予測一覧!$D:$D</definedName>
    <definedName name="品質予想レビューア">[2]品質予測一覧!$C$11</definedName>
    <definedName name="品質予想レビューイ">[2]品質予測一覧!$C$9</definedName>
    <definedName name="品質予想レビュ工数">[2]品質予測一覧!$J:$J</definedName>
    <definedName name="品質予想機能">[2]品質予測一覧!$C$7</definedName>
    <definedName name="品質予想業務機能">[2]品質予測一覧!$C$5</definedName>
    <definedName name="品質予想指摘数">[2]品質予測一覧!$K:$K</definedName>
    <definedName name="分析軸">管理台帳!$AO:$AO</definedName>
    <definedName name="分析軸_ケース数">管理台帳!$AW:$AW</definedName>
    <definedName name="分析軸_ページ数">管理台帳!$AU:$AU</definedName>
    <definedName name="分析軸_機能名">管理台帳!$AT:$AT</definedName>
    <definedName name="分析軸データ">管理台帳!$AO$5:$BV$9</definedName>
    <definedName name="母体バグ数">管理台帳!$AD:$AD</definedName>
    <definedName name="方式知識不足">管理台帳!$BP:$BP</definedName>
    <definedName name="予備項目１">[2]レビュー票_社内!#REF!</definedName>
    <definedName name="要望数">管理台帳!$W:$W</definedName>
    <definedName name="連絡不足">管理台帳!$BO:$BO</definedName>
    <definedName name="連絡不備">管理台帳!$BN:$BN</definedName>
  </definedNames>
  <calcPr calcId="181029"/>
</workbook>
</file>

<file path=xl/calcChain.xml><?xml version="1.0" encoding="utf-8"?>
<calcChain xmlns="http://schemas.openxmlformats.org/spreadsheetml/2006/main">
  <c r="Y13" i="4" l="1"/>
  <c r="Y12" i="4"/>
  <c r="Y11" i="4"/>
  <c r="Y10" i="4"/>
  <c r="Y9" i="4"/>
  <c r="Y8" i="4"/>
  <c r="AF9" i="4" l="1"/>
  <c r="AH25" i="4"/>
  <c r="AF25" i="4"/>
  <c r="AH24" i="4"/>
  <c r="AF24" i="4"/>
  <c r="AH23" i="4"/>
  <c r="AF23" i="4"/>
  <c r="AH22" i="4"/>
  <c r="AF22" i="4"/>
  <c r="AH21" i="4"/>
  <c r="AF21" i="4"/>
  <c r="AH20" i="4"/>
  <c r="AF20" i="4"/>
  <c r="AH19" i="4"/>
  <c r="AF19" i="4"/>
  <c r="AH18" i="4"/>
  <c r="AF18" i="4"/>
  <c r="AH17" i="4"/>
  <c r="AF17" i="4"/>
  <c r="AH16" i="4"/>
  <c r="AF16" i="4"/>
  <c r="AH15" i="4"/>
  <c r="AF15" i="4"/>
  <c r="AH14" i="4"/>
  <c r="AF14" i="4"/>
  <c r="AH13" i="4"/>
  <c r="AG13" i="4"/>
  <c r="AF13" i="4"/>
  <c r="AH12" i="4"/>
  <c r="AG12" i="4"/>
  <c r="AF12" i="4"/>
  <c r="AH11" i="4"/>
  <c r="AG11" i="4"/>
  <c r="AF11" i="4"/>
  <c r="AH10" i="4"/>
  <c r="AF10" i="4"/>
  <c r="AH9" i="4"/>
  <c r="AG9" i="4"/>
  <c r="AH8" i="4"/>
  <c r="AG8" i="4"/>
  <c r="AF8" i="4"/>
  <c r="Y16" i="4"/>
  <c r="AG16" i="4" s="1"/>
  <c r="F16" i="4"/>
  <c r="Y15" i="4"/>
  <c r="AA15" i="4" s="1"/>
  <c r="F15" i="4"/>
  <c r="Y14" i="4"/>
  <c r="BB14" i="4" s="1"/>
  <c r="F14" i="4"/>
  <c r="BB13" i="4"/>
  <c r="F13" i="4"/>
  <c r="AO12" i="4"/>
  <c r="BB11" i="4"/>
  <c r="AG10" i="4"/>
  <c r="AA9" i="4"/>
  <c r="BB25" i="4"/>
  <c r="BA25" i="4"/>
  <c r="AY25" i="4"/>
  <c r="AX25" i="4"/>
  <c r="AT25" i="4"/>
  <c r="AS25" i="4"/>
  <c r="AR25" i="4"/>
  <c r="AQ25" i="4"/>
  <c r="AP25" i="4"/>
  <c r="Y25" i="4"/>
  <c r="AA25" i="4" s="1"/>
  <c r="F25" i="4"/>
  <c r="AW25" i="4" s="1"/>
  <c r="BA24" i="4"/>
  <c r="AY24" i="4"/>
  <c r="AX24" i="4"/>
  <c r="AT24" i="4"/>
  <c r="AS24" i="4"/>
  <c r="AR24" i="4"/>
  <c r="AQ24" i="4"/>
  <c r="AP24" i="4"/>
  <c r="Y24" i="4"/>
  <c r="AA24" i="4" s="1"/>
  <c r="F24" i="4"/>
  <c r="BA23" i="4"/>
  <c r="AY23" i="4"/>
  <c r="AX23" i="4"/>
  <c r="AT23" i="4"/>
  <c r="AS23" i="4"/>
  <c r="AR23" i="4"/>
  <c r="AQ23" i="4"/>
  <c r="AP23" i="4"/>
  <c r="Y23" i="4"/>
  <c r="AA23" i="4" s="1"/>
  <c r="F23" i="4"/>
  <c r="AW23" i="4" s="1"/>
  <c r="BA22" i="4"/>
  <c r="AY22" i="4"/>
  <c r="AX22" i="4"/>
  <c r="AT22" i="4"/>
  <c r="AS22" i="4"/>
  <c r="AR22" i="4"/>
  <c r="AQ22" i="4"/>
  <c r="AP22" i="4"/>
  <c r="Y22" i="4"/>
  <c r="AA22" i="4" s="1"/>
  <c r="F22" i="4"/>
  <c r="BA21" i="4"/>
  <c r="AY21" i="4"/>
  <c r="AX21" i="4"/>
  <c r="AT21" i="4"/>
  <c r="AS21" i="4"/>
  <c r="AR21" i="4"/>
  <c r="AQ21" i="4"/>
  <c r="AP21" i="4"/>
  <c r="Y21" i="4"/>
  <c r="AA21" i="4" s="1"/>
  <c r="F21" i="4"/>
  <c r="BA20" i="4"/>
  <c r="AY20" i="4"/>
  <c r="AX20" i="4"/>
  <c r="AT20" i="4"/>
  <c r="AS20" i="4"/>
  <c r="AR20" i="4"/>
  <c r="AQ20" i="4"/>
  <c r="AP20" i="4"/>
  <c r="Y20" i="4"/>
  <c r="AA20" i="4" s="1"/>
  <c r="F20" i="4"/>
  <c r="BB19" i="4"/>
  <c r="BA19" i="4"/>
  <c r="AY19" i="4"/>
  <c r="AX19" i="4"/>
  <c r="AT19" i="4"/>
  <c r="AS19" i="4"/>
  <c r="AR19" i="4"/>
  <c r="AQ19" i="4"/>
  <c r="AP19" i="4"/>
  <c r="Y19" i="4"/>
  <c r="AA19" i="4" s="1"/>
  <c r="F19" i="4"/>
  <c r="BA18" i="4"/>
  <c r="AY18" i="4"/>
  <c r="AX18" i="4"/>
  <c r="AT18" i="4"/>
  <c r="AS18" i="4"/>
  <c r="AR18" i="4"/>
  <c r="AQ18" i="4"/>
  <c r="AP18" i="4"/>
  <c r="Y18" i="4"/>
  <c r="AA18" i="4" s="1"/>
  <c r="F18" i="4"/>
  <c r="AW16" i="4" s="1"/>
  <c r="BB17" i="4"/>
  <c r="BA17" i="4"/>
  <c r="AY17" i="4"/>
  <c r="AX17" i="4"/>
  <c r="AT17" i="4"/>
  <c r="AS17" i="4"/>
  <c r="AR17" i="4"/>
  <c r="AQ17" i="4"/>
  <c r="AP17" i="4"/>
  <c r="Y17" i="4"/>
  <c r="AA17" i="4" s="1"/>
  <c r="F17" i="4"/>
  <c r="BB16" i="4"/>
  <c r="BA16" i="4"/>
  <c r="AY16" i="4"/>
  <c r="AX16" i="4"/>
  <c r="AT16" i="4"/>
  <c r="AS16" i="4"/>
  <c r="AR16" i="4"/>
  <c r="AQ16" i="4"/>
  <c r="AP16" i="4"/>
  <c r="BA15" i="4"/>
  <c r="AY15" i="4"/>
  <c r="AX15" i="4"/>
  <c r="AT15" i="4"/>
  <c r="AS15" i="4"/>
  <c r="AR15" i="4"/>
  <c r="AQ15" i="4"/>
  <c r="AP15" i="4"/>
  <c r="BA14" i="4"/>
  <c r="AY14" i="4"/>
  <c r="AX14" i="4"/>
  <c r="AT14" i="4"/>
  <c r="AS14" i="4"/>
  <c r="AR14" i="4"/>
  <c r="AQ14" i="4"/>
  <c r="AP14" i="4"/>
  <c r="BA13" i="4"/>
  <c r="AY13" i="4"/>
  <c r="AX13" i="4"/>
  <c r="AT13" i="4"/>
  <c r="AS13" i="4"/>
  <c r="AR13" i="4"/>
  <c r="AQ13" i="4"/>
  <c r="AP13" i="4"/>
  <c r="BA12" i="4"/>
  <c r="AY12" i="4"/>
  <c r="AX12" i="4"/>
  <c r="AT12" i="4"/>
  <c r="AS12" i="4"/>
  <c r="AR12" i="4"/>
  <c r="AQ12" i="4"/>
  <c r="AP12" i="4"/>
  <c r="BA11" i="4"/>
  <c r="AY11" i="4"/>
  <c r="AX11" i="4"/>
  <c r="AT11" i="4"/>
  <c r="AS11" i="4"/>
  <c r="AR11" i="4"/>
  <c r="AQ11" i="4"/>
  <c r="AP11" i="4"/>
  <c r="AO11" i="4"/>
  <c r="BA10" i="4"/>
  <c r="AY10" i="4"/>
  <c r="AX10" i="4"/>
  <c r="AT10" i="4"/>
  <c r="AS10" i="4"/>
  <c r="AR10" i="4"/>
  <c r="AQ10" i="4"/>
  <c r="AP10" i="4"/>
  <c r="AO10" i="4"/>
  <c r="BA9" i="4"/>
  <c r="AY9" i="4"/>
  <c r="AX9" i="4"/>
  <c r="AT9" i="4"/>
  <c r="AS9" i="4"/>
  <c r="AR9" i="4"/>
  <c r="AQ9" i="4"/>
  <c r="AP9" i="4"/>
  <c r="AO9" i="4"/>
  <c r="BA8" i="4"/>
  <c r="AY8" i="4"/>
  <c r="AX8" i="4"/>
  <c r="AT8" i="4"/>
  <c r="AS8" i="4"/>
  <c r="AR8" i="4"/>
  <c r="AQ8" i="4"/>
  <c r="AP8" i="4"/>
  <c r="AO8" i="4"/>
  <c r="AE2" i="4"/>
  <c r="AD2" i="4"/>
  <c r="AC2" i="4"/>
  <c r="AB2" i="4"/>
  <c r="Z2" i="4"/>
  <c r="X2" i="4"/>
  <c r="W2" i="4"/>
  <c r="V2" i="4"/>
  <c r="U2" i="4"/>
  <c r="S2" i="4"/>
  <c r="AH1" i="4"/>
  <c r="AG1" i="4"/>
  <c r="AF1" i="4"/>
  <c r="BB21" i="4" l="1"/>
  <c r="AG18" i="4"/>
  <c r="AW19" i="4"/>
  <c r="BB23" i="4"/>
  <c r="AZ12" i="4"/>
  <c r="AG22" i="4"/>
  <c r="AG14" i="4"/>
  <c r="AW18" i="4"/>
  <c r="BB20" i="4"/>
  <c r="AW22" i="4"/>
  <c r="BB24" i="4"/>
  <c r="AA14" i="4"/>
  <c r="AG17" i="4"/>
  <c r="AG21" i="4"/>
  <c r="AG25" i="4"/>
  <c r="AW9" i="4"/>
  <c r="AU13" i="4"/>
  <c r="AW14" i="4"/>
  <c r="AW17" i="4"/>
  <c r="AW21" i="4"/>
  <c r="AW15" i="4"/>
  <c r="AA16" i="4"/>
  <c r="AG20" i="4"/>
  <c r="AG24" i="4"/>
  <c r="BB18" i="4"/>
  <c r="AW20" i="4"/>
  <c r="BB22" i="4"/>
  <c r="AW24" i="4"/>
  <c r="AG15" i="4"/>
  <c r="AG19" i="4"/>
  <c r="AG23" i="4"/>
  <c r="AA12" i="4"/>
  <c r="BB10" i="4"/>
  <c r="AA10" i="4"/>
  <c r="AA8" i="4"/>
  <c r="AV12" i="4"/>
  <c r="AZ9" i="4"/>
  <c r="AU12" i="4"/>
  <c r="AZ10" i="4"/>
  <c r="AV10" i="4"/>
  <c r="AW11" i="4"/>
  <c r="AZ11" i="4"/>
  <c r="AU8" i="4"/>
  <c r="AW10" i="4"/>
  <c r="AW12" i="4"/>
  <c r="AV13" i="4"/>
  <c r="AU15" i="4"/>
  <c r="AF2" i="4"/>
  <c r="AV8" i="4"/>
  <c r="AZ8" i="4"/>
  <c r="AU9" i="4"/>
  <c r="AU11" i="4"/>
  <c r="AO13" i="4"/>
  <c r="AW13" i="4"/>
  <c r="BB15" i="4"/>
  <c r="AV15" i="4"/>
  <c r="AZ15" i="4"/>
  <c r="AA11" i="4"/>
  <c r="AA13" i="4"/>
  <c r="AZ13" i="4"/>
  <c r="AW8" i="4"/>
  <c r="AV9" i="4"/>
  <c r="AU10" i="4"/>
  <c r="AV11" i="4"/>
  <c r="AO15" i="4"/>
  <c r="BB9" i="4"/>
  <c r="AH2" i="4"/>
  <c r="AU16" i="4"/>
  <c r="AU17" i="4"/>
  <c r="AU18" i="4"/>
  <c r="AU19" i="4"/>
  <c r="AU20" i="4"/>
  <c r="AU21" i="4"/>
  <c r="AU22" i="4"/>
  <c r="AU23" i="4"/>
  <c r="AU24" i="4"/>
  <c r="AU25" i="4"/>
  <c r="Y2" i="4"/>
  <c r="BB8" i="4"/>
  <c r="BB12" i="4"/>
  <c r="AU14" i="4"/>
  <c r="AV16" i="4"/>
  <c r="AZ16" i="4"/>
  <c r="AV17" i="4"/>
  <c r="AZ17" i="4"/>
  <c r="AV18" i="4"/>
  <c r="AZ18" i="4"/>
  <c r="AV19" i="4"/>
  <c r="AZ19" i="4"/>
  <c r="AV20" i="4"/>
  <c r="AZ20" i="4"/>
  <c r="AV21" i="4"/>
  <c r="AZ21" i="4"/>
  <c r="AV22" i="4"/>
  <c r="AZ22" i="4"/>
  <c r="AV23" i="4"/>
  <c r="AZ23" i="4"/>
  <c r="AV24" i="4"/>
  <c r="AZ24" i="4"/>
  <c r="AV25" i="4"/>
  <c r="AZ25" i="4"/>
  <c r="AV14" i="4"/>
  <c r="AZ14" i="4"/>
  <c r="AO16" i="4"/>
  <c r="AO17" i="4"/>
  <c r="AO18" i="4"/>
  <c r="AO19" i="4"/>
  <c r="AO20" i="4"/>
  <c r="AO21" i="4"/>
  <c r="AO22" i="4"/>
  <c r="AO23" i="4"/>
  <c r="AO24" i="4"/>
  <c r="AO25" i="4"/>
  <c r="AO14" i="4"/>
  <c r="AG2" i="4" l="1"/>
  <c r="AA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T1" authorId="0" shapeId="0" xr:uid="{00000000-0006-0000-0000-000001000000}">
      <text>
        <r>
          <rPr>
            <b/>
            <sz val="9"/>
            <color indexed="81"/>
            <rFont val="ＭＳ Ｐゴシック"/>
            <family val="3"/>
            <charset val="128"/>
          </rPr>
          <t>　（計算基準項目は新規作成時のツールのパラメタ）</t>
        </r>
      </text>
    </comment>
    <comment ref="Y4" authorId="0" shapeId="0" xr:uid="{00000000-0006-0000-0000-000002000000}">
      <text>
        <r>
          <rPr>
            <sz val="8"/>
            <color indexed="81"/>
            <rFont val="ＭＳ ゴシック"/>
            <family val="3"/>
            <charset val="128"/>
          </rPr>
          <t>「指摘」「要望」「質問」の合計数</t>
        </r>
      </text>
    </comment>
    <comment ref="Z4" authorId="0" shapeId="0" xr:uid="{00000000-0006-0000-0000-000003000000}">
      <text>
        <r>
          <rPr>
            <sz val="8"/>
            <color indexed="81"/>
            <rFont val="ＭＳ ゴシック"/>
            <family val="3"/>
            <charset val="128"/>
          </rPr>
          <t>「指摘」「要望」「質問」の確認済の合計数</t>
        </r>
      </text>
    </comment>
  </commentList>
</comments>
</file>

<file path=xl/sharedStrings.xml><?xml version="1.0" encoding="utf-8"?>
<sst xmlns="http://schemas.openxmlformats.org/spreadsheetml/2006/main" count="506" uniqueCount="245">
  <si>
    <t>更新日</t>
  </si>
  <si>
    <t>作成日</t>
  </si>
  <si>
    <t xml:space="preserve">レビュー管理台帳 </t>
    <rPh sb="4" eb="6">
      <t>カンリ</t>
    </rPh>
    <rPh sb="6" eb="8">
      <t>ダイチョウ</t>
    </rPh>
    <phoneticPr fontId="5"/>
  </si>
  <si>
    <t>プロジェクト名</t>
    <rPh sb="6" eb="7">
      <t>メイ</t>
    </rPh>
    <phoneticPr fontId="5"/>
  </si>
  <si>
    <t>更新者</t>
    <rPh sb="0" eb="3">
      <t>コウシンシャ</t>
    </rPh>
    <phoneticPr fontId="5"/>
  </si>
  <si>
    <t>作成者</t>
    <rPh sb="0" eb="3">
      <t>サクセイシャ</t>
    </rPh>
    <phoneticPr fontId="5"/>
  </si>
  <si>
    <t>工程名</t>
    <rPh sb="0" eb="2">
      <t>コウテイ</t>
    </rPh>
    <rPh sb="2" eb="3">
      <t>メイ</t>
    </rPh>
    <phoneticPr fontId="1"/>
  </si>
  <si>
    <t>レビュー相手</t>
    <rPh sb="4" eb="6">
      <t>アイテ</t>
    </rPh>
    <phoneticPr fontId="1"/>
  </si>
  <si>
    <t>日時</t>
    <rPh sb="0" eb="2">
      <t>ニチジ</t>
    </rPh>
    <phoneticPr fontId="1"/>
  </si>
  <si>
    <t>指摘事項</t>
    <rPh sb="0" eb="2">
      <t>シテキ</t>
    </rPh>
    <rPh sb="2" eb="4">
      <t>ジコウ</t>
    </rPh>
    <phoneticPr fontId="1"/>
  </si>
  <si>
    <t>対応</t>
    <rPh sb="0" eb="2">
      <t>タイオウ</t>
    </rPh>
    <phoneticPr fontId="1"/>
  </si>
  <si>
    <t>対象成果物</t>
    <rPh sb="0" eb="2">
      <t>タイショウ</t>
    </rPh>
    <rPh sb="2" eb="4">
      <t>セイカ</t>
    </rPh>
    <rPh sb="4" eb="5">
      <t>ブツ</t>
    </rPh>
    <phoneticPr fontId="1"/>
  </si>
  <si>
    <t>レビュー</t>
    <phoneticPr fontId="1"/>
  </si>
  <si>
    <t>修正者</t>
    <rPh sb="0" eb="2">
      <t>シュウセイ</t>
    </rPh>
    <rPh sb="2" eb="3">
      <t>シャ</t>
    </rPh>
    <phoneticPr fontId="1"/>
  </si>
  <si>
    <t>修正日</t>
    <rPh sb="0" eb="2">
      <t>シュウセイ</t>
    </rPh>
    <rPh sb="2" eb="3">
      <t>ニチ</t>
    </rPh>
    <phoneticPr fontId="1"/>
  </si>
  <si>
    <t>修正内容</t>
    <rPh sb="0" eb="2">
      <t>シュウセイ</t>
    </rPh>
    <rPh sb="2" eb="4">
      <t>ナイヨウ</t>
    </rPh>
    <phoneticPr fontId="1"/>
  </si>
  <si>
    <t>顧客/社内</t>
    <rPh sb="0" eb="2">
      <t>コキャク</t>
    </rPh>
    <rPh sb="3" eb="5">
      <t>シャナイ</t>
    </rPh>
    <phoneticPr fontId="1"/>
  </si>
  <si>
    <t>状況</t>
    <rPh sb="0" eb="2">
      <t>ジョウキョウ</t>
    </rPh>
    <phoneticPr fontId="1"/>
  </si>
  <si>
    <r>
      <t>(*1) 同一成果物に対して複数回レビューした場合、レビュー対象規模は</t>
    </r>
    <r>
      <rPr>
        <u/>
        <sz val="8"/>
        <rFont val="ＭＳ ゴシック"/>
        <family val="3"/>
        <charset val="128"/>
      </rPr>
      <t>最後のレビュー時の値</t>
    </r>
    <r>
      <rPr>
        <sz val="8"/>
        <rFont val="ＭＳ ゴシック"/>
        <family val="3"/>
        <charset val="128"/>
      </rPr>
      <t>、その他（工数、指摘件数、不具合数等）は</t>
    </r>
    <r>
      <rPr>
        <u/>
        <sz val="8"/>
        <rFont val="ＭＳ ゴシック"/>
        <family val="3"/>
        <charset val="128"/>
      </rPr>
      <t>全レビュー合計の値</t>
    </r>
    <r>
      <rPr>
        <sz val="8"/>
        <rFont val="ＭＳ ゴシック"/>
        <family val="3"/>
        <charset val="128"/>
      </rPr>
      <t>で算出</t>
    </r>
    <rPh sb="30" eb="32">
      <t>タイショウ</t>
    </rPh>
    <rPh sb="48" eb="49">
      <t>タ</t>
    </rPh>
    <rPh sb="58" eb="61">
      <t>フグアイ</t>
    </rPh>
    <rPh sb="62" eb="63">
      <t>ナド</t>
    </rPh>
    <phoneticPr fontId="3"/>
  </si>
  <si>
    <t>集計
(*1)</t>
    <rPh sb="0" eb="2">
      <t>シュウケイ</t>
    </rPh>
    <phoneticPr fontId="3"/>
  </si>
  <si>
    <t>レビュー対象規模</t>
    <rPh sb="4" eb="6">
      <t>タイショウ</t>
    </rPh>
    <rPh sb="6" eb="8">
      <t>キボ</t>
    </rPh>
    <phoneticPr fontId="3"/>
  </si>
  <si>
    <t>基準項目</t>
    <rPh sb="0" eb="2">
      <t>キジュン</t>
    </rPh>
    <rPh sb="2" eb="4">
      <t>コウモク</t>
    </rPh>
    <phoneticPr fontId="3"/>
  </si>
  <si>
    <t>レビュー
工数（h）</t>
    <rPh sb="5" eb="7">
      <t>コウスウ</t>
    </rPh>
    <phoneticPr fontId="3"/>
  </si>
  <si>
    <t>指摘数</t>
    <rPh sb="0" eb="3">
      <t>シテキスウ</t>
    </rPh>
    <phoneticPr fontId="3"/>
  </si>
  <si>
    <t>要望数</t>
    <rPh sb="0" eb="2">
      <t>ヨウボウ</t>
    </rPh>
    <rPh sb="2" eb="3">
      <t>カズ</t>
    </rPh>
    <phoneticPr fontId="3"/>
  </si>
  <si>
    <t>質問数</t>
    <rPh sb="0" eb="2">
      <t>シツモン</t>
    </rPh>
    <rPh sb="2" eb="3">
      <t>カズ</t>
    </rPh>
    <phoneticPr fontId="3"/>
  </si>
  <si>
    <t>レビュー
指摘件数</t>
    <rPh sb="5" eb="7">
      <t>シテキ</t>
    </rPh>
    <rPh sb="7" eb="8">
      <t>ケン</t>
    </rPh>
    <rPh sb="8" eb="9">
      <t>スウ</t>
    </rPh>
    <phoneticPr fontId="3"/>
  </si>
  <si>
    <t>レビュー指摘対処件数</t>
    <rPh sb="4" eb="6">
      <t>シテキ</t>
    </rPh>
    <rPh sb="6" eb="8">
      <t>タイショ</t>
    </rPh>
    <rPh sb="8" eb="9">
      <t>ケン</t>
    </rPh>
    <rPh sb="9" eb="10">
      <t>スウ</t>
    </rPh>
    <phoneticPr fontId="3"/>
  </si>
  <si>
    <t>レビュー
指摘対処率</t>
    <rPh sb="5" eb="7">
      <t>シテキ</t>
    </rPh>
    <rPh sb="7" eb="9">
      <t>タイショ</t>
    </rPh>
    <rPh sb="9" eb="10">
      <t>リツ</t>
    </rPh>
    <phoneticPr fontId="3"/>
  </si>
  <si>
    <t xml:space="preserve">当工程
不具合数 </t>
    <rPh sb="0" eb="1">
      <t>トウ</t>
    </rPh>
    <rPh sb="1" eb="3">
      <t>コウテイ</t>
    </rPh>
    <rPh sb="4" eb="7">
      <t>フグアイ</t>
    </rPh>
    <rPh sb="7" eb="8">
      <t>カズ</t>
    </rPh>
    <phoneticPr fontId="3"/>
  </si>
  <si>
    <t>上位工程
不具合数</t>
    <rPh sb="0" eb="2">
      <t>ジョウイ</t>
    </rPh>
    <rPh sb="2" eb="4">
      <t>コウテイ</t>
    </rPh>
    <rPh sb="5" eb="8">
      <t>フグアイ</t>
    </rPh>
    <rPh sb="8" eb="9">
      <t>カズ</t>
    </rPh>
    <phoneticPr fontId="3"/>
  </si>
  <si>
    <t>母体
不具合数</t>
    <rPh sb="0" eb="2">
      <t>ボタイ</t>
    </rPh>
    <rPh sb="3" eb="6">
      <t>フグアイ</t>
    </rPh>
    <rPh sb="6" eb="7">
      <t>カズ</t>
    </rPh>
    <phoneticPr fontId="3"/>
  </si>
  <si>
    <t>不具合では
ない数</t>
    <rPh sb="0" eb="3">
      <t>フグアイ</t>
    </rPh>
    <rPh sb="8" eb="9">
      <t>カズ</t>
    </rPh>
    <phoneticPr fontId="3"/>
  </si>
  <si>
    <t>更新日</t>
    <phoneticPr fontId="5"/>
  </si>
  <si>
    <t>作成日</t>
    <phoneticPr fontId="5"/>
  </si>
  <si>
    <t xml:space="preserve">台帳作成ツールの最終実行日 </t>
    <phoneticPr fontId="3"/>
  </si>
  <si>
    <t>工程名</t>
  </si>
  <si>
    <t>チーム名</t>
  </si>
  <si>
    <t>業務機能名</t>
    <rPh sb="0" eb="2">
      <t>ギョウム</t>
    </rPh>
    <rPh sb="2" eb="4">
      <t>キノウ</t>
    </rPh>
    <rPh sb="4" eb="5">
      <t>メイ</t>
    </rPh>
    <phoneticPr fontId="3"/>
  </si>
  <si>
    <t>機能名</t>
    <rPh sb="0" eb="2">
      <t>キノウ</t>
    </rPh>
    <rPh sb="2" eb="3">
      <t>メイ</t>
    </rPh>
    <phoneticPr fontId="3"/>
  </si>
  <si>
    <t>対象成果物名</t>
    <rPh sb="0" eb="2">
      <t>タイショウ</t>
    </rPh>
    <rPh sb="2" eb="4">
      <t>セイカ</t>
    </rPh>
    <rPh sb="4" eb="5">
      <t>ブツ</t>
    </rPh>
    <rPh sb="5" eb="6">
      <t>メイ</t>
    </rPh>
    <phoneticPr fontId="3"/>
  </si>
  <si>
    <t>社内／顧客</t>
    <rPh sb="0" eb="2">
      <t>シャナイ</t>
    </rPh>
    <rPh sb="3" eb="5">
      <t>コキャク</t>
    </rPh>
    <phoneticPr fontId="3"/>
  </si>
  <si>
    <t>レビュー形式</t>
    <rPh sb="4" eb="6">
      <t>ケイシキ</t>
    </rPh>
    <phoneticPr fontId="3"/>
  </si>
  <si>
    <t>レビュー
依頼日</t>
    <phoneticPr fontId="3"/>
  </si>
  <si>
    <t>レビュー
実施日</t>
    <phoneticPr fontId="3"/>
  </si>
  <si>
    <t>レビュー
回数</t>
    <rPh sb="5" eb="7">
      <t>カイスウ</t>
    </rPh>
    <phoneticPr fontId="3"/>
  </si>
  <si>
    <t>合否判定結果</t>
    <rPh sb="0" eb="2">
      <t>ゴウヒ</t>
    </rPh>
    <rPh sb="2" eb="4">
      <t>ハンテイ</t>
    </rPh>
    <rPh sb="4" eb="6">
      <t>ケッカ</t>
    </rPh>
    <phoneticPr fontId="3"/>
  </si>
  <si>
    <t>対応結果
報告日</t>
    <rPh sb="0" eb="2">
      <t>タイオウ</t>
    </rPh>
    <phoneticPr fontId="3"/>
  </si>
  <si>
    <t>対応結果
報告担当者</t>
    <rPh sb="0" eb="2">
      <t>タイオウ</t>
    </rPh>
    <phoneticPr fontId="3"/>
  </si>
  <si>
    <t>レビューイ</t>
  </si>
  <si>
    <t>レビューア</t>
  </si>
  <si>
    <t>レビュー参加者</t>
    <rPh sb="4" eb="6">
      <t>サンカ</t>
    </rPh>
    <rPh sb="6" eb="7">
      <t>シャ</t>
    </rPh>
    <phoneticPr fontId="3"/>
  </si>
  <si>
    <t>レビュー
工数（ｈ）</t>
    <phoneticPr fontId="3"/>
  </si>
  <si>
    <t>指摘区分</t>
    <rPh sb="0" eb="2">
      <t>シテキ</t>
    </rPh>
    <rPh sb="2" eb="4">
      <t>クブン</t>
    </rPh>
    <phoneticPr fontId="3"/>
  </si>
  <si>
    <t>レビュー
指摘件数</t>
    <rPh sb="5" eb="7">
      <t>シテキ</t>
    </rPh>
    <rPh sb="7" eb="9">
      <t>ケンスウ</t>
    </rPh>
    <phoneticPr fontId="3"/>
  </si>
  <si>
    <t>レビュー
指摘対処
件数</t>
    <rPh sb="5" eb="7">
      <t>シテキ</t>
    </rPh>
    <rPh sb="7" eb="9">
      <t>タイショ</t>
    </rPh>
    <rPh sb="10" eb="12">
      <t>ケンスウ</t>
    </rPh>
    <phoneticPr fontId="3"/>
  </si>
  <si>
    <t>不具合区分</t>
    <rPh sb="0" eb="3">
      <t>フグアイ</t>
    </rPh>
    <rPh sb="3" eb="5">
      <t>クブン</t>
    </rPh>
    <phoneticPr fontId="3"/>
  </si>
  <si>
    <t>レビュー票別の密度</t>
    <rPh sb="4" eb="5">
      <t>ヒョウ</t>
    </rPh>
    <rPh sb="5" eb="6">
      <t>ベツ</t>
    </rPh>
    <rPh sb="7" eb="9">
      <t>ミツド</t>
    </rPh>
    <phoneticPr fontId="3"/>
  </si>
  <si>
    <t>台帳作成ツール　エラー内容</t>
    <rPh sb="0" eb="2">
      <t>ダイチョウ</t>
    </rPh>
    <rPh sb="2" eb="4">
      <t>サクセイ</t>
    </rPh>
    <rPh sb="11" eb="13">
      <t>ナイヨウ</t>
    </rPh>
    <phoneticPr fontId="3"/>
  </si>
  <si>
    <t>単票ファイル名</t>
    <rPh sb="0" eb="2">
      <t>タンピョウ</t>
    </rPh>
    <rPh sb="6" eb="7">
      <t>メイ</t>
    </rPh>
    <phoneticPr fontId="3"/>
  </si>
  <si>
    <t>分析軸</t>
    <rPh sb="0" eb="2">
      <t>ブンセキ</t>
    </rPh>
    <rPh sb="2" eb="3">
      <t>ジク</t>
    </rPh>
    <phoneticPr fontId="3"/>
  </si>
  <si>
    <t>不具合現象</t>
    <rPh sb="0" eb="3">
      <t>フグアイ</t>
    </rPh>
    <rPh sb="3" eb="5">
      <t>ゲンショウ</t>
    </rPh>
    <phoneticPr fontId="3"/>
  </si>
  <si>
    <t>不具合原因</t>
    <rPh sb="0" eb="3">
      <t>フグアイ</t>
    </rPh>
    <rPh sb="3" eb="5">
      <t>ゲンイン</t>
    </rPh>
    <phoneticPr fontId="3"/>
  </si>
  <si>
    <t>重要度</t>
    <rPh sb="0" eb="3">
      <t>ジュウヨウド</t>
    </rPh>
    <phoneticPr fontId="3"/>
  </si>
  <si>
    <t>ページ数</t>
  </si>
  <si>
    <t>ステップ数
（Kstep）</t>
    <phoneticPr fontId="3"/>
  </si>
  <si>
    <t>テスト
項目数</t>
    <rPh sb="4" eb="6">
      <t>コウモク</t>
    </rPh>
    <phoneticPr fontId="3"/>
  </si>
  <si>
    <t>指摘数</t>
    <rPh sb="0" eb="2">
      <t>シテキ</t>
    </rPh>
    <rPh sb="2" eb="3">
      <t>スウ</t>
    </rPh>
    <phoneticPr fontId="3"/>
  </si>
  <si>
    <t>要望数</t>
    <rPh sb="0" eb="2">
      <t>ヨウボウ</t>
    </rPh>
    <rPh sb="2" eb="3">
      <t>スウ</t>
    </rPh>
    <phoneticPr fontId="3"/>
  </si>
  <si>
    <t>質問数</t>
    <rPh sb="0" eb="2">
      <t>シツモン</t>
    </rPh>
    <rPh sb="2" eb="3">
      <t>スウ</t>
    </rPh>
    <phoneticPr fontId="3"/>
  </si>
  <si>
    <t>当工程
不具合数</t>
    <rPh sb="4" eb="7">
      <t>フグアイ</t>
    </rPh>
    <phoneticPr fontId="3"/>
  </si>
  <si>
    <t>上位工程
不具合数</t>
    <rPh sb="5" eb="8">
      <t>フグアイ</t>
    </rPh>
    <phoneticPr fontId="3"/>
  </si>
  <si>
    <t>母体
不具合数</t>
    <rPh sb="0" eb="2">
      <t>ボタイ</t>
    </rPh>
    <rPh sb="3" eb="6">
      <t>フグアイ</t>
    </rPh>
    <rPh sb="6" eb="7">
      <t>スウ</t>
    </rPh>
    <phoneticPr fontId="3"/>
  </si>
  <si>
    <t>不具合では
ない数</t>
    <rPh sb="0" eb="3">
      <t>フグアイ</t>
    </rPh>
    <rPh sb="8" eb="9">
      <t>スウ</t>
    </rPh>
    <phoneticPr fontId="3"/>
  </si>
  <si>
    <t>レビュー工数密度</t>
    <rPh sb="4" eb="6">
      <t>コウスウ</t>
    </rPh>
    <rPh sb="6" eb="8">
      <t>ミツド</t>
    </rPh>
    <phoneticPr fontId="3"/>
  </si>
  <si>
    <t>レビュー指摘密度</t>
    <rPh sb="4" eb="6">
      <t>シテキ</t>
    </rPh>
    <rPh sb="6" eb="8">
      <t>ミツド</t>
    </rPh>
    <phoneticPr fontId="3"/>
  </si>
  <si>
    <t>レビュー時不具合密度</t>
    <rPh sb="5" eb="8">
      <t>フグアイ</t>
    </rPh>
    <rPh sb="8" eb="10">
      <t>ミツド</t>
    </rPh>
    <phoneticPr fontId="3"/>
  </si>
  <si>
    <t>対象成果物</t>
    <phoneticPr fontId="3"/>
  </si>
  <si>
    <t>レビューイ</t>
    <phoneticPr fontId="3"/>
  </si>
  <si>
    <t>レビューア</t>
    <phoneticPr fontId="3"/>
  </si>
  <si>
    <t>ステップ数</t>
    <rPh sb="4" eb="5">
      <t>スウ</t>
    </rPh>
    <phoneticPr fontId="3"/>
  </si>
  <si>
    <t>ケース数</t>
    <rPh sb="3" eb="4">
      <t>スウ</t>
    </rPh>
    <phoneticPr fontId="3"/>
  </si>
  <si>
    <t>当工程不具合数</t>
    <rPh sb="3" eb="6">
      <t>フグアイ</t>
    </rPh>
    <phoneticPr fontId="3"/>
  </si>
  <si>
    <t>上位工程不具合数</t>
    <rPh sb="0" eb="2">
      <t>ジョウイ</t>
    </rPh>
    <rPh sb="2" eb="4">
      <t>コウテイ</t>
    </rPh>
    <rPh sb="4" eb="7">
      <t>フグアイ</t>
    </rPh>
    <rPh sb="7" eb="8">
      <t>スウ</t>
    </rPh>
    <phoneticPr fontId="3"/>
  </si>
  <si>
    <t>レビュー回数</t>
    <rPh sb="4" eb="6">
      <t>カイスウ</t>
    </rPh>
    <phoneticPr fontId="3"/>
  </si>
  <si>
    <t>レビュー工数</t>
    <rPh sb="4" eb="6">
      <t>コウスウ</t>
    </rPh>
    <phoneticPr fontId="3"/>
  </si>
  <si>
    <t>レビュー指摘件数</t>
    <rPh sb="4" eb="6">
      <t>シテキ</t>
    </rPh>
    <rPh sb="6" eb="8">
      <t>ケンスウ</t>
    </rPh>
    <phoneticPr fontId="3"/>
  </si>
  <si>
    <t>設計漏れ</t>
    <rPh sb="0" eb="2">
      <t>セッケイ</t>
    </rPh>
    <rPh sb="2" eb="3">
      <t>モ</t>
    </rPh>
    <phoneticPr fontId="3"/>
  </si>
  <si>
    <t>設計誤り</t>
    <rPh sb="0" eb="2">
      <t>セッケイ</t>
    </rPh>
    <rPh sb="2" eb="3">
      <t>アヤマ</t>
    </rPh>
    <phoneticPr fontId="3"/>
  </si>
  <si>
    <t>設計インターフェースミス</t>
    <rPh sb="0" eb="2">
      <t>セッケイ</t>
    </rPh>
    <phoneticPr fontId="3"/>
  </si>
  <si>
    <t>設計表現不備</t>
    <rPh sb="0" eb="2">
      <t>セッケイ</t>
    </rPh>
    <rPh sb="2" eb="4">
      <t>ヒョウゲン</t>
    </rPh>
    <rPh sb="4" eb="6">
      <t>フビ</t>
    </rPh>
    <phoneticPr fontId="3"/>
  </si>
  <si>
    <t>設計標準化ミス</t>
    <rPh sb="0" eb="2">
      <t>セッケイ</t>
    </rPh>
    <rPh sb="2" eb="5">
      <t>ヒョウジュンカ</t>
    </rPh>
    <phoneticPr fontId="3"/>
  </si>
  <si>
    <t>テスト項目ミス</t>
    <rPh sb="3" eb="5">
      <t>コウモク</t>
    </rPh>
    <phoneticPr fontId="3"/>
  </si>
  <si>
    <t>コーディングミス</t>
    <phoneticPr fontId="3"/>
  </si>
  <si>
    <t>コーディング標準化ミス</t>
    <rPh sb="6" eb="9">
      <t>ヒョウジュンカ</t>
    </rPh>
    <phoneticPr fontId="3"/>
  </si>
  <si>
    <t>検討不足</t>
    <rPh sb="0" eb="2">
      <t>ケントウ</t>
    </rPh>
    <rPh sb="2" eb="4">
      <t>ブソク</t>
    </rPh>
    <phoneticPr fontId="3"/>
  </si>
  <si>
    <t>仕様確認不足</t>
    <phoneticPr fontId="3"/>
  </si>
  <si>
    <t>レビュー後修正不備</t>
    <phoneticPr fontId="3"/>
  </si>
  <si>
    <t>連絡不備</t>
  </si>
  <si>
    <t>業務知識不足</t>
  </si>
  <si>
    <t>方式知識不足</t>
    <rPh sb="0" eb="2">
      <t>ホウシキ</t>
    </rPh>
    <rPh sb="2" eb="4">
      <t>チシキ</t>
    </rPh>
    <rPh sb="4" eb="6">
      <t>ブソク</t>
    </rPh>
    <phoneticPr fontId="3"/>
  </si>
  <si>
    <t>基本スキル不足</t>
    <rPh sb="0" eb="2">
      <t>キホン</t>
    </rPh>
    <rPh sb="5" eb="7">
      <t>ブソク</t>
    </rPh>
    <phoneticPr fontId="3"/>
  </si>
  <si>
    <t>標準書確認不足</t>
    <rPh sb="0" eb="3">
      <t>ヒョウジュンショ</t>
    </rPh>
    <rPh sb="3" eb="5">
      <t>カクニン</t>
    </rPh>
    <rPh sb="5" eb="7">
      <t>ブソク</t>
    </rPh>
    <phoneticPr fontId="3"/>
  </si>
  <si>
    <t>標準化不備</t>
    <rPh sb="0" eb="3">
      <t>ヒョウジュンカ</t>
    </rPh>
    <rPh sb="3" eb="5">
      <t>フビ</t>
    </rPh>
    <phoneticPr fontId="3"/>
  </si>
  <si>
    <t>注意不足</t>
  </si>
  <si>
    <t>大</t>
    <rPh sb="0" eb="1">
      <t>ダイ</t>
    </rPh>
    <phoneticPr fontId="3"/>
  </si>
  <si>
    <t>小</t>
    <rPh sb="0" eb="1">
      <t>ショウ</t>
    </rPh>
    <phoneticPr fontId="3"/>
  </si>
  <si>
    <t>（人時／基準項目）</t>
    <rPh sb="1" eb="2">
      <t>ニン</t>
    </rPh>
    <rPh sb="2" eb="3">
      <t>ジ</t>
    </rPh>
    <rPh sb="4" eb="6">
      <t>キジュン</t>
    </rPh>
    <rPh sb="6" eb="8">
      <t>コウモク</t>
    </rPh>
    <phoneticPr fontId="3"/>
  </si>
  <si>
    <t>（個／基準項目）</t>
    <rPh sb="1" eb="2">
      <t>コ</t>
    </rPh>
    <rPh sb="3" eb="5">
      <t>キジュン</t>
    </rPh>
    <rPh sb="5" eb="7">
      <t>コウモク</t>
    </rPh>
    <phoneticPr fontId="3"/>
  </si>
  <si>
    <t>個</t>
    <rPh sb="0" eb="1">
      <t>コ</t>
    </rPh>
    <phoneticPr fontId="3"/>
  </si>
  <si>
    <t>ｈ</t>
    <phoneticPr fontId="3"/>
  </si>
  <si>
    <t>001</t>
    <phoneticPr fontId="3"/>
  </si>
  <si>
    <t>002</t>
    <phoneticPr fontId="3"/>
  </si>
  <si>
    <t>003</t>
    <phoneticPr fontId="3"/>
  </si>
  <si>
    <t>004</t>
  </si>
  <si>
    <t>005</t>
  </si>
  <si>
    <t>006</t>
  </si>
  <si>
    <t>007</t>
  </si>
  <si>
    <t>008</t>
  </si>
  <si>
    <t>009</t>
  </si>
  <si>
    <t>010</t>
  </si>
  <si>
    <t>011</t>
  </si>
  <si>
    <t>012</t>
  </si>
  <si>
    <t>013</t>
  </si>
  <si>
    <t>014</t>
  </si>
  <si>
    <t>015</t>
  </si>
  <si>
    <t>016</t>
  </si>
  <si>
    <t>017</t>
  </si>
  <si>
    <t>018</t>
  </si>
  <si>
    <t>レビュー管理票</t>
    <rPh sb="4" eb="6">
      <t>カンリ</t>
    </rPh>
    <rPh sb="6" eb="7">
      <t>ヒョウ</t>
    </rPh>
    <phoneticPr fontId="5"/>
  </si>
  <si>
    <t>確認</t>
    <rPh sb="0" eb="2">
      <t>カクニン</t>
    </rPh>
    <phoneticPr fontId="1"/>
  </si>
  <si>
    <t>確認者</t>
    <rPh sb="0" eb="2">
      <t>カクニン</t>
    </rPh>
    <rPh sb="2" eb="3">
      <t>シャ</t>
    </rPh>
    <phoneticPr fontId="1"/>
  </si>
  <si>
    <t>確認日</t>
    <rPh sb="0" eb="2">
      <t>カクニン</t>
    </rPh>
    <rPh sb="2" eb="3">
      <t>ヒ</t>
    </rPh>
    <phoneticPr fontId="1"/>
  </si>
  <si>
    <t>ﾚﾋﾞｭｰ
管理No</t>
    <rPh sb="6" eb="8">
      <t>カンリ</t>
    </rPh>
    <phoneticPr fontId="1"/>
  </si>
  <si>
    <t>指摘No</t>
    <rPh sb="0" eb="2">
      <t>シテキ</t>
    </rPh>
    <phoneticPr fontId="1"/>
  </si>
  <si>
    <t>木下</t>
    <rPh sb="0" eb="2">
      <t>キノシタ</t>
    </rPh>
    <phoneticPr fontId="1"/>
  </si>
  <si>
    <t>クワガタ_KID’S受発注機能改修</t>
    <rPh sb="10" eb="13">
      <t>ジュハッチュウ</t>
    </rPh>
    <rPh sb="13" eb="15">
      <t>キノウ</t>
    </rPh>
    <rPh sb="15" eb="17">
      <t>カイシュウ</t>
    </rPh>
    <phoneticPr fontId="3"/>
  </si>
  <si>
    <t>画面設計</t>
    <rPh sb="0" eb="2">
      <t>ガメン</t>
    </rPh>
    <rPh sb="2" eb="4">
      <t>セッケイ</t>
    </rPh>
    <phoneticPr fontId="1"/>
  </si>
  <si>
    <t>-</t>
    <phoneticPr fontId="1"/>
  </si>
  <si>
    <t>-</t>
    <phoneticPr fontId="1"/>
  </si>
  <si>
    <t>KID'Sシステム改修 画面設計書_20181205.xlsx</t>
    <rPh sb="9" eb="11">
      <t>カイシュウ</t>
    </rPh>
    <rPh sb="12" eb="14">
      <t>ガメン</t>
    </rPh>
    <rPh sb="14" eb="16">
      <t>セッケイ</t>
    </rPh>
    <rPh sb="16" eb="17">
      <t>ショ</t>
    </rPh>
    <phoneticPr fontId="1"/>
  </si>
  <si>
    <t>顧客</t>
    <rPh sb="0" eb="2">
      <t>コキャク</t>
    </rPh>
    <phoneticPr fontId="1"/>
  </si>
  <si>
    <t>打合せ</t>
    <rPh sb="0" eb="2">
      <t>ウチアワ</t>
    </rPh>
    <phoneticPr fontId="1"/>
  </si>
  <si>
    <t>否</t>
    <rPh sb="0" eb="1">
      <t>ヒ</t>
    </rPh>
    <phoneticPr fontId="1"/>
  </si>
  <si>
    <t>ワークシート登録</t>
    <rPh sb="6" eb="8">
      <t>トウロク</t>
    </rPh>
    <phoneticPr fontId="1"/>
  </si>
  <si>
    <t>KID'Sシステム改修 画面設計書_20181205.xlsx</t>
    <phoneticPr fontId="1"/>
  </si>
  <si>
    <t>2018/12/6　15:00～</t>
    <phoneticPr fontId="1"/>
  </si>
  <si>
    <t>顧客担当者</t>
    <rPh sb="0" eb="2">
      <t>コキャク</t>
    </rPh>
    <rPh sb="2" eb="5">
      <t>タントウシャ</t>
    </rPh>
    <phoneticPr fontId="1"/>
  </si>
  <si>
    <t>全体</t>
    <rPh sb="0" eb="2">
      <t>ゼンタイ</t>
    </rPh>
    <phoneticPr fontId="1"/>
  </si>
  <si>
    <t>エラー発生時の画面表示で、エラーの原因となった箇所のカラムと行を表示する仕様にして欲しい。</t>
    <rPh sb="3" eb="5">
      <t>ハッセイ</t>
    </rPh>
    <rPh sb="5" eb="6">
      <t>ジ</t>
    </rPh>
    <rPh sb="7" eb="9">
      <t>ガメン</t>
    </rPh>
    <rPh sb="9" eb="11">
      <t>ヒョウジ</t>
    </rPh>
    <rPh sb="17" eb="19">
      <t>ゲンイン</t>
    </rPh>
    <rPh sb="23" eb="25">
      <t>カショ</t>
    </rPh>
    <rPh sb="30" eb="31">
      <t>ギョウ</t>
    </rPh>
    <rPh sb="32" eb="34">
      <t>ヒョウジ</t>
    </rPh>
    <rPh sb="36" eb="38">
      <t>シヨウ</t>
    </rPh>
    <rPh sb="41" eb="42">
      <t>ホ</t>
    </rPh>
    <phoneticPr fontId="1"/>
  </si>
  <si>
    <t>製品コード登録時、新規か再販かわかるように表示して欲しい。</t>
    <rPh sb="0" eb="2">
      <t>セイヒン</t>
    </rPh>
    <rPh sb="5" eb="7">
      <t>トウロク</t>
    </rPh>
    <rPh sb="7" eb="8">
      <t>ジ</t>
    </rPh>
    <rPh sb="9" eb="11">
      <t>シンキ</t>
    </rPh>
    <rPh sb="12" eb="14">
      <t>サイハン</t>
    </rPh>
    <rPh sb="21" eb="23">
      <t>ヒョウジ</t>
    </rPh>
    <rPh sb="25" eb="26">
      <t>ホ</t>
    </rPh>
    <phoneticPr fontId="1"/>
  </si>
  <si>
    <t>製品コード登録時、印刷が可能にしたい。印刷ボタンを追加して欲しい。
※印刷はヘッダ部分だけでよい。</t>
    <rPh sb="0" eb="2">
      <t>セイヒン</t>
    </rPh>
    <rPh sb="5" eb="7">
      <t>トウロク</t>
    </rPh>
    <rPh sb="7" eb="8">
      <t>トキ</t>
    </rPh>
    <rPh sb="9" eb="11">
      <t>インサツ</t>
    </rPh>
    <rPh sb="12" eb="14">
      <t>カノウ</t>
    </rPh>
    <rPh sb="19" eb="21">
      <t>インサツ</t>
    </rPh>
    <rPh sb="25" eb="27">
      <t>ツイカ</t>
    </rPh>
    <rPh sb="29" eb="30">
      <t>ホ</t>
    </rPh>
    <rPh sb="35" eb="37">
      <t>インサツ</t>
    </rPh>
    <rPh sb="41" eb="43">
      <t>ブブン</t>
    </rPh>
    <phoneticPr fontId="1"/>
  </si>
  <si>
    <t>見積原価一覧</t>
    <rPh sb="0" eb="2">
      <t>ミツモ</t>
    </rPh>
    <rPh sb="2" eb="4">
      <t>ゲンカ</t>
    </rPh>
    <rPh sb="4" eb="6">
      <t>イチラン</t>
    </rPh>
    <phoneticPr fontId="1"/>
  </si>
  <si>
    <t>英語メニューは利用の想定がなく不要なため、削除する。</t>
    <rPh sb="0" eb="2">
      <t>エイゴ</t>
    </rPh>
    <rPh sb="7" eb="9">
      <t>リヨウ</t>
    </rPh>
    <rPh sb="10" eb="12">
      <t>ソウテイ</t>
    </rPh>
    <rPh sb="15" eb="17">
      <t>フヨウ</t>
    </rPh>
    <rPh sb="21" eb="23">
      <t>サクジョ</t>
    </rPh>
    <phoneticPr fontId="1"/>
  </si>
  <si>
    <t>納価欄は不要なため削除する。</t>
    <rPh sb="0" eb="2">
      <t>ノウカ</t>
    </rPh>
    <rPh sb="2" eb="3">
      <t>ラン</t>
    </rPh>
    <rPh sb="4" eb="6">
      <t>フヨウ</t>
    </rPh>
    <rPh sb="9" eb="11">
      <t>サクジョ</t>
    </rPh>
    <phoneticPr fontId="1"/>
  </si>
  <si>
    <t>一覧表示画面の表示形式を再販履歴も含めて見やすいようにしたい。
（ツリー状に表示するなど）
見た目上のサンプルを後ほど送付するため、参考にして欲しい。</t>
    <rPh sb="0" eb="2">
      <t>イチラン</t>
    </rPh>
    <rPh sb="2" eb="4">
      <t>ヒョウジ</t>
    </rPh>
    <rPh sb="4" eb="6">
      <t>ガメン</t>
    </rPh>
    <rPh sb="7" eb="9">
      <t>ヒョウジ</t>
    </rPh>
    <rPh sb="9" eb="11">
      <t>ケイシキ</t>
    </rPh>
    <rPh sb="20" eb="21">
      <t>ミ</t>
    </rPh>
    <rPh sb="36" eb="37">
      <t>ジョウ</t>
    </rPh>
    <rPh sb="38" eb="40">
      <t>ヒョウジ</t>
    </rPh>
    <rPh sb="46" eb="47">
      <t>ミ</t>
    </rPh>
    <rPh sb="48" eb="49">
      <t>メ</t>
    </rPh>
    <rPh sb="49" eb="50">
      <t>ジョウ</t>
    </rPh>
    <rPh sb="56" eb="57">
      <t>ノチ</t>
    </rPh>
    <rPh sb="59" eb="61">
      <t>ソウフ</t>
    </rPh>
    <rPh sb="66" eb="68">
      <t>サンコウ</t>
    </rPh>
    <rPh sb="71" eb="72">
      <t>ホ</t>
    </rPh>
    <phoneticPr fontId="1"/>
  </si>
  <si>
    <t>見積原価検索</t>
    <rPh sb="0" eb="2">
      <t>ミツモ</t>
    </rPh>
    <rPh sb="2" eb="4">
      <t>ゲンカ</t>
    </rPh>
    <rPh sb="4" eb="6">
      <t>ケンサク</t>
    </rPh>
    <phoneticPr fontId="1"/>
  </si>
  <si>
    <t>製品コード検索時に、複数検索できるようにして欲しい。
（カンマ区切りで複数検索、ハイフン入力でFROM-TO）</t>
    <rPh sb="0" eb="2">
      <t>セイヒン</t>
    </rPh>
    <rPh sb="5" eb="7">
      <t>ケンサク</t>
    </rPh>
    <rPh sb="7" eb="8">
      <t>ジ</t>
    </rPh>
    <rPh sb="10" eb="12">
      <t>フクスウ</t>
    </rPh>
    <rPh sb="12" eb="14">
      <t>ケンサク</t>
    </rPh>
    <rPh sb="22" eb="23">
      <t>ホ</t>
    </rPh>
    <rPh sb="31" eb="33">
      <t>クギ</t>
    </rPh>
    <rPh sb="35" eb="37">
      <t>フクスウ</t>
    </rPh>
    <rPh sb="37" eb="39">
      <t>ケンサク</t>
    </rPh>
    <rPh sb="44" eb="46">
      <t>ニュウリョク</t>
    </rPh>
    <phoneticPr fontId="1"/>
  </si>
  <si>
    <t>見積原価プレビュー</t>
    <rPh sb="0" eb="2">
      <t>ミツモ</t>
    </rPh>
    <rPh sb="2" eb="4">
      <t>ゲンカ</t>
    </rPh>
    <phoneticPr fontId="1"/>
  </si>
  <si>
    <t>操作ミスした際の対策として、見積り登録時及び中止時に、再確認画面をポップアップにて出力するようにして欲しい。</t>
    <rPh sb="0" eb="2">
      <t>ソウサ</t>
    </rPh>
    <rPh sb="6" eb="7">
      <t>サイ</t>
    </rPh>
    <rPh sb="8" eb="10">
      <t>タイサク</t>
    </rPh>
    <rPh sb="14" eb="16">
      <t>ミツモ</t>
    </rPh>
    <rPh sb="17" eb="19">
      <t>トウロク</t>
    </rPh>
    <rPh sb="19" eb="20">
      <t>ジ</t>
    </rPh>
    <rPh sb="20" eb="21">
      <t>オヨ</t>
    </rPh>
    <rPh sb="22" eb="24">
      <t>チュウシ</t>
    </rPh>
    <rPh sb="24" eb="25">
      <t>ジ</t>
    </rPh>
    <rPh sb="27" eb="30">
      <t>サイカクニン</t>
    </rPh>
    <rPh sb="30" eb="32">
      <t>ガメン</t>
    </rPh>
    <rPh sb="41" eb="43">
      <t>シュツリョク</t>
    </rPh>
    <rPh sb="50" eb="51">
      <t>ホ</t>
    </rPh>
    <phoneticPr fontId="1"/>
  </si>
  <si>
    <t>登録完了時に閉じるボタンを押下した際に、画面がリロードされる事を明記して欲しい。
※必須事項ではないが、可能であれば確認画面で変更点が表示されるようにしたい。</t>
    <rPh sb="0" eb="2">
      <t>トウロク</t>
    </rPh>
    <rPh sb="2" eb="4">
      <t>カンリョウ</t>
    </rPh>
    <rPh sb="4" eb="5">
      <t>ジ</t>
    </rPh>
    <rPh sb="6" eb="7">
      <t>ト</t>
    </rPh>
    <rPh sb="13" eb="15">
      <t>オウカ</t>
    </rPh>
    <rPh sb="17" eb="18">
      <t>サイ</t>
    </rPh>
    <rPh sb="20" eb="22">
      <t>ガメン</t>
    </rPh>
    <rPh sb="30" eb="31">
      <t>コト</t>
    </rPh>
    <rPh sb="32" eb="34">
      <t>メイキ</t>
    </rPh>
    <rPh sb="36" eb="37">
      <t>ホ</t>
    </rPh>
    <rPh sb="42" eb="44">
      <t>ヒッス</t>
    </rPh>
    <rPh sb="44" eb="46">
      <t>ジコウ</t>
    </rPh>
    <rPh sb="52" eb="54">
      <t>カノウ</t>
    </rPh>
    <rPh sb="58" eb="60">
      <t>カクニン</t>
    </rPh>
    <rPh sb="60" eb="62">
      <t>ガメン</t>
    </rPh>
    <rPh sb="63" eb="65">
      <t>ヘンコウ</t>
    </rPh>
    <rPh sb="65" eb="66">
      <t>テン</t>
    </rPh>
    <rPh sb="67" eb="69">
      <t>ヒョウジ</t>
    </rPh>
    <phoneticPr fontId="1"/>
  </si>
  <si>
    <t>見積原価プレビューからダウンロードが可能として欲しい。</t>
    <rPh sb="0" eb="2">
      <t>ミツモリ</t>
    </rPh>
    <rPh sb="2" eb="4">
      <t>ゲンカ</t>
    </rPh>
    <rPh sb="18" eb="20">
      <t>カノウ</t>
    </rPh>
    <rPh sb="23" eb="24">
      <t>ホ</t>
    </rPh>
    <phoneticPr fontId="1"/>
  </si>
  <si>
    <t>受発注の本登録をプレビューからしたい。全処理がプレビューから可能となるようにしたい。
※確定した時の処理などを含め、どのような形で実現するかは要検討</t>
    <rPh sb="0" eb="3">
      <t>ジュハッチュウ</t>
    </rPh>
    <rPh sb="4" eb="5">
      <t>ホン</t>
    </rPh>
    <rPh sb="5" eb="7">
      <t>トウロク</t>
    </rPh>
    <rPh sb="19" eb="20">
      <t>ゼン</t>
    </rPh>
    <rPh sb="20" eb="22">
      <t>ショリ</t>
    </rPh>
    <rPh sb="30" eb="32">
      <t>カノウ</t>
    </rPh>
    <phoneticPr fontId="1"/>
  </si>
  <si>
    <t>画面設計</t>
    <rPh sb="0" eb="2">
      <t>ガメン</t>
    </rPh>
    <rPh sb="2" eb="4">
      <t>セッケイ</t>
    </rPh>
    <phoneticPr fontId="1"/>
  </si>
  <si>
    <t>受注検索</t>
    <rPh sb="0" eb="2">
      <t>ジュチュウ</t>
    </rPh>
    <rPh sb="2" eb="4">
      <t>ケンサク</t>
    </rPh>
    <phoneticPr fontId="1"/>
  </si>
  <si>
    <t>見積原価計算書プレビュー</t>
    <rPh sb="0" eb="2">
      <t>ミツモリ</t>
    </rPh>
    <rPh sb="2" eb="4">
      <t>ゲンカ</t>
    </rPh>
    <rPh sb="4" eb="7">
      <t>ケイサンショ</t>
    </rPh>
    <phoneticPr fontId="1"/>
  </si>
  <si>
    <t>仮受注→本受注となるタイミングは年末に提示した2案から営業側にて選択していただき、2番目（3列表示）とななった。</t>
    <rPh sb="0" eb="1">
      <t>カリ</t>
    </rPh>
    <rPh sb="1" eb="3">
      <t>ジュチュウ</t>
    </rPh>
    <rPh sb="4" eb="5">
      <t>ホン</t>
    </rPh>
    <rPh sb="5" eb="7">
      <t>ジュチュウ</t>
    </rPh>
    <rPh sb="16" eb="18">
      <t>ネンマツ</t>
    </rPh>
    <rPh sb="19" eb="21">
      <t>テイジ</t>
    </rPh>
    <rPh sb="24" eb="25">
      <t>アン</t>
    </rPh>
    <rPh sb="27" eb="29">
      <t>エイギョウ</t>
    </rPh>
    <rPh sb="29" eb="30">
      <t>ガワ</t>
    </rPh>
    <rPh sb="32" eb="34">
      <t>センタク</t>
    </rPh>
    <rPh sb="42" eb="44">
      <t>バンメ</t>
    </rPh>
    <rPh sb="46" eb="47">
      <t>レツ</t>
    </rPh>
    <rPh sb="47" eb="49">
      <t>ヒョウジ</t>
    </rPh>
    <phoneticPr fontId="1"/>
  </si>
  <si>
    <t>製品コードは5桁とし、再販時はアンダーバー"_"で枝番を付与した形式とし、ハイフン"-"は製品コード検索時の範囲指定の意味とする。ほかの検索画面の製品コードの入力形式も同様の仕様とする。</t>
    <rPh sb="0" eb="2">
      <t>セイヒン</t>
    </rPh>
    <rPh sb="7" eb="8">
      <t>ケタ</t>
    </rPh>
    <rPh sb="11" eb="13">
      <t>サイハン</t>
    </rPh>
    <rPh sb="13" eb="14">
      <t>ジ</t>
    </rPh>
    <rPh sb="25" eb="27">
      <t>エダバン</t>
    </rPh>
    <rPh sb="28" eb="30">
      <t>フヨ</t>
    </rPh>
    <rPh sb="32" eb="34">
      <t>ケイシキ</t>
    </rPh>
    <rPh sb="45" eb="47">
      <t>セイヒン</t>
    </rPh>
    <rPh sb="50" eb="52">
      <t>ケンサク</t>
    </rPh>
    <rPh sb="52" eb="53">
      <t>ジ</t>
    </rPh>
    <rPh sb="54" eb="56">
      <t>ハンイ</t>
    </rPh>
    <rPh sb="56" eb="58">
      <t>シテイ</t>
    </rPh>
    <rPh sb="59" eb="61">
      <t>イミ</t>
    </rPh>
    <rPh sb="68" eb="70">
      <t>ケンサク</t>
    </rPh>
    <rPh sb="70" eb="72">
      <t>ガメン</t>
    </rPh>
    <rPh sb="73" eb="75">
      <t>セイヒン</t>
    </rPh>
    <rPh sb="79" eb="81">
      <t>ニュウリョク</t>
    </rPh>
    <rPh sb="81" eb="83">
      <t>ケイシキ</t>
    </rPh>
    <rPh sb="84" eb="86">
      <t>ドウヨウ</t>
    </rPh>
    <rPh sb="87" eb="89">
      <t>シヨウ</t>
    </rPh>
    <phoneticPr fontId="1"/>
  </si>
  <si>
    <t>受注確定</t>
    <rPh sb="0" eb="2">
      <t>ジュチュウ</t>
    </rPh>
    <rPh sb="2" eb="4">
      <t>カクテイ</t>
    </rPh>
    <phoneticPr fontId="1"/>
  </si>
  <si>
    <t>KID'Sシステム改修 画面設計書_XXXXXXXX.xlsx</t>
    <phoneticPr fontId="1"/>
  </si>
  <si>
    <t>発注確定</t>
    <rPh sb="0" eb="2">
      <t>ハッチュウ</t>
    </rPh>
    <rPh sb="2" eb="4">
      <t>カクテイ</t>
    </rPh>
    <phoneticPr fontId="1"/>
  </si>
  <si>
    <t>表示項目が足りない。
受注明細の全項目を表示してほしい。</t>
    <rPh sb="0" eb="2">
      <t>ヒョウジ</t>
    </rPh>
    <rPh sb="2" eb="4">
      <t>コウモク</t>
    </rPh>
    <rPh sb="5" eb="6">
      <t>タ</t>
    </rPh>
    <rPh sb="11" eb="13">
      <t>ジュチュウ</t>
    </rPh>
    <rPh sb="13" eb="15">
      <t>メイサイ</t>
    </rPh>
    <rPh sb="16" eb="17">
      <t>ゼン</t>
    </rPh>
    <rPh sb="17" eb="19">
      <t>コウモク</t>
    </rPh>
    <rPh sb="20" eb="22">
      <t>ヒョウジ</t>
    </rPh>
    <phoneticPr fontId="1"/>
  </si>
  <si>
    <t>発注検索</t>
    <rPh sb="0" eb="2">
      <t>ハッチュウ</t>
    </rPh>
    <rPh sb="2" eb="4">
      <t>ケンサク</t>
    </rPh>
    <phoneticPr fontId="1"/>
  </si>
  <si>
    <t>この画面では受注ヘッダ相当の項目を入力する画面と位置づけ、受注一覧で選択された複数の受注明細を同一の仮受注Noで一括登録できるものとする。</t>
    <rPh sb="2" eb="4">
      <t>ガメン</t>
    </rPh>
    <rPh sb="6" eb="8">
      <t>ジュチュウ</t>
    </rPh>
    <rPh sb="11" eb="13">
      <t>ソウトウ</t>
    </rPh>
    <rPh sb="14" eb="16">
      <t>コウモク</t>
    </rPh>
    <rPh sb="17" eb="19">
      <t>ニュウリョク</t>
    </rPh>
    <rPh sb="21" eb="23">
      <t>ガメン</t>
    </rPh>
    <rPh sb="24" eb="26">
      <t>イチ</t>
    </rPh>
    <rPh sb="29" eb="31">
      <t>ジュチュウ</t>
    </rPh>
    <rPh sb="31" eb="33">
      <t>イチラン</t>
    </rPh>
    <rPh sb="34" eb="36">
      <t>センタク</t>
    </rPh>
    <rPh sb="39" eb="41">
      <t>フクスウ</t>
    </rPh>
    <rPh sb="42" eb="44">
      <t>ジュチュウ</t>
    </rPh>
    <rPh sb="44" eb="46">
      <t>メイサイ</t>
    </rPh>
    <rPh sb="47" eb="49">
      <t>ドウイツ</t>
    </rPh>
    <rPh sb="50" eb="51">
      <t>カリ</t>
    </rPh>
    <rPh sb="51" eb="53">
      <t>ジュチュウ</t>
    </rPh>
    <rPh sb="56" eb="58">
      <t>イッカツ</t>
    </rPh>
    <rPh sb="58" eb="60">
      <t>トウロク</t>
    </rPh>
    <phoneticPr fontId="1"/>
  </si>
  <si>
    <t>検索条件の組合せはANDとする？</t>
    <rPh sb="0" eb="2">
      <t>ケンサク</t>
    </rPh>
    <rPh sb="2" eb="4">
      <t>ジョウケン</t>
    </rPh>
    <rPh sb="5" eb="7">
      <t>クミアワ</t>
    </rPh>
    <phoneticPr fontId="1"/>
  </si>
  <si>
    <t>明細の備考は売上データの表示項目とし、フッタの備考は納品書の印字項目とする。</t>
    <rPh sb="0" eb="2">
      <t>メイサイ</t>
    </rPh>
    <rPh sb="3" eb="5">
      <t>ビコウ</t>
    </rPh>
    <rPh sb="6" eb="8">
      <t>ウリアゲ</t>
    </rPh>
    <rPh sb="12" eb="14">
      <t>ヒョウジ</t>
    </rPh>
    <rPh sb="14" eb="16">
      <t>コウモク</t>
    </rPh>
    <rPh sb="23" eb="25">
      <t>ビコウ</t>
    </rPh>
    <rPh sb="26" eb="29">
      <t>ノウヒンショ</t>
    </rPh>
    <rPh sb="30" eb="32">
      <t>インジ</t>
    </rPh>
    <rPh sb="32" eb="34">
      <t>コウモク</t>
    </rPh>
    <phoneticPr fontId="1"/>
  </si>
  <si>
    <t>発注一覧</t>
    <rPh sb="0" eb="2">
      <t>ハッチュウ</t>
    </rPh>
    <rPh sb="2" eb="4">
      <t>イチラン</t>
    </rPh>
    <phoneticPr fontId="1"/>
  </si>
  <si>
    <t>確定ボタン押下時に仕入先不一致などのチェックを行う。</t>
    <rPh sb="0" eb="2">
      <t>カクテイ</t>
    </rPh>
    <rPh sb="5" eb="7">
      <t>オウカ</t>
    </rPh>
    <rPh sb="7" eb="8">
      <t>ジ</t>
    </rPh>
    <rPh sb="9" eb="11">
      <t>シイレ</t>
    </rPh>
    <rPh sb="11" eb="12">
      <t>サキ</t>
    </rPh>
    <rPh sb="12" eb="15">
      <t>フイッチ</t>
    </rPh>
    <rPh sb="23" eb="24">
      <t>オコナ</t>
    </rPh>
    <phoneticPr fontId="1"/>
  </si>
  <si>
    <t>仕入先が「その他」のケースはあり得るが、仕入先コード「0000」は発注不可とする。</t>
    <rPh sb="0" eb="3">
      <t>シイレサキ</t>
    </rPh>
    <rPh sb="7" eb="8">
      <t>タ</t>
    </rPh>
    <rPh sb="16" eb="17">
      <t>ウ</t>
    </rPh>
    <rPh sb="20" eb="23">
      <t>シイレサキ</t>
    </rPh>
    <rPh sb="33" eb="35">
      <t>ハッチュウ</t>
    </rPh>
    <rPh sb="35" eb="37">
      <t>フカ</t>
    </rPh>
    <phoneticPr fontId="1"/>
  </si>
  <si>
    <t>発注確定画面で明細に対して入力できる項目は備考のみである。</t>
    <rPh sb="0" eb="2">
      <t>ハッチュウ</t>
    </rPh>
    <rPh sb="2" eb="4">
      <t>カクテイ</t>
    </rPh>
    <rPh sb="4" eb="6">
      <t>ガメン</t>
    </rPh>
    <rPh sb="7" eb="9">
      <t>メイサイ</t>
    </rPh>
    <rPh sb="10" eb="11">
      <t>タイ</t>
    </rPh>
    <rPh sb="13" eb="15">
      <t>ニュウリョク</t>
    </rPh>
    <rPh sb="18" eb="20">
      <t>コウモク</t>
    </rPh>
    <rPh sb="21" eb="23">
      <t>ビコウ</t>
    </rPh>
    <phoneticPr fontId="1"/>
  </si>
  <si>
    <t>POの帳票と突き合せると項目が不整合であるため、表示項目を見直す。</t>
    <rPh sb="3" eb="5">
      <t>チョウヒョウ</t>
    </rPh>
    <rPh sb="6" eb="7">
      <t>ツ</t>
    </rPh>
    <rPh sb="8" eb="9">
      <t>アワ</t>
    </rPh>
    <rPh sb="12" eb="14">
      <t>コウモク</t>
    </rPh>
    <rPh sb="15" eb="18">
      <t>フセイゴウ</t>
    </rPh>
    <rPh sb="24" eb="26">
      <t>ヒョウジ</t>
    </rPh>
    <rPh sb="26" eb="28">
      <t>コウモク</t>
    </rPh>
    <rPh sb="29" eb="31">
      <t>ミナオ</t>
    </rPh>
    <phoneticPr fontId="1"/>
  </si>
  <si>
    <t>売上検索</t>
    <rPh sb="0" eb="2">
      <t>ウリアゲ</t>
    </rPh>
    <rPh sb="2" eb="4">
      <t>ケンサク</t>
    </rPh>
    <phoneticPr fontId="1"/>
  </si>
  <si>
    <t>顧客品番の後に顧客品名を追加する。</t>
    <rPh sb="0" eb="2">
      <t>コキャク</t>
    </rPh>
    <rPh sb="2" eb="4">
      <t>ヒンバン</t>
    </rPh>
    <rPh sb="5" eb="6">
      <t>アト</t>
    </rPh>
    <rPh sb="7" eb="9">
      <t>コキャク</t>
    </rPh>
    <rPh sb="9" eb="11">
      <t>ヒンメイ</t>
    </rPh>
    <rPh sb="12" eb="14">
      <t>ツイカ</t>
    </rPh>
    <phoneticPr fontId="1"/>
  </si>
  <si>
    <t>売上一覧</t>
    <rPh sb="0" eb="2">
      <t>ウリアゲ</t>
    </rPh>
    <rPh sb="2" eb="4">
      <t>イチラン</t>
    </rPh>
    <phoneticPr fontId="1"/>
  </si>
  <si>
    <t>この画面で顧客用製品名を入力させる。</t>
    <rPh sb="2" eb="4">
      <t>ガメン</t>
    </rPh>
    <rPh sb="5" eb="8">
      <t>コキャクヨウ</t>
    </rPh>
    <rPh sb="8" eb="10">
      <t>セイヒン</t>
    </rPh>
    <rPh sb="10" eb="11">
      <t>メイ</t>
    </rPh>
    <rPh sb="12" eb="14">
      <t>ニュウリョク</t>
    </rPh>
    <phoneticPr fontId="1"/>
  </si>
  <si>
    <t>見積原価計算書</t>
    <rPh sb="0" eb="2">
      <t>ミツモリ</t>
    </rPh>
    <rPh sb="2" eb="4">
      <t>ゲンカ</t>
    </rPh>
    <rPh sb="4" eb="7">
      <t>ケイサンショ</t>
    </rPh>
    <phoneticPr fontId="1"/>
  </si>
  <si>
    <t>製品名（英）も入力項目とする。</t>
    <rPh sb="0" eb="3">
      <t>セイヒンメイ</t>
    </rPh>
    <rPh sb="4" eb="5">
      <t>エイ</t>
    </rPh>
    <rPh sb="7" eb="9">
      <t>ニュウリョク</t>
    </rPh>
    <rPh sb="9" eb="11">
      <t>コウモク</t>
    </rPh>
    <phoneticPr fontId="1"/>
  </si>
  <si>
    <t>納品伝票登録</t>
    <rPh sb="0" eb="2">
      <t>ノウヒン</t>
    </rPh>
    <rPh sb="2" eb="4">
      <t>デンピョウ</t>
    </rPh>
    <rPh sb="4" eb="6">
      <t>トウロク</t>
    </rPh>
    <phoneticPr fontId="1"/>
  </si>
  <si>
    <t>顧客受注番号検索画面の検索条件は以下の項目とする。
①納品日
②注文書番号（","で複数、"-"で範囲）
③納品先
また、検索条件にチェックボックスを設け、チェック=onの場合はAND条件、offの場合はor条件とする。</t>
    <rPh sb="0" eb="2">
      <t>コキャク</t>
    </rPh>
    <rPh sb="2" eb="4">
      <t>ジュチュウ</t>
    </rPh>
    <rPh sb="4" eb="6">
      <t>バンゴウ</t>
    </rPh>
    <rPh sb="6" eb="8">
      <t>ケンサク</t>
    </rPh>
    <rPh sb="8" eb="10">
      <t>ガメン</t>
    </rPh>
    <rPh sb="11" eb="13">
      <t>ケンサク</t>
    </rPh>
    <rPh sb="13" eb="15">
      <t>ジョウケン</t>
    </rPh>
    <rPh sb="16" eb="18">
      <t>イカ</t>
    </rPh>
    <rPh sb="19" eb="21">
      <t>コウモク</t>
    </rPh>
    <rPh sb="27" eb="30">
      <t>ノウヒンビ</t>
    </rPh>
    <rPh sb="32" eb="35">
      <t>チュウモンショ</t>
    </rPh>
    <rPh sb="35" eb="37">
      <t>バンゴウ</t>
    </rPh>
    <rPh sb="42" eb="44">
      <t>フクスウ</t>
    </rPh>
    <rPh sb="49" eb="51">
      <t>ハンイ</t>
    </rPh>
    <rPh sb="54" eb="56">
      <t>ノウヒン</t>
    </rPh>
    <rPh sb="56" eb="57">
      <t>サキ</t>
    </rPh>
    <rPh sb="61" eb="63">
      <t>ケンサク</t>
    </rPh>
    <rPh sb="63" eb="65">
      <t>ジョウケン</t>
    </rPh>
    <rPh sb="75" eb="76">
      <t>モウ</t>
    </rPh>
    <rPh sb="86" eb="88">
      <t>バアイ</t>
    </rPh>
    <rPh sb="92" eb="94">
      <t>ジョウケン</t>
    </rPh>
    <rPh sb="99" eb="101">
      <t>バアイ</t>
    </rPh>
    <rPh sb="104" eb="106">
      <t>ジョウケン</t>
    </rPh>
    <phoneticPr fontId="1"/>
  </si>
  <si>
    <t>納品明細行選択画面で発行済の明細の発行チェックボックスは入力不可or非表示とする。</t>
    <rPh sb="0" eb="2">
      <t>ノウヒン</t>
    </rPh>
    <rPh sb="2" eb="4">
      <t>メイサイ</t>
    </rPh>
    <rPh sb="4" eb="5">
      <t>ギョウ</t>
    </rPh>
    <rPh sb="5" eb="7">
      <t>センタク</t>
    </rPh>
    <rPh sb="7" eb="9">
      <t>ガメン</t>
    </rPh>
    <rPh sb="10" eb="12">
      <t>ハッコウ</t>
    </rPh>
    <rPh sb="12" eb="13">
      <t>ズ</t>
    </rPh>
    <rPh sb="14" eb="16">
      <t>メイサイ</t>
    </rPh>
    <rPh sb="17" eb="19">
      <t>ハッコウ</t>
    </rPh>
    <rPh sb="28" eb="30">
      <t>ニュウリョク</t>
    </rPh>
    <rPh sb="30" eb="32">
      <t>フカ</t>
    </rPh>
    <rPh sb="34" eb="37">
      <t>ヒヒョウジ</t>
    </rPh>
    <phoneticPr fontId="1"/>
  </si>
  <si>
    <t>受注の修正は容易に出来ず、発注の修正はある程度簡単に修正できるような設計とする。</t>
    <rPh sb="0" eb="2">
      <t>ジュチュウ</t>
    </rPh>
    <rPh sb="3" eb="5">
      <t>シュウセイ</t>
    </rPh>
    <rPh sb="6" eb="8">
      <t>ヨウイ</t>
    </rPh>
    <rPh sb="9" eb="11">
      <t>デキ</t>
    </rPh>
    <rPh sb="13" eb="15">
      <t>ハッチュウ</t>
    </rPh>
    <rPh sb="16" eb="18">
      <t>シュウセイ</t>
    </rPh>
    <rPh sb="21" eb="23">
      <t>テイド</t>
    </rPh>
    <rPh sb="23" eb="25">
      <t>カンタン</t>
    </rPh>
    <rPh sb="26" eb="28">
      <t>シュウセイ</t>
    </rPh>
    <rPh sb="34" eb="36">
      <t>セッケイ</t>
    </rPh>
    <phoneticPr fontId="1"/>
  </si>
  <si>
    <t>納品伝票のフォーマットは、納品先と紐づけでマスタ化する仕組みを設計する。</t>
    <rPh sb="0" eb="2">
      <t>ノウヒン</t>
    </rPh>
    <rPh sb="2" eb="4">
      <t>デンピョウ</t>
    </rPh>
    <rPh sb="13" eb="15">
      <t>ノウヒン</t>
    </rPh>
    <rPh sb="15" eb="16">
      <t>サキ</t>
    </rPh>
    <rPh sb="17" eb="18">
      <t>ヒモ</t>
    </rPh>
    <rPh sb="24" eb="25">
      <t>カ</t>
    </rPh>
    <rPh sb="27" eb="29">
      <t>シク</t>
    </rPh>
    <rPh sb="31" eb="33">
      <t>セッケイ</t>
    </rPh>
    <phoneticPr fontId="1"/>
  </si>
  <si>
    <t xml:space="preserve">納品書発行では売上データ登録処理と納品書の印字を行うものとする。
また、納品書の再印刷機能を別途用意する。（POも？）
</t>
    <rPh sb="0" eb="3">
      <t>ノウヒンショ</t>
    </rPh>
    <rPh sb="3" eb="5">
      <t>ハッコウ</t>
    </rPh>
    <rPh sb="7" eb="9">
      <t>ウリアゲ</t>
    </rPh>
    <rPh sb="12" eb="14">
      <t>トウロク</t>
    </rPh>
    <rPh sb="14" eb="16">
      <t>ショリ</t>
    </rPh>
    <rPh sb="17" eb="20">
      <t>ノウヒンショ</t>
    </rPh>
    <rPh sb="21" eb="23">
      <t>インジ</t>
    </rPh>
    <rPh sb="24" eb="25">
      <t>オコナ</t>
    </rPh>
    <rPh sb="36" eb="39">
      <t>ノウヒンショ</t>
    </rPh>
    <rPh sb="40" eb="43">
      <t>サイインサツ</t>
    </rPh>
    <rPh sb="43" eb="45">
      <t>キノウ</t>
    </rPh>
    <rPh sb="46" eb="48">
      <t>ベット</t>
    </rPh>
    <rPh sb="48" eb="50">
      <t>ヨウイ</t>
    </rPh>
    <phoneticPr fontId="1"/>
  </si>
  <si>
    <t>登録ボタン押下時にPOの印字を行う。</t>
    <rPh sb="0" eb="2">
      <t>トウロク</t>
    </rPh>
    <rPh sb="5" eb="7">
      <t>オウカ</t>
    </rPh>
    <rPh sb="7" eb="8">
      <t>ジ</t>
    </rPh>
    <rPh sb="12" eb="14">
      <t>インジ</t>
    </rPh>
    <rPh sb="15" eb="16">
      <t>オコナ</t>
    </rPh>
    <phoneticPr fontId="1"/>
  </si>
  <si>
    <t>この画面は、POのヘッダ部およびフッタ部の項目を入力し、POを発行する画面と位置づけ、発注一覧で選択された複数の発注明細を同一の発注Noで一括登録できるものとする。</t>
    <rPh sb="2" eb="4">
      <t>ガメン</t>
    </rPh>
    <rPh sb="12" eb="13">
      <t>ブ</t>
    </rPh>
    <rPh sb="19" eb="20">
      <t>ブ</t>
    </rPh>
    <rPh sb="21" eb="23">
      <t>コウモク</t>
    </rPh>
    <rPh sb="24" eb="26">
      <t>ニュウリョク</t>
    </rPh>
    <rPh sb="31" eb="33">
      <t>ハッコウ</t>
    </rPh>
    <rPh sb="35" eb="37">
      <t>ガメン</t>
    </rPh>
    <rPh sb="38" eb="40">
      <t>イチ</t>
    </rPh>
    <rPh sb="43" eb="45">
      <t>ハッチュウ</t>
    </rPh>
    <rPh sb="45" eb="47">
      <t>イチラン</t>
    </rPh>
    <rPh sb="48" eb="50">
      <t>センタク</t>
    </rPh>
    <rPh sb="53" eb="55">
      <t>フクスウ</t>
    </rPh>
    <rPh sb="56" eb="58">
      <t>ハッチュウ</t>
    </rPh>
    <rPh sb="58" eb="60">
      <t>メイサイ</t>
    </rPh>
    <rPh sb="61" eb="63">
      <t>ドウイツ</t>
    </rPh>
    <rPh sb="64" eb="66">
      <t>ハッチュウ</t>
    </rPh>
    <rPh sb="69" eb="71">
      <t>イッカツ</t>
    </rPh>
    <rPh sb="71" eb="73">
      <t>トウロク</t>
    </rPh>
    <phoneticPr fontId="1"/>
  </si>
  <si>
    <t>発行済み納品書の修正は、売上画面にて行う。
修正された納品書の明細は、納品書発行前のステータスに戻る。
ただし、月締め、年度締めが済んだ状況では、修正不可とする。</t>
    <rPh sb="0" eb="2">
      <t>ハッコウ</t>
    </rPh>
    <rPh sb="2" eb="3">
      <t>ズ</t>
    </rPh>
    <rPh sb="4" eb="6">
      <t>ノウヒン</t>
    </rPh>
    <rPh sb="6" eb="7">
      <t>ショ</t>
    </rPh>
    <rPh sb="8" eb="10">
      <t>シュウセイ</t>
    </rPh>
    <rPh sb="12" eb="14">
      <t>ウリアゲ</t>
    </rPh>
    <rPh sb="14" eb="16">
      <t>ガメン</t>
    </rPh>
    <rPh sb="18" eb="19">
      <t>オコナ</t>
    </rPh>
    <rPh sb="22" eb="24">
      <t>シュウセイ</t>
    </rPh>
    <rPh sb="27" eb="30">
      <t>ノウヒンショ</t>
    </rPh>
    <rPh sb="31" eb="33">
      <t>メイサイ</t>
    </rPh>
    <rPh sb="35" eb="37">
      <t>ノウヒン</t>
    </rPh>
    <rPh sb="37" eb="38">
      <t>ショ</t>
    </rPh>
    <rPh sb="38" eb="40">
      <t>ハッコウ</t>
    </rPh>
    <rPh sb="40" eb="41">
      <t>マエ</t>
    </rPh>
    <rPh sb="48" eb="49">
      <t>モド</t>
    </rPh>
    <rPh sb="56" eb="58">
      <t>ツキジ</t>
    </rPh>
    <rPh sb="60" eb="62">
      <t>ネンド</t>
    </rPh>
    <rPh sb="62" eb="63">
      <t>ジ</t>
    </rPh>
    <rPh sb="65" eb="66">
      <t>ス</t>
    </rPh>
    <rPh sb="68" eb="70">
      <t>ジョウキョウ</t>
    </rPh>
    <rPh sb="73" eb="75">
      <t>シュウセイ</t>
    </rPh>
    <rPh sb="75" eb="77">
      <t>フカ</t>
    </rPh>
    <phoneticPr fontId="1"/>
  </si>
  <si>
    <t>社内</t>
    <rPh sb="0" eb="2">
      <t>シャナイ</t>
    </rPh>
    <phoneticPr fontId="1"/>
  </si>
  <si>
    <t>中島</t>
    <rPh sb="0" eb="2">
      <t>ナカジマ</t>
    </rPh>
    <phoneticPr fontId="1"/>
  </si>
  <si>
    <t>テーブルのI/Oを記載項目に追加する。</t>
    <rPh sb="9" eb="11">
      <t>キサイ</t>
    </rPh>
    <rPh sb="11" eb="13">
      <t>コウモク</t>
    </rPh>
    <rPh sb="14" eb="16">
      <t>ツイカ</t>
    </rPh>
    <phoneticPr fontId="1"/>
  </si>
  <si>
    <t>査読</t>
    <rPh sb="0" eb="2">
      <t>サドク</t>
    </rPh>
    <phoneticPr fontId="1"/>
  </si>
  <si>
    <t>KID'Sシステム改修 画面設計書_20181217.xlsx</t>
    <rPh sb="9" eb="11">
      <t>カイシュウ</t>
    </rPh>
    <rPh sb="12" eb="14">
      <t>ガメン</t>
    </rPh>
    <rPh sb="14" eb="16">
      <t>セッケイ</t>
    </rPh>
    <rPh sb="16" eb="17">
      <t>ショ</t>
    </rPh>
    <phoneticPr fontId="1"/>
  </si>
  <si>
    <t>L/C情報</t>
    <rPh sb="3" eb="5">
      <t>ジョウホウ</t>
    </rPh>
    <phoneticPr fontId="1"/>
  </si>
  <si>
    <t>KID'Sシステム改修 画面設計書_20181217.xlsx</t>
    <phoneticPr fontId="1"/>
  </si>
  <si>
    <t>2018/12/19　13:30～</t>
    <phoneticPr fontId="1"/>
  </si>
  <si>
    <t>背景色凡例にある「未承認」のステータスは不要なので削除する。</t>
    <rPh sb="0" eb="3">
      <t>ハイケイショク</t>
    </rPh>
    <rPh sb="3" eb="5">
      <t>ハンレイ</t>
    </rPh>
    <rPh sb="9" eb="12">
      <t>ミショウニン</t>
    </rPh>
    <rPh sb="20" eb="22">
      <t>フヨウ</t>
    </rPh>
    <rPh sb="25" eb="27">
      <t>サクジョ</t>
    </rPh>
    <phoneticPr fontId="1"/>
  </si>
  <si>
    <t>「状態」カラムは不要なので削除する。</t>
    <rPh sb="1" eb="3">
      <t>ジョウタイ</t>
    </rPh>
    <rPh sb="8" eb="10">
      <t>フヨウ</t>
    </rPh>
    <rPh sb="13" eb="15">
      <t>サクジョ</t>
    </rPh>
    <phoneticPr fontId="1"/>
  </si>
  <si>
    <t>L/C設定変更</t>
    <rPh sb="3" eb="5">
      <t>セッテイ</t>
    </rPh>
    <rPh sb="5" eb="7">
      <t>ヘンコウ</t>
    </rPh>
    <phoneticPr fontId="1"/>
  </si>
  <si>
    <t>銀行情報及び仕入先情報などの変更はどの画面から行うのか。
→情報登録用画面、情報変更用画面の作成をして欲しい。</t>
    <rPh sb="0" eb="2">
      <t>ギンコウ</t>
    </rPh>
    <rPh sb="2" eb="4">
      <t>ジョウホウ</t>
    </rPh>
    <rPh sb="4" eb="5">
      <t>オヨ</t>
    </rPh>
    <rPh sb="6" eb="9">
      <t>シイレサキ</t>
    </rPh>
    <rPh sb="9" eb="11">
      <t>ジョウホウ</t>
    </rPh>
    <rPh sb="14" eb="16">
      <t>ヘンコウ</t>
    </rPh>
    <rPh sb="19" eb="21">
      <t>ガメン</t>
    </rPh>
    <rPh sb="23" eb="24">
      <t>オコナ</t>
    </rPh>
    <rPh sb="30" eb="32">
      <t>ジョウホウ</t>
    </rPh>
    <rPh sb="32" eb="34">
      <t>トウロク</t>
    </rPh>
    <rPh sb="34" eb="35">
      <t>ヨウ</t>
    </rPh>
    <rPh sb="35" eb="37">
      <t>ガメン</t>
    </rPh>
    <rPh sb="38" eb="40">
      <t>ジョウホウ</t>
    </rPh>
    <rPh sb="40" eb="42">
      <t>ヘンコウ</t>
    </rPh>
    <rPh sb="42" eb="43">
      <t>ヨウ</t>
    </rPh>
    <rPh sb="43" eb="45">
      <t>ガメン</t>
    </rPh>
    <rPh sb="46" eb="48">
      <t>サクセイ</t>
    </rPh>
    <rPh sb="51" eb="52">
      <t>ホ</t>
    </rPh>
    <phoneticPr fontId="1"/>
  </si>
  <si>
    <t>L/C関連帳票出力</t>
    <rPh sb="3" eb="5">
      <t>カンレン</t>
    </rPh>
    <rPh sb="5" eb="7">
      <t>チョウヒョウ</t>
    </rPh>
    <rPh sb="7" eb="9">
      <t>シュツリョク</t>
    </rPh>
    <phoneticPr fontId="1"/>
  </si>
  <si>
    <t>⑧番と⑩番のチェックボックスは不要なので削除する。</t>
    <rPh sb="1" eb="2">
      <t>バン</t>
    </rPh>
    <rPh sb="4" eb="5">
      <t>バン</t>
    </rPh>
    <rPh sb="15" eb="17">
      <t>フヨウ</t>
    </rPh>
    <rPh sb="20" eb="22">
      <t>サクジョ</t>
    </rPh>
    <phoneticPr fontId="1"/>
  </si>
  <si>
    <t>納品伝票検索</t>
    <rPh sb="0" eb="2">
      <t>ノウヒン</t>
    </rPh>
    <rPh sb="2" eb="4">
      <t>デンピョウ</t>
    </rPh>
    <rPh sb="4" eb="6">
      <t>ケンサク</t>
    </rPh>
    <phoneticPr fontId="1"/>
  </si>
  <si>
    <t>「顧客受注番号」の入力欄を「製品コード」の入力欄と同じフォーマットにして欲しい。</t>
    <rPh sb="1" eb="3">
      <t>コキャク</t>
    </rPh>
    <rPh sb="3" eb="5">
      <t>ジュチュウ</t>
    </rPh>
    <rPh sb="5" eb="7">
      <t>バンゴウ</t>
    </rPh>
    <rPh sb="9" eb="11">
      <t>ニュウリョク</t>
    </rPh>
    <rPh sb="11" eb="12">
      <t>ラン</t>
    </rPh>
    <rPh sb="14" eb="16">
      <t>セイヒン</t>
    </rPh>
    <rPh sb="21" eb="23">
      <t>ニュウリョク</t>
    </rPh>
    <rPh sb="23" eb="24">
      <t>ラン</t>
    </rPh>
    <rPh sb="25" eb="26">
      <t>オナ</t>
    </rPh>
    <rPh sb="36" eb="37">
      <t>ホ</t>
    </rPh>
    <phoneticPr fontId="1"/>
  </si>
  <si>
    <t>この画面から削除を実行する想定はなく、「受注削除」の項目は不要のため削除する。</t>
    <rPh sb="2" eb="4">
      <t>ガメン</t>
    </rPh>
    <rPh sb="6" eb="8">
      <t>サクジョ</t>
    </rPh>
    <rPh sb="9" eb="11">
      <t>ジッコウ</t>
    </rPh>
    <rPh sb="13" eb="15">
      <t>ソウテイ</t>
    </rPh>
    <rPh sb="20" eb="22">
      <t>ジュチュウ</t>
    </rPh>
    <rPh sb="22" eb="24">
      <t>サクジョ</t>
    </rPh>
    <rPh sb="26" eb="28">
      <t>コウモク</t>
    </rPh>
    <rPh sb="29" eb="31">
      <t>フヨウ</t>
    </rPh>
    <rPh sb="34" eb="36">
      <t>サクジョ</t>
    </rPh>
    <phoneticPr fontId="1"/>
  </si>
  <si>
    <t>受注一覧</t>
    <rPh sb="0" eb="2">
      <t>ジュチュウ</t>
    </rPh>
    <rPh sb="2" eb="4">
      <t>イチラン</t>
    </rPh>
    <phoneticPr fontId="1"/>
  </si>
  <si>
    <t>状態の変更ができるようにして欲しい。</t>
    <rPh sb="0" eb="2">
      <t>ジョウタイ</t>
    </rPh>
    <rPh sb="3" eb="5">
      <t>ヘンコウ</t>
    </rPh>
    <rPh sb="14" eb="15">
      <t>ホ</t>
    </rPh>
    <phoneticPr fontId="1"/>
  </si>
  <si>
    <t>内容の詳細表示をして欲しい。
→金額や数などがわかるようにしたい。</t>
    <rPh sb="0" eb="2">
      <t>ナイヨウ</t>
    </rPh>
    <rPh sb="3" eb="5">
      <t>ショウサイ</t>
    </rPh>
    <rPh sb="5" eb="7">
      <t>ヒョウジ</t>
    </rPh>
    <rPh sb="10" eb="11">
      <t>ホ</t>
    </rPh>
    <rPh sb="16" eb="18">
      <t>キンガク</t>
    </rPh>
    <rPh sb="19" eb="20">
      <t>カズ</t>
    </rPh>
    <phoneticPr fontId="1"/>
  </si>
  <si>
    <t>受注削除</t>
    <rPh sb="0" eb="2">
      <t>ジュチュウ</t>
    </rPh>
    <rPh sb="2" eb="4">
      <t>サクジョ</t>
    </rPh>
    <phoneticPr fontId="1"/>
  </si>
  <si>
    <t>受注削除画面は不要となるため、削除する。</t>
    <rPh sb="0" eb="2">
      <t>ジュチュウ</t>
    </rPh>
    <rPh sb="2" eb="4">
      <t>サクジョ</t>
    </rPh>
    <rPh sb="4" eb="6">
      <t>ガメン</t>
    </rPh>
    <rPh sb="7" eb="9">
      <t>フヨウ</t>
    </rPh>
    <rPh sb="15" eb="17">
      <t>サクジョ</t>
    </rPh>
    <phoneticPr fontId="1"/>
  </si>
  <si>
    <t>見積原価プレビュー</t>
    <rPh sb="0" eb="2">
      <t>ミツモリ</t>
    </rPh>
    <rPh sb="2" eb="4">
      <t>ゲンカ</t>
    </rPh>
    <phoneticPr fontId="1"/>
  </si>
  <si>
    <t>ステータス欄を追加して欲しい。</t>
    <rPh sb="5" eb="6">
      <t>ラン</t>
    </rPh>
    <rPh sb="7" eb="9">
      <t>ツイカ</t>
    </rPh>
    <rPh sb="11" eb="12">
      <t>ホ</t>
    </rPh>
    <phoneticPr fontId="1"/>
  </si>
  <si>
    <t>英語メニューおよび言語切り替えボタンを削除</t>
    <rPh sb="0" eb="2">
      <t>エイゴ</t>
    </rPh>
    <rPh sb="9" eb="11">
      <t>ゲンゴ</t>
    </rPh>
    <rPh sb="11" eb="12">
      <t>キ</t>
    </rPh>
    <rPh sb="13" eb="14">
      <t>カ</t>
    </rPh>
    <rPh sb="19" eb="21">
      <t>サクジョ</t>
    </rPh>
    <phoneticPr fontId="1"/>
  </si>
  <si>
    <t>品川</t>
    <rPh sb="0" eb="2">
      <t>シナガワ</t>
    </rPh>
    <phoneticPr fontId="1"/>
  </si>
  <si>
    <t>エラーメッセージにエラー行と内容を追記</t>
    <rPh sb="12" eb="13">
      <t>ギョウ</t>
    </rPh>
    <rPh sb="14" eb="16">
      <t>ナイヨウ</t>
    </rPh>
    <rPh sb="17" eb="19">
      <t>ツイキ</t>
    </rPh>
    <phoneticPr fontId="1"/>
  </si>
  <si>
    <t>登録完了メッセージを新規登録時は「新規登録いたしました」再販時は「再販登録いたしました」に修正</t>
    <rPh sb="0" eb="2">
      <t>トウロク</t>
    </rPh>
    <rPh sb="2" eb="4">
      <t>カンリョウ</t>
    </rPh>
    <rPh sb="10" eb="12">
      <t>シンキ</t>
    </rPh>
    <rPh sb="12" eb="14">
      <t>トウロク</t>
    </rPh>
    <rPh sb="14" eb="15">
      <t>ジ</t>
    </rPh>
    <rPh sb="17" eb="19">
      <t>シンキ</t>
    </rPh>
    <rPh sb="19" eb="21">
      <t>トウロク</t>
    </rPh>
    <rPh sb="28" eb="30">
      <t>サイハン</t>
    </rPh>
    <rPh sb="30" eb="31">
      <t>ジ</t>
    </rPh>
    <rPh sb="33" eb="35">
      <t>サイハン</t>
    </rPh>
    <rPh sb="35" eb="37">
      <t>トウロク</t>
    </rPh>
    <rPh sb="45" eb="47">
      <t>シュウセイ</t>
    </rPh>
    <phoneticPr fontId="1"/>
  </si>
  <si>
    <t>旧レイアウトに削除項目として追加</t>
    <rPh sb="0" eb="1">
      <t>キュウ</t>
    </rPh>
    <rPh sb="7" eb="9">
      <t>サクジョ</t>
    </rPh>
    <rPh sb="9" eb="11">
      <t>コウモク</t>
    </rPh>
    <rPh sb="14" eb="16">
      <t>ツイカ</t>
    </rPh>
    <phoneticPr fontId="1"/>
  </si>
  <si>
    <t>再確認画面のレイアウトおよび再確認画面を含めた操作手順を追記</t>
    <rPh sb="0" eb="3">
      <t>サイカクニン</t>
    </rPh>
    <rPh sb="3" eb="5">
      <t>ガメン</t>
    </rPh>
    <rPh sb="14" eb="17">
      <t>サイカクニン</t>
    </rPh>
    <rPh sb="17" eb="19">
      <t>ガメン</t>
    </rPh>
    <rPh sb="20" eb="21">
      <t>フク</t>
    </rPh>
    <rPh sb="23" eb="25">
      <t>ソウサ</t>
    </rPh>
    <rPh sb="25" eb="27">
      <t>テジュン</t>
    </rPh>
    <rPh sb="28" eb="30">
      <t>ツイキ</t>
    </rPh>
    <phoneticPr fontId="1"/>
  </si>
  <si>
    <t>登録完了画面レイアウトに印刷ボタンを追加。
印刷ボタンから遷移する印刷内容確認画面を経由して、ヘッダ部分の情報を印刷できるように修正。</t>
    <rPh sb="0" eb="2">
      <t>トウロク</t>
    </rPh>
    <rPh sb="2" eb="4">
      <t>カンリョウ</t>
    </rPh>
    <rPh sb="4" eb="6">
      <t>ガメン</t>
    </rPh>
    <rPh sb="12" eb="14">
      <t>インサツ</t>
    </rPh>
    <rPh sb="18" eb="20">
      <t>ツイカ</t>
    </rPh>
    <rPh sb="22" eb="24">
      <t>インサツ</t>
    </rPh>
    <rPh sb="29" eb="31">
      <t>センイ</t>
    </rPh>
    <rPh sb="33" eb="35">
      <t>インサツ</t>
    </rPh>
    <rPh sb="35" eb="37">
      <t>ナイヨウ</t>
    </rPh>
    <rPh sb="37" eb="39">
      <t>カクニン</t>
    </rPh>
    <rPh sb="39" eb="41">
      <t>ガメン</t>
    </rPh>
    <rPh sb="42" eb="44">
      <t>ケイユ</t>
    </rPh>
    <rPh sb="50" eb="52">
      <t>ブブン</t>
    </rPh>
    <rPh sb="53" eb="55">
      <t>ジョウホウ</t>
    </rPh>
    <rPh sb="56" eb="58">
      <t>インサツ</t>
    </rPh>
    <rPh sb="64" eb="66">
      <t>シュウセイ</t>
    </rPh>
    <phoneticPr fontId="1"/>
  </si>
  <si>
    <t>検索画面レイアウトから削除</t>
    <rPh sb="0" eb="2">
      <t>ケンサク</t>
    </rPh>
    <rPh sb="2" eb="4">
      <t>ガメン</t>
    </rPh>
    <rPh sb="11" eb="13">
      <t>サクジョ</t>
    </rPh>
    <phoneticPr fontId="1"/>
  </si>
  <si>
    <t>検索画面レイアウトおよび使用部品の製品コード入力欄を修正</t>
    <rPh sb="0" eb="2">
      <t>ケンサク</t>
    </rPh>
    <rPh sb="2" eb="4">
      <t>ガメン</t>
    </rPh>
    <rPh sb="12" eb="14">
      <t>シヨウ</t>
    </rPh>
    <rPh sb="14" eb="16">
      <t>ブヒン</t>
    </rPh>
    <rPh sb="17" eb="19">
      <t>セイヒン</t>
    </rPh>
    <rPh sb="22" eb="24">
      <t>ニュウリョク</t>
    </rPh>
    <rPh sb="24" eb="25">
      <t>ラン</t>
    </rPh>
    <rPh sb="26" eb="28">
      <t>シュウセイ</t>
    </rPh>
    <phoneticPr fontId="1"/>
  </si>
  <si>
    <t>見積原価プレビュー画面レイアウトにダウンロードボタンを追記</t>
    <rPh sb="0" eb="2">
      <t>ミツモリ</t>
    </rPh>
    <rPh sb="2" eb="4">
      <t>ゲンカ</t>
    </rPh>
    <rPh sb="9" eb="11">
      <t>ガメン</t>
    </rPh>
    <rPh sb="27" eb="29">
      <t>ツイキ</t>
    </rPh>
    <phoneticPr fontId="1"/>
  </si>
  <si>
    <t>見積原価プレビュー画面レイアウトに受発注ステータス表示、明細行選択チェックボックス、受注確定ボタン、発注確定ボタン、発注確定取消ボタンを追加</t>
    <rPh sb="0" eb="2">
      <t>ミツモリ</t>
    </rPh>
    <rPh sb="2" eb="4">
      <t>ゲンカ</t>
    </rPh>
    <rPh sb="9" eb="11">
      <t>ガメン</t>
    </rPh>
    <rPh sb="17" eb="20">
      <t>ジュハッチュウ</t>
    </rPh>
    <rPh sb="25" eb="27">
      <t>ヒョウジ</t>
    </rPh>
    <rPh sb="28" eb="30">
      <t>メイサイ</t>
    </rPh>
    <rPh sb="30" eb="31">
      <t>ギョウ</t>
    </rPh>
    <rPh sb="31" eb="33">
      <t>センタク</t>
    </rPh>
    <rPh sb="42" eb="44">
      <t>ジュチュウ</t>
    </rPh>
    <rPh sb="44" eb="46">
      <t>カクテイ</t>
    </rPh>
    <rPh sb="50" eb="52">
      <t>ハッチュウ</t>
    </rPh>
    <rPh sb="52" eb="54">
      <t>カクテイ</t>
    </rPh>
    <rPh sb="58" eb="60">
      <t>ハッチュウ</t>
    </rPh>
    <rPh sb="60" eb="62">
      <t>カクテイ</t>
    </rPh>
    <rPh sb="62" eb="64">
      <t>トリケシ</t>
    </rPh>
    <rPh sb="68" eb="70">
      <t>ツイカ</t>
    </rPh>
    <phoneticPr fontId="1"/>
  </si>
  <si>
    <t>画面レイアウトからステータス「未承認」を削除</t>
    <rPh sb="0" eb="2">
      <t>ガメン</t>
    </rPh>
    <rPh sb="15" eb="18">
      <t>ミショウニン</t>
    </rPh>
    <rPh sb="20" eb="22">
      <t>サクジョ</t>
    </rPh>
    <phoneticPr fontId="1"/>
  </si>
  <si>
    <t>画面レイアウトからカラム「状態」を削除</t>
    <rPh sb="0" eb="2">
      <t>ガメン</t>
    </rPh>
    <rPh sb="13" eb="15">
      <t>ジョウタイ</t>
    </rPh>
    <rPh sb="17" eb="19">
      <t>サクジョ</t>
    </rPh>
    <phoneticPr fontId="1"/>
  </si>
  <si>
    <t>同上</t>
    <rPh sb="0" eb="2">
      <t>ドウジョウ</t>
    </rPh>
    <phoneticPr fontId="1"/>
  </si>
  <si>
    <t>見積原価計算書フォーマットに「製品名（英語）」を追加</t>
    <rPh sb="0" eb="2">
      <t>ミツモリ</t>
    </rPh>
    <rPh sb="2" eb="4">
      <t>ゲンカ</t>
    </rPh>
    <rPh sb="4" eb="7">
      <t>ケイサンショ</t>
    </rPh>
    <rPh sb="15" eb="18">
      <t>セイヒンメイ</t>
    </rPh>
    <rPh sb="19" eb="21">
      <t>エイゴ</t>
    </rPh>
    <rPh sb="24" eb="26">
      <t>ツイカ</t>
    </rPh>
    <phoneticPr fontId="1"/>
  </si>
  <si>
    <t>完了画面レイアウトのメッセージに「見積原価データの再読み込みを行います。」の1行を追加</t>
    <rPh sb="0" eb="2">
      <t>カンリョウ</t>
    </rPh>
    <rPh sb="2" eb="4">
      <t>ガメン</t>
    </rPh>
    <rPh sb="17" eb="19">
      <t>ミツモリ</t>
    </rPh>
    <rPh sb="19" eb="21">
      <t>ゲンカ</t>
    </rPh>
    <rPh sb="25" eb="27">
      <t>サイヨ</t>
    </rPh>
    <rPh sb="28" eb="29">
      <t>コ</t>
    </rPh>
    <rPh sb="31" eb="32">
      <t>オコナ</t>
    </rPh>
    <rPh sb="39" eb="40">
      <t>ギョウ</t>
    </rPh>
    <rPh sb="41" eb="43">
      <t>ツイカ</t>
    </rPh>
    <phoneticPr fontId="1"/>
  </si>
  <si>
    <t>検索画面レイアウトおよび使用部品の顧客受注番号入力欄を修正</t>
    <rPh sb="0" eb="2">
      <t>ケンサク</t>
    </rPh>
    <rPh sb="2" eb="4">
      <t>ガメン</t>
    </rPh>
    <rPh sb="12" eb="14">
      <t>シヨウ</t>
    </rPh>
    <rPh sb="14" eb="16">
      <t>ブヒン</t>
    </rPh>
    <rPh sb="17" eb="19">
      <t>コキャク</t>
    </rPh>
    <rPh sb="19" eb="21">
      <t>ジュチュウ</t>
    </rPh>
    <rPh sb="21" eb="23">
      <t>バンゴウ</t>
    </rPh>
    <rPh sb="23" eb="25">
      <t>ニュウリョク</t>
    </rPh>
    <rPh sb="25" eb="26">
      <t>ラン</t>
    </rPh>
    <rPh sb="27" eb="29">
      <t>シュウセイ</t>
    </rPh>
    <phoneticPr fontId="1"/>
  </si>
  <si>
    <t>画面レイアウトおよび使用部品から削除</t>
    <rPh sb="0" eb="2">
      <t>ガメン</t>
    </rPh>
    <rPh sb="10" eb="12">
      <t>シヨウ</t>
    </rPh>
    <rPh sb="12" eb="14">
      <t>ブヒン</t>
    </rPh>
    <rPh sb="16" eb="18">
      <t>サクジョ</t>
    </rPh>
    <phoneticPr fontId="1"/>
  </si>
  <si>
    <t>廃止画面として記載</t>
    <rPh sb="0" eb="2">
      <t>ハイシ</t>
    </rPh>
    <rPh sb="2" eb="4">
      <t>ガメン</t>
    </rPh>
    <rPh sb="7" eb="9">
      <t>キサイ</t>
    </rPh>
    <phoneticPr fontId="1"/>
  </si>
  <si>
    <t>←PO印字は発注確定時では？</t>
    <rPh sb="3" eb="5">
      <t>インジ</t>
    </rPh>
    <rPh sb="6" eb="8">
      <t>ハッチュウ</t>
    </rPh>
    <rPh sb="8" eb="10">
      <t>カクテイ</t>
    </rPh>
    <rPh sb="10" eb="11">
      <t>ジ</t>
    </rPh>
    <phoneticPr fontId="1"/>
  </si>
  <si>
    <t>←画面設計では対応不能</t>
    <rPh sb="1" eb="3">
      <t>ガメン</t>
    </rPh>
    <rPh sb="3" eb="5">
      <t>セッケイ</t>
    </rPh>
    <rPh sb="7" eb="9">
      <t>タイオウ</t>
    </rPh>
    <rPh sb="9" eb="11">
      <t>フノウ</t>
    </rPh>
    <phoneticPr fontId="1"/>
  </si>
  <si>
    <t>←不可能。少なくとも製品単位と運搬方法の入力ができなければ、PO発行に必要な項目がそろわない。</t>
    <rPh sb="1" eb="4">
      <t>フカノウ</t>
    </rPh>
    <rPh sb="5" eb="6">
      <t>スク</t>
    </rPh>
    <rPh sb="10" eb="12">
      <t>セイヒン</t>
    </rPh>
    <rPh sb="12" eb="14">
      <t>タンイ</t>
    </rPh>
    <rPh sb="15" eb="17">
      <t>ウンパン</t>
    </rPh>
    <rPh sb="17" eb="19">
      <t>ホウホウ</t>
    </rPh>
    <rPh sb="20" eb="22">
      <t>ニュウリョク</t>
    </rPh>
    <rPh sb="32" eb="34">
      <t>ハッコウ</t>
    </rPh>
    <rPh sb="35" eb="37">
      <t>ヒツヨウ</t>
    </rPh>
    <rPh sb="38" eb="40">
      <t>コウモク</t>
    </rPh>
    <phoneticPr fontId="1"/>
  </si>
  <si>
    <t>←発注No.は1明細行ごとに1件のはずでは？</t>
    <rPh sb="1" eb="3">
      <t>ハッチュウ</t>
    </rPh>
    <rPh sb="8" eb="10">
      <t>メイサイ</t>
    </rPh>
    <rPh sb="10" eb="11">
      <t>ギョウ</t>
    </rPh>
    <rPh sb="15" eb="16">
      <t>ケン</t>
    </rPh>
    <phoneticPr fontId="1"/>
  </si>
  <si>
    <t>←仮受注No.で受注確定？
　仮受注No.は見積原価登録時に発行されるものなのでは？
　また、受注No.は1明細行ごとに1件のはずでは？</t>
    <rPh sb="1" eb="2">
      <t>カリ</t>
    </rPh>
    <rPh sb="2" eb="4">
      <t>ジュチュウ</t>
    </rPh>
    <rPh sb="8" eb="10">
      <t>ジュチュウ</t>
    </rPh>
    <rPh sb="10" eb="12">
      <t>カクテイ</t>
    </rPh>
    <rPh sb="15" eb="16">
      <t>カリ</t>
    </rPh>
    <rPh sb="16" eb="18">
      <t>ジュチュウ</t>
    </rPh>
    <rPh sb="22" eb="24">
      <t>ミツモリ</t>
    </rPh>
    <rPh sb="24" eb="26">
      <t>ゲンカ</t>
    </rPh>
    <rPh sb="26" eb="28">
      <t>トウロク</t>
    </rPh>
    <rPh sb="28" eb="29">
      <t>ジ</t>
    </rPh>
    <rPh sb="30" eb="32">
      <t>ハッコウ</t>
    </rPh>
    <rPh sb="47" eb="49">
      <t>ジュチュウ</t>
    </rPh>
    <rPh sb="54" eb="56">
      <t>メイサイ</t>
    </rPh>
    <rPh sb="56" eb="57">
      <t>ギョウ</t>
    </rPh>
    <rPh sb="61" eb="62">
      <t>ケン</t>
    </rPh>
    <phoneticPr fontId="1"/>
  </si>
  <si>
    <t>←サンプル未受領
履歴はツリーにしないのか？</t>
    <rPh sb="5" eb="8">
      <t>ミジュリョウ</t>
    </rPh>
    <rPh sb="9" eb="11">
      <t>リレキ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</si>
</sst>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176" formatCode="yyyy/mm/dd"/>
    <numFmt numFmtId="177" formatCode="yy/mm/dd"/>
    <numFmt numFmtId="178" formatCode="000"/>
    <numFmt numFmtId="179" formatCode="0_ "/>
    <numFmt numFmtId="180" formatCode="m/d"/>
    <numFmt numFmtId="181" formatCode="0_);[Red]\(0\)"/>
    <numFmt numFmtId="182" formatCode="0.00_);[Red]\(0.00\)"/>
    <numFmt numFmtId="183" formatCode="0.0%"/>
    <numFmt numFmtId="184" formatCode="#,##0_);[Red]\(#,##0\)"/>
    <numFmt numFmtId="185" formatCode="#,##0_ "/>
    <numFmt numFmtId="186" formatCode="#,##0.000_ "/>
    <numFmt numFmtId="187" formatCode="#,##0.00_ "/>
    <numFmt numFmtId="188" formatCode="#,##0.00_);[Red]\(#,##0.00\)"/>
    <numFmt numFmtId="189" formatCode="00"/>
  </numFmts>
  <fonts count="35" x14ac:knownFonts="1">
    <font>
      <sz val="11"/>
      <color theme="1"/>
      <name val="ＭＳ Ｐゴシック"/>
      <family val="2"/>
      <scheme val="minor"/>
    </font>
    <font>
      <sz val="6"/>
      <name val="ＭＳ Ｐゴシック"/>
      <family val="3"/>
      <charset val="128"/>
      <scheme val="minor"/>
    </font>
    <font>
      <sz val="11"/>
      <name val="ＭＳ Ｐゴシック"/>
      <family val="3"/>
      <charset val="128"/>
    </font>
    <font>
      <sz val="6"/>
      <name val="ＭＳ Ｐゴシック"/>
      <family val="3"/>
      <charset val="128"/>
    </font>
    <font>
      <sz val="11"/>
      <color indexed="10"/>
      <name val="ＭＳ Ｐゴシック"/>
      <family val="3"/>
      <charset val="128"/>
    </font>
    <font>
      <sz val="6"/>
      <name val="ＭＳ 明朝"/>
      <family val="1"/>
      <charset val="128"/>
    </font>
    <font>
      <sz val="10"/>
      <name val="ＭＳ ゴシック"/>
      <family val="3"/>
      <charset val="128"/>
    </font>
    <font>
      <sz val="9"/>
      <name val="ＭＳ ゴシック"/>
      <family val="3"/>
      <charset val="128"/>
    </font>
    <font>
      <b/>
      <sz val="18"/>
      <name val="ＭＳ 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1"/>
      <name val="ＭＳ ゴシック"/>
      <family val="3"/>
      <charset val="128"/>
    </font>
    <font>
      <sz val="11"/>
      <color theme="1"/>
      <name val="ＭＳ ゴシック"/>
      <family val="3"/>
      <charset val="128"/>
    </font>
    <font>
      <sz val="9"/>
      <color theme="1"/>
      <name val="ＭＳ ゴシック"/>
      <family val="3"/>
      <charset val="128"/>
    </font>
    <font>
      <sz val="8"/>
      <name val="ＭＳ ゴシック"/>
      <family val="3"/>
      <charset val="128"/>
    </font>
    <font>
      <u/>
      <sz val="8"/>
      <name val="ＭＳ ゴシック"/>
      <family val="3"/>
      <charset val="128"/>
    </font>
    <font>
      <b/>
      <sz val="9"/>
      <name val="ＭＳ ゴシック"/>
      <family val="3"/>
      <charset val="128"/>
    </font>
    <font>
      <sz val="6"/>
      <name val="ＭＳ ゴシック"/>
      <family val="3"/>
      <charset val="128"/>
    </font>
    <font>
      <b/>
      <sz val="9"/>
      <color indexed="81"/>
      <name val="ＭＳ Ｐゴシック"/>
      <family val="3"/>
      <charset val="128"/>
    </font>
    <font>
      <sz val="8"/>
      <color indexed="81"/>
      <name val="ＭＳ ゴシック"/>
      <family val="3"/>
      <charset val="128"/>
    </font>
    <font>
      <sz val="9"/>
      <color rgb="FFFF0000"/>
      <name val="ＭＳ ゴシック"/>
      <family val="3"/>
      <charset val="128"/>
    </font>
  </fonts>
  <fills count="3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2"/>
        <bgColor indexed="64"/>
      </patternFill>
    </fill>
    <fill>
      <patternFill patternType="solid">
        <fgColor indexed="43"/>
        <bgColor indexed="64"/>
      </patternFill>
    </fill>
    <fill>
      <patternFill patternType="solid">
        <fgColor rgb="FFCCFFCC"/>
        <bgColor indexed="64"/>
      </patternFill>
    </fill>
    <fill>
      <patternFill patternType="solid">
        <fgColor rgb="FF339966"/>
        <bgColor indexed="64"/>
      </patternFill>
    </fill>
    <fill>
      <patternFill patternType="solid">
        <fgColor theme="9" tint="0.79998168889431442"/>
        <bgColor indexed="64"/>
      </patternFill>
    </fill>
    <fill>
      <patternFill patternType="solid">
        <fgColor rgb="FFFFFFCC"/>
        <bgColor indexed="64"/>
      </patternFill>
    </fill>
    <fill>
      <patternFill patternType="solid">
        <fgColor rgb="FFFFCCFF"/>
        <bgColor indexed="64"/>
      </patternFill>
    </fill>
    <fill>
      <patternFill patternType="solid">
        <fgColor indexed="9"/>
        <bgColor indexed="64"/>
      </patternFill>
    </fill>
    <fill>
      <patternFill patternType="solid">
        <fgColor indexed="47"/>
        <bgColor indexed="64"/>
      </patternFill>
    </fill>
    <fill>
      <patternFill patternType="solid">
        <fgColor rgb="FFFFCC99"/>
        <bgColor indexed="64"/>
      </patternFill>
    </fill>
    <fill>
      <patternFill patternType="solid">
        <fgColor indexed="41"/>
        <bgColor indexed="64"/>
      </patternFill>
    </fill>
    <fill>
      <patternFill patternType="solid">
        <fgColor indexed="22"/>
        <bgColor indexed="64"/>
      </patternFill>
    </fill>
    <fill>
      <patternFill patternType="solid">
        <fgColor indexed="57"/>
        <bgColor indexed="64"/>
      </patternFill>
    </fill>
  </fills>
  <borders count="38">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s>
  <cellStyleXfs count="44">
    <xf numFmtId="0" fontId="0" fillId="0" borderId="0"/>
    <xf numFmtId="0" fontId="2" fillId="0" borderId="0"/>
    <xf numFmtId="0" fontId="9" fillId="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9" fillId="11" borderId="0" applyNumberFormat="0" applyBorder="0" applyAlignment="0" applyProtection="0">
      <alignment vertical="center"/>
    </xf>
    <xf numFmtId="0" fontId="10" fillId="12"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7" borderId="0" applyNumberFormat="0" applyBorder="0" applyAlignment="0" applyProtection="0">
      <alignment vertical="center"/>
    </xf>
    <xf numFmtId="0" fontId="10" fillId="18"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9" borderId="0" applyNumberFormat="0" applyBorder="0" applyAlignment="0" applyProtection="0">
      <alignment vertical="center"/>
    </xf>
    <xf numFmtId="0" fontId="11" fillId="0" borderId="0" applyNumberFormat="0" applyFill="0" applyBorder="0" applyAlignment="0" applyProtection="0">
      <alignment vertical="center"/>
    </xf>
    <xf numFmtId="0" fontId="12" fillId="20" borderId="1" applyNumberFormat="0" applyAlignment="0" applyProtection="0">
      <alignment vertical="center"/>
    </xf>
    <xf numFmtId="0" fontId="13" fillId="21" borderId="0" applyNumberFormat="0" applyBorder="0" applyAlignment="0" applyProtection="0">
      <alignment vertical="center"/>
    </xf>
    <xf numFmtId="0" fontId="2" fillId="22" borderId="2" applyNumberFormat="0" applyFont="0" applyAlignment="0" applyProtection="0">
      <alignment vertical="center"/>
    </xf>
    <xf numFmtId="0" fontId="14" fillId="0" borderId="3" applyNumberFormat="0" applyFill="0" applyAlignment="0" applyProtection="0">
      <alignment vertical="center"/>
    </xf>
    <xf numFmtId="0" fontId="15" fillId="3" borderId="0" applyNumberFormat="0" applyBorder="0" applyAlignment="0" applyProtection="0">
      <alignment vertical="center"/>
    </xf>
    <xf numFmtId="0" fontId="16" fillId="23" borderId="4" applyNumberFormat="0" applyAlignment="0" applyProtection="0">
      <alignment vertical="center"/>
    </xf>
    <xf numFmtId="0" fontId="4" fillId="0" borderId="0" applyNumberFormat="0" applyFill="0" applyBorder="0" applyAlignment="0" applyProtection="0">
      <alignment vertical="center"/>
    </xf>
    <xf numFmtId="0" fontId="17" fillId="0" borderId="5" applyNumberFormat="0" applyFill="0" applyAlignment="0" applyProtection="0">
      <alignment vertical="center"/>
    </xf>
    <xf numFmtId="0" fontId="18" fillId="0" borderId="6"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0" fillId="0" borderId="8" applyNumberFormat="0" applyFill="0" applyAlignment="0" applyProtection="0">
      <alignment vertical="center"/>
    </xf>
    <xf numFmtId="0" fontId="21" fillId="23" borderId="9" applyNumberFormat="0" applyAlignment="0" applyProtection="0">
      <alignment vertical="center"/>
    </xf>
    <xf numFmtId="0" fontId="22" fillId="0" borderId="0" applyNumberFormat="0" applyFill="0" applyBorder="0" applyAlignment="0" applyProtection="0">
      <alignment vertical="center"/>
    </xf>
    <xf numFmtId="0" fontId="23" fillId="7" borderId="4" applyNumberFormat="0" applyAlignment="0" applyProtection="0">
      <alignment vertical="center"/>
    </xf>
    <xf numFmtId="0" fontId="24" fillId="4" borderId="0" applyNumberFormat="0" applyBorder="0" applyAlignment="0" applyProtection="0">
      <alignment vertical="center"/>
    </xf>
    <xf numFmtId="0" fontId="2" fillId="0" borderId="0"/>
  </cellStyleXfs>
  <cellXfs count="151">
    <xf numFmtId="0" fontId="0" fillId="0" borderId="0" xfId="0"/>
    <xf numFmtId="0" fontId="7" fillId="24" borderId="10" xfId="1" applyFont="1" applyFill="1" applyBorder="1" applyAlignment="1">
      <alignment horizontal="right"/>
    </xf>
    <xf numFmtId="0" fontId="7" fillId="24" borderId="13" xfId="1" applyFont="1" applyFill="1" applyBorder="1" applyAlignment="1">
      <alignment horizontal="center" vertical="center"/>
    </xf>
    <xf numFmtId="176" fontId="7" fillId="0" borderId="13" xfId="1" applyNumberFormat="1" applyFont="1" applyFill="1" applyBorder="1" applyAlignment="1">
      <alignment horizontal="left" vertical="center"/>
    </xf>
    <xf numFmtId="0" fontId="7" fillId="24" borderId="14" xfId="1" applyFont="1" applyFill="1" applyBorder="1" applyAlignment="1">
      <alignment horizontal="center" vertical="center"/>
    </xf>
    <xf numFmtId="177" fontId="7" fillId="0" borderId="11" xfId="1" applyNumberFormat="1" applyFont="1" applyFill="1" applyBorder="1" applyAlignment="1">
      <alignment horizontal="center" vertical="center"/>
    </xf>
    <xf numFmtId="0" fontId="7" fillId="24" borderId="11" xfId="1" applyFont="1" applyFill="1" applyBorder="1" applyAlignment="1">
      <alignment horizontal="center" vertical="center"/>
    </xf>
    <xf numFmtId="0" fontId="7" fillId="0" borderId="11" xfId="1" applyFont="1" applyFill="1" applyBorder="1" applyAlignment="1">
      <alignment horizontal="left" vertical="center"/>
    </xf>
    <xf numFmtId="0" fontId="8" fillId="24" borderId="12" xfId="1" applyFont="1" applyFill="1" applyBorder="1" applyAlignment="1">
      <alignment horizontal="left" vertical="center"/>
    </xf>
    <xf numFmtId="0" fontId="25" fillId="24" borderId="10" xfId="1" applyFont="1" applyFill="1" applyBorder="1" applyAlignment="1">
      <alignment vertical="center"/>
    </xf>
    <xf numFmtId="0" fontId="6" fillId="24" borderId="10" xfId="1" applyFont="1" applyFill="1" applyBorder="1" applyAlignment="1">
      <alignment horizontal="left" vertical="center"/>
    </xf>
    <xf numFmtId="177" fontId="7" fillId="25" borderId="13" xfId="1" applyNumberFormat="1" applyFont="1" applyFill="1" applyBorder="1" applyAlignment="1">
      <alignment horizontal="center" vertical="center"/>
    </xf>
    <xf numFmtId="0" fontId="26" fillId="0" borderId="0" xfId="0" applyFont="1"/>
    <xf numFmtId="0" fontId="26" fillId="27" borderId="0" xfId="0" applyFont="1" applyFill="1"/>
    <xf numFmtId="0" fontId="27" fillId="0" borderId="0" xfId="0" applyFont="1"/>
    <xf numFmtId="176" fontId="6" fillId="24" borderId="13" xfId="1" applyNumberFormat="1" applyFont="1" applyFill="1" applyBorder="1" applyAlignment="1">
      <alignment horizontal="center" vertical="center"/>
    </xf>
    <xf numFmtId="0" fontId="27" fillId="29" borderId="20" xfId="0" applyFont="1" applyFill="1" applyBorder="1" applyAlignment="1">
      <alignment horizontal="center" vertical="center"/>
    </xf>
    <xf numFmtId="0" fontId="27" fillId="29" borderId="24" xfId="0" applyFont="1" applyFill="1" applyBorder="1" applyAlignment="1">
      <alignment horizontal="center" vertical="center"/>
    </xf>
    <xf numFmtId="0" fontId="27" fillId="29" borderId="18" xfId="0" applyFont="1" applyFill="1" applyBorder="1" applyAlignment="1">
      <alignment horizontal="center" vertical="center"/>
    </xf>
    <xf numFmtId="0" fontId="27" fillId="30" borderId="28" xfId="0" applyFont="1" applyFill="1" applyBorder="1" applyAlignment="1">
      <alignment horizontal="center" vertical="center"/>
    </xf>
    <xf numFmtId="0" fontId="27" fillId="30" borderId="24" xfId="0" applyFont="1" applyFill="1" applyBorder="1" applyAlignment="1">
      <alignment horizontal="center" vertical="center"/>
    </xf>
    <xf numFmtId="0" fontId="27" fillId="30" borderId="29" xfId="0" applyFont="1" applyFill="1" applyBorder="1" applyAlignment="1">
      <alignment horizontal="center" vertical="center"/>
    </xf>
    <xf numFmtId="0" fontId="7" fillId="24" borderId="12" xfId="1" applyFont="1" applyFill="1" applyBorder="1" applyAlignment="1">
      <alignment horizontal="center" vertical="center"/>
    </xf>
    <xf numFmtId="0" fontId="7" fillId="24" borderId="10" xfId="1" applyFont="1" applyFill="1" applyBorder="1" applyAlignment="1">
      <alignment horizontal="center" vertical="center"/>
    </xf>
    <xf numFmtId="0" fontId="7" fillId="24" borderId="16" xfId="1" applyFont="1" applyFill="1" applyBorder="1" applyAlignment="1">
      <alignment horizontal="center" vertical="center"/>
    </xf>
    <xf numFmtId="176" fontId="6" fillId="24" borderId="11" xfId="1" applyNumberFormat="1" applyFont="1" applyFill="1" applyBorder="1" applyAlignment="1">
      <alignment horizontal="center" vertical="center"/>
    </xf>
    <xf numFmtId="0" fontId="6" fillId="0" borderId="30" xfId="1" applyNumberFormat="1" applyFont="1" applyFill="1" applyBorder="1" applyAlignment="1">
      <alignment horizontal="left" vertical="center"/>
    </xf>
    <xf numFmtId="176" fontId="6" fillId="24" borderId="10" xfId="1" applyNumberFormat="1" applyFont="1" applyFill="1" applyBorder="1" applyAlignment="1">
      <alignment horizontal="center" vertical="center"/>
    </xf>
    <xf numFmtId="179" fontId="7" fillId="24" borderId="10" xfId="1" applyNumberFormat="1" applyFont="1" applyFill="1" applyBorder="1" applyAlignment="1">
      <alignment horizontal="center" vertical="center"/>
    </xf>
    <xf numFmtId="180" fontId="7" fillId="24" borderId="10" xfId="1" applyNumberFormat="1" applyFont="1" applyFill="1" applyBorder="1" applyAlignment="1">
      <alignment horizontal="center" vertical="center"/>
    </xf>
    <xf numFmtId="0" fontId="7" fillId="24" borderId="31" xfId="1" applyFont="1" applyFill="1" applyBorder="1" applyAlignment="1">
      <alignment horizontal="center" vertical="center" wrapText="1"/>
    </xf>
    <xf numFmtId="0" fontId="7" fillId="24" borderId="32" xfId="1" applyFont="1" applyFill="1" applyBorder="1" applyAlignment="1">
      <alignment horizontal="center" vertical="center" wrapText="1"/>
    </xf>
    <xf numFmtId="0" fontId="7" fillId="24" borderId="11" xfId="1" applyFont="1" applyFill="1" applyBorder="1" applyAlignment="1">
      <alignment horizontal="center" vertical="center" wrapText="1"/>
    </xf>
    <xf numFmtId="0" fontId="7" fillId="0" borderId="33" xfId="1" applyFont="1" applyFill="1" applyBorder="1" applyAlignment="1">
      <alignment vertical="center"/>
    </xf>
    <xf numFmtId="0" fontId="7" fillId="0" borderId="0" xfId="1" applyFont="1" applyFill="1" applyBorder="1" applyAlignment="1">
      <alignment vertical="center"/>
    </xf>
    <xf numFmtId="0" fontId="7" fillId="31" borderId="0" xfId="1" applyFont="1" applyFill="1" applyBorder="1" applyAlignment="1">
      <alignment vertical="center"/>
    </xf>
    <xf numFmtId="0" fontId="7" fillId="31" borderId="0" xfId="1" applyFont="1" applyFill="1" applyAlignment="1">
      <alignment vertical="center"/>
    </xf>
    <xf numFmtId="0" fontId="7" fillId="24" borderId="0" xfId="1" applyFont="1" applyFill="1" applyBorder="1" applyAlignment="1">
      <alignment horizontal="center" vertical="center"/>
    </xf>
    <xf numFmtId="179" fontId="7" fillId="24" borderId="0" xfId="1" applyNumberFormat="1" applyFont="1" applyFill="1" applyBorder="1" applyAlignment="1">
      <alignment horizontal="center" vertical="center"/>
    </xf>
    <xf numFmtId="0" fontId="7" fillId="24" borderId="0" xfId="1" applyFont="1" applyFill="1" applyBorder="1" applyAlignment="1">
      <alignment vertical="center" wrapText="1"/>
    </xf>
    <xf numFmtId="180" fontId="7" fillId="24" borderId="0" xfId="1" applyNumberFormat="1" applyFont="1" applyFill="1" applyBorder="1" applyAlignment="1">
      <alignment horizontal="center" vertical="center"/>
    </xf>
    <xf numFmtId="181" fontId="7" fillId="32" borderId="31" xfId="1" applyNumberFormat="1" applyFont="1" applyFill="1" applyBorder="1" applyAlignment="1">
      <alignment vertical="center"/>
    </xf>
    <xf numFmtId="182" fontId="7" fillId="0" borderId="32" xfId="1" applyNumberFormat="1" applyFont="1" applyFill="1" applyBorder="1" applyAlignment="1">
      <alignment vertical="center" shrinkToFit="1"/>
    </xf>
    <xf numFmtId="182" fontId="7" fillId="32" borderId="11" xfId="1" applyNumberFormat="1" applyFont="1" applyFill="1" applyBorder="1" applyAlignment="1">
      <alignment vertical="center"/>
    </xf>
    <xf numFmtId="181" fontId="7" fillId="32" borderId="11" xfId="1" applyNumberFormat="1" applyFont="1" applyFill="1" applyBorder="1" applyAlignment="1">
      <alignment vertical="center"/>
    </xf>
    <xf numFmtId="183" fontId="7" fillId="32" borderId="11" xfId="1" applyNumberFormat="1" applyFont="1" applyFill="1" applyBorder="1" applyAlignment="1">
      <alignment vertical="center"/>
    </xf>
    <xf numFmtId="0" fontId="7" fillId="0" borderId="0" xfId="1" applyFont="1" applyFill="1" applyAlignment="1">
      <alignment vertical="center"/>
    </xf>
    <xf numFmtId="179" fontId="7" fillId="24" borderId="16" xfId="1" applyNumberFormat="1" applyFont="1" applyFill="1" applyBorder="1" applyAlignment="1">
      <alignment horizontal="center" vertical="center"/>
    </xf>
    <xf numFmtId="0" fontId="7" fillId="24" borderId="16" xfId="1" applyFont="1" applyFill="1" applyBorder="1" applyAlignment="1">
      <alignment vertical="center" wrapText="1"/>
    </xf>
    <xf numFmtId="180" fontId="7" fillId="24" borderId="16" xfId="1" applyNumberFormat="1" applyFont="1" applyFill="1" applyBorder="1" applyAlignment="1">
      <alignment horizontal="center" vertical="center"/>
    </xf>
    <xf numFmtId="0" fontId="28" fillId="24" borderId="16" xfId="1" applyFont="1" applyFill="1" applyBorder="1" applyAlignment="1">
      <alignment vertical="center" wrapText="1"/>
    </xf>
    <xf numFmtId="179" fontId="7" fillId="24" borderId="16" xfId="1" applyNumberFormat="1" applyFont="1" applyFill="1" applyBorder="1" applyAlignment="1">
      <alignment vertical="center"/>
    </xf>
    <xf numFmtId="0" fontId="7" fillId="24" borderId="0" xfId="1" applyFont="1" applyFill="1" applyAlignment="1">
      <alignment vertical="center"/>
    </xf>
    <xf numFmtId="0" fontId="7" fillId="24" borderId="16" xfId="1" applyFont="1" applyFill="1" applyBorder="1" applyAlignment="1">
      <alignment vertical="center"/>
    </xf>
    <xf numFmtId="0" fontId="7" fillId="24" borderId="0" xfId="1" applyFont="1" applyFill="1" applyBorder="1" applyAlignment="1">
      <alignment vertical="center"/>
    </xf>
    <xf numFmtId="0" fontId="7" fillId="24" borderId="34" xfId="1" applyFont="1" applyFill="1" applyBorder="1" applyAlignment="1">
      <alignment vertical="center"/>
    </xf>
    <xf numFmtId="177" fontId="7" fillId="33" borderId="11" xfId="1" applyNumberFormat="1" applyFont="1" applyFill="1" applyBorder="1" applyAlignment="1">
      <alignment horizontal="center" vertical="center" wrapText="1"/>
    </xf>
    <xf numFmtId="0" fontId="7" fillId="0" borderId="0" xfId="43" applyFont="1" applyFill="1" applyAlignment="1">
      <alignment vertical="center" wrapText="1"/>
    </xf>
    <xf numFmtId="0" fontId="7" fillId="0" borderId="0" xfId="43" applyFont="1" applyAlignment="1">
      <alignment vertical="center" wrapText="1"/>
    </xf>
    <xf numFmtId="0" fontId="7" fillId="0" borderId="0" xfId="43" applyFont="1" applyFill="1" applyBorder="1" applyAlignment="1">
      <alignment vertical="center" wrapText="1"/>
    </xf>
    <xf numFmtId="0" fontId="7" fillId="25" borderId="30" xfId="1" applyFont="1" applyFill="1" applyBorder="1" applyAlignment="1">
      <alignment vertical="center" shrinkToFit="1"/>
    </xf>
    <xf numFmtId="0" fontId="7" fillId="24" borderId="36" xfId="43" applyFont="1" applyFill="1" applyBorder="1" applyAlignment="1">
      <alignment horizontal="center" vertical="center" wrapText="1"/>
    </xf>
    <xf numFmtId="0" fontId="7" fillId="35" borderId="17" xfId="1" applyFont="1" applyFill="1" applyBorder="1" applyAlignment="1">
      <alignment vertical="center" shrinkToFit="1"/>
    </xf>
    <xf numFmtId="0" fontId="7" fillId="35" borderId="11" xfId="1" applyFont="1" applyFill="1" applyBorder="1" applyAlignment="1">
      <alignment vertical="center" shrinkToFit="1"/>
    </xf>
    <xf numFmtId="0" fontId="7" fillId="35" borderId="14" xfId="1" applyFont="1" applyFill="1" applyBorder="1" applyAlignment="1">
      <alignment vertical="center" shrinkToFit="1"/>
    </xf>
    <xf numFmtId="0" fontId="7" fillId="35" borderId="18" xfId="1" applyFont="1" applyFill="1" applyBorder="1" applyAlignment="1">
      <alignment vertical="center" shrinkToFit="1"/>
    </xf>
    <xf numFmtId="0" fontId="7" fillId="24" borderId="37" xfId="43" applyFont="1" applyFill="1" applyBorder="1" applyAlignment="1">
      <alignment horizontal="center" vertical="center"/>
    </xf>
    <xf numFmtId="0" fontId="7" fillId="0" borderId="0" xfId="43" applyFont="1" applyFill="1" applyAlignment="1">
      <alignment vertical="center"/>
    </xf>
    <xf numFmtId="0" fontId="7" fillId="0" borderId="0" xfId="43" applyFont="1" applyAlignment="1">
      <alignment vertical="center"/>
    </xf>
    <xf numFmtId="0" fontId="7" fillId="0" borderId="0" xfId="43" applyFont="1" applyFill="1" applyBorder="1" applyAlignment="1">
      <alignment vertical="center"/>
    </xf>
    <xf numFmtId="0" fontId="7" fillId="35" borderId="13" xfId="1" applyFont="1" applyFill="1" applyBorder="1" applyAlignment="1">
      <alignment vertical="center" shrinkToFit="1"/>
    </xf>
    <xf numFmtId="0" fontId="7" fillId="35" borderId="12" xfId="1" applyFont="1" applyFill="1" applyBorder="1" applyAlignment="1">
      <alignment vertical="center" shrinkToFit="1"/>
    </xf>
    <xf numFmtId="0" fontId="7" fillId="35" borderId="19" xfId="1" applyFont="1" applyFill="1" applyBorder="1" applyAlignment="1">
      <alignment vertical="center" shrinkToFit="1"/>
    </xf>
    <xf numFmtId="0" fontId="7" fillId="35" borderId="15" xfId="1" applyFont="1" applyFill="1" applyBorder="1" applyAlignment="1">
      <alignment vertical="center" shrinkToFit="1"/>
    </xf>
    <xf numFmtId="0" fontId="31" fillId="36" borderId="11" xfId="43" applyNumberFormat="1" applyFont="1" applyFill="1" applyBorder="1" applyAlignment="1">
      <alignment vertical="center" wrapText="1"/>
    </xf>
    <xf numFmtId="0" fontId="31" fillId="36" borderId="11" xfId="43" applyFont="1" applyFill="1" applyBorder="1" applyAlignment="1">
      <alignment vertical="center" wrapText="1"/>
    </xf>
    <xf numFmtId="0" fontId="31" fillId="36" borderId="11" xfId="43" applyFont="1" applyFill="1" applyBorder="1" applyAlignment="1">
      <alignment horizontal="center" vertical="center"/>
    </xf>
    <xf numFmtId="0" fontId="31" fillId="0" borderId="0" xfId="43" applyFont="1" applyFill="1" applyAlignment="1">
      <alignment vertical="center"/>
    </xf>
    <xf numFmtId="0" fontId="31" fillId="0" borderId="0" xfId="43" applyFont="1" applyAlignment="1">
      <alignment vertical="center"/>
    </xf>
    <xf numFmtId="0" fontId="31" fillId="0" borderId="0" xfId="43" applyFont="1" applyFill="1" applyBorder="1" applyAlignment="1">
      <alignment vertical="center"/>
    </xf>
    <xf numFmtId="0" fontId="31" fillId="36" borderId="13" xfId="1" applyFont="1" applyFill="1" applyBorder="1" applyAlignment="1">
      <alignment vertical="center" shrinkToFit="1"/>
    </xf>
    <xf numFmtId="0" fontId="31" fillId="36" borderId="12" xfId="1" applyFont="1" applyFill="1" applyBorder="1" applyAlignment="1">
      <alignment vertical="center" shrinkToFit="1"/>
    </xf>
    <xf numFmtId="0" fontId="31" fillId="36" borderId="11" xfId="1" applyFont="1" applyFill="1" applyBorder="1" applyAlignment="1">
      <alignment vertical="center" shrinkToFit="1"/>
    </xf>
    <xf numFmtId="0" fontId="31" fillId="36" borderId="19" xfId="1" applyFont="1" applyFill="1" applyBorder="1" applyAlignment="1">
      <alignment vertical="center" shrinkToFit="1"/>
    </xf>
    <xf numFmtId="0" fontId="31" fillId="36" borderId="15" xfId="1" applyFont="1" applyFill="1" applyBorder="1" applyAlignment="1">
      <alignment vertical="center" shrinkToFit="1"/>
    </xf>
    <xf numFmtId="49" fontId="7" fillId="0" borderId="11" xfId="43" applyNumberFormat="1" applyFont="1" applyBorder="1" applyAlignment="1">
      <alignment horizontal="center" vertical="center" wrapText="1"/>
    </xf>
    <xf numFmtId="0" fontId="7" fillId="0" borderId="11" xfId="43" applyNumberFormat="1" applyFont="1" applyBorder="1" applyAlignment="1">
      <alignment horizontal="left" vertical="center" wrapText="1"/>
    </xf>
    <xf numFmtId="0" fontId="7" fillId="0" borderId="11" xfId="43" applyFont="1" applyBorder="1" applyAlignment="1">
      <alignment horizontal="left" vertical="center" wrapText="1"/>
    </xf>
    <xf numFmtId="177" fontId="7" fillId="0" borderId="11" xfId="43" applyNumberFormat="1" applyFont="1" applyBorder="1" applyAlignment="1">
      <alignment horizontal="center" vertical="center"/>
    </xf>
    <xf numFmtId="184" fontId="7" fillId="0" borderId="11" xfId="43" applyNumberFormat="1" applyFont="1" applyBorder="1" applyAlignment="1">
      <alignment horizontal="right" vertical="center"/>
    </xf>
    <xf numFmtId="185" fontId="7" fillId="0" borderId="11" xfId="43" applyNumberFormat="1" applyFont="1" applyBorder="1" applyAlignment="1">
      <alignment horizontal="right" vertical="center"/>
    </xf>
    <xf numFmtId="186" fontId="7" fillId="0" borderId="11" xfId="43" applyNumberFormat="1" applyFont="1" applyBorder="1" applyAlignment="1">
      <alignment horizontal="right" vertical="center"/>
    </xf>
    <xf numFmtId="187" fontId="7" fillId="0" borderId="11" xfId="43" applyNumberFormat="1" applyFont="1" applyBorder="1" applyAlignment="1">
      <alignment horizontal="right" vertical="center"/>
    </xf>
    <xf numFmtId="183" fontId="7" fillId="0" borderId="11" xfId="43" applyNumberFormat="1" applyFont="1" applyBorder="1" applyAlignment="1">
      <alignment horizontal="right" vertical="center"/>
    </xf>
    <xf numFmtId="188" fontId="7" fillId="0" borderId="11" xfId="43" applyNumberFormat="1" applyFont="1" applyFill="1" applyBorder="1" applyAlignment="1">
      <alignment horizontal="right" vertical="center"/>
    </xf>
    <xf numFmtId="0" fontId="7" fillId="33" borderId="11" xfId="43" applyNumberFormat="1" applyFont="1" applyFill="1" applyBorder="1" applyAlignment="1">
      <alignment horizontal="left" vertical="center"/>
    </xf>
    <xf numFmtId="188" fontId="7" fillId="0" borderId="0" xfId="43" applyNumberFormat="1" applyFont="1" applyFill="1" applyBorder="1" applyAlignment="1">
      <alignment horizontal="right" vertical="center"/>
    </xf>
    <xf numFmtId="185" fontId="7" fillId="0" borderId="14" xfId="43" applyNumberFormat="1" applyFont="1" applyBorder="1" applyAlignment="1">
      <alignment horizontal="right" vertical="center"/>
    </xf>
    <xf numFmtId="185" fontId="7" fillId="0" borderId="15" xfId="43" applyNumberFormat="1" applyFont="1" applyBorder="1" applyAlignment="1">
      <alignment horizontal="right" vertical="center"/>
    </xf>
    <xf numFmtId="0" fontId="7" fillId="0" borderId="0" xfId="43" applyNumberFormat="1" applyFont="1" applyAlignment="1">
      <alignment vertical="center" wrapText="1"/>
    </xf>
    <xf numFmtId="0" fontId="27" fillId="30" borderId="18" xfId="0" applyFont="1" applyFill="1" applyBorder="1" applyAlignment="1">
      <alignment horizontal="center" vertical="center"/>
    </xf>
    <xf numFmtId="0" fontId="8" fillId="24" borderId="10" xfId="1" applyFont="1" applyFill="1" applyBorder="1" applyAlignment="1">
      <alignment horizontal="left" vertical="center"/>
    </xf>
    <xf numFmtId="178" fontId="27" fillId="0" borderId="11" xfId="0" applyNumberFormat="1" applyFont="1" applyBorder="1" applyAlignment="1">
      <alignment horizontal="center" vertical="center" wrapText="1"/>
    </xf>
    <xf numFmtId="189" fontId="27" fillId="0" borderId="11" xfId="0" applyNumberFormat="1" applyFont="1" applyBorder="1" applyAlignment="1">
      <alignment horizontal="center" vertical="center" wrapText="1"/>
    </xf>
    <xf numFmtId="0" fontId="27" fillId="0" borderId="11" xfId="0" applyFont="1" applyBorder="1" applyAlignment="1">
      <alignment horizontal="left" vertical="top" wrapText="1"/>
    </xf>
    <xf numFmtId="14" fontId="27" fillId="0" borderId="11" xfId="0" applyNumberFormat="1" applyFont="1" applyBorder="1" applyAlignment="1">
      <alignment horizontal="left" vertical="top" wrapText="1"/>
    </xf>
    <xf numFmtId="0" fontId="34" fillId="0" borderId="11" xfId="0" applyFont="1" applyBorder="1" applyAlignment="1">
      <alignment horizontal="left" vertical="top" wrapText="1"/>
    </xf>
    <xf numFmtId="0" fontId="6" fillId="0" borderId="14" xfId="1" applyNumberFormat="1" applyFont="1" applyFill="1" applyBorder="1" applyAlignment="1">
      <alignment vertical="center"/>
    </xf>
    <xf numFmtId="0" fontId="6" fillId="0" borderId="30" xfId="1" applyNumberFormat="1" applyFont="1" applyFill="1" applyBorder="1" applyAlignment="1">
      <alignment vertical="center"/>
    </xf>
    <xf numFmtId="0" fontId="6" fillId="0" borderId="15" xfId="1" applyNumberFormat="1" applyFont="1" applyFill="1" applyBorder="1" applyAlignment="1">
      <alignment vertical="center"/>
    </xf>
    <xf numFmtId="0" fontId="28" fillId="24" borderId="10" xfId="1" applyNumberFormat="1" applyFont="1" applyFill="1" applyBorder="1" applyAlignment="1">
      <alignment vertical="center" wrapText="1"/>
    </xf>
    <xf numFmtId="0" fontId="28" fillId="24" borderId="0" xfId="1" applyNumberFormat="1" applyFont="1" applyFill="1" applyBorder="1" applyAlignment="1">
      <alignment vertical="center" wrapText="1"/>
    </xf>
    <xf numFmtId="0" fontId="28" fillId="24" borderId="16" xfId="1" applyNumberFormat="1" applyFont="1" applyFill="1" applyBorder="1" applyAlignment="1">
      <alignment vertical="center" wrapText="1"/>
    </xf>
    <xf numFmtId="0" fontId="30" fillId="25" borderId="13" xfId="1" applyFont="1" applyFill="1" applyBorder="1" applyAlignment="1">
      <alignment horizontal="center" vertical="center" wrapText="1"/>
    </xf>
    <xf numFmtId="0" fontId="30" fillId="25" borderId="17" xfId="1" applyFont="1" applyFill="1" applyBorder="1" applyAlignment="1">
      <alignment horizontal="center" vertical="center" wrapText="1"/>
    </xf>
    <xf numFmtId="0" fontId="7" fillId="24" borderId="13" xfId="43" applyNumberFormat="1" applyFont="1" applyFill="1" applyBorder="1" applyAlignment="1">
      <alignment horizontal="center" vertical="center" wrapText="1"/>
    </xf>
    <xf numFmtId="0" fontId="7" fillId="24" borderId="35" xfId="43" applyNumberFormat="1" applyFont="1" applyFill="1" applyBorder="1" applyAlignment="1">
      <alignment horizontal="center" vertical="center" wrapText="1"/>
    </xf>
    <xf numFmtId="0" fontId="7" fillId="24" borderId="13" xfId="43" applyFont="1" applyFill="1" applyBorder="1" applyAlignment="1">
      <alignment horizontal="center" vertical="center" wrapText="1"/>
    </xf>
    <xf numFmtId="0" fontId="7" fillId="24" borderId="35" xfId="43" applyFont="1" applyFill="1" applyBorder="1" applyAlignment="1">
      <alignment horizontal="center" vertical="center" wrapText="1"/>
    </xf>
    <xf numFmtId="0" fontId="7" fillId="24" borderId="14" xfId="43" applyFont="1" applyFill="1" applyBorder="1" applyAlignment="1">
      <alignment horizontal="center" vertical="center" wrapText="1"/>
    </xf>
    <xf numFmtId="0" fontId="7" fillId="24" borderId="30" xfId="43" applyFont="1" applyFill="1" applyBorder="1" applyAlignment="1">
      <alignment horizontal="center" vertical="center" wrapText="1"/>
    </xf>
    <xf numFmtId="0" fontId="7" fillId="24" borderId="15" xfId="43" applyFont="1" applyFill="1" applyBorder="1" applyAlignment="1">
      <alignment horizontal="center" vertical="center" wrapText="1"/>
    </xf>
    <xf numFmtId="0" fontId="7" fillId="24" borderId="11" xfId="43" applyFont="1" applyFill="1" applyBorder="1" applyAlignment="1">
      <alignment horizontal="center" vertical="center" wrapText="1"/>
    </xf>
    <xf numFmtId="0" fontId="7" fillId="25" borderId="14" xfId="1" applyFont="1" applyFill="1" applyBorder="1" applyAlignment="1">
      <alignment vertical="center" shrinkToFit="1"/>
    </xf>
    <xf numFmtId="0" fontId="7" fillId="25" borderId="30" xfId="1" applyFont="1" applyFill="1" applyBorder="1" applyAlignment="1">
      <alignment vertical="center" shrinkToFit="1"/>
    </xf>
    <xf numFmtId="0" fontId="7" fillId="24" borderId="14" xfId="1" applyFont="1" applyFill="1" applyBorder="1" applyAlignment="1">
      <alignment vertical="center" shrinkToFit="1"/>
    </xf>
    <xf numFmtId="0" fontId="7" fillId="24" borderId="30" xfId="1" applyFont="1" applyFill="1" applyBorder="1" applyAlignment="1">
      <alignment vertical="center" shrinkToFit="1"/>
    </xf>
    <xf numFmtId="0" fontId="7" fillId="24" borderId="15" xfId="1" applyFont="1" applyFill="1" applyBorder="1" applyAlignment="1">
      <alignment vertical="center" shrinkToFit="1"/>
    </xf>
    <xf numFmtId="0" fontId="7" fillId="34" borderId="14" xfId="1" applyFont="1" applyFill="1" applyBorder="1" applyAlignment="1">
      <alignment vertical="center" shrinkToFit="1"/>
    </xf>
    <xf numFmtId="0" fontId="7" fillId="34" borderId="15" xfId="1" applyFont="1" applyFill="1" applyBorder="1" applyAlignment="1">
      <alignment vertical="center" shrinkToFit="1"/>
    </xf>
    <xf numFmtId="0" fontId="7" fillId="24" borderId="12" xfId="1" applyFont="1" applyFill="1" applyBorder="1" applyAlignment="1">
      <alignment horizontal="center" vertical="center"/>
    </xf>
    <xf numFmtId="0" fontId="7" fillId="24" borderId="10" xfId="1" applyFont="1" applyFill="1" applyBorder="1" applyAlignment="1">
      <alignment horizontal="center" vertical="center"/>
    </xf>
    <xf numFmtId="0" fontId="7" fillId="24" borderId="19" xfId="1" applyFont="1" applyFill="1" applyBorder="1" applyAlignment="1">
      <alignment horizontal="center" vertical="center"/>
    </xf>
    <xf numFmtId="0" fontId="7" fillId="24" borderId="20" xfId="1" applyFont="1" applyFill="1" applyBorder="1" applyAlignment="1">
      <alignment horizontal="center" vertical="center"/>
    </xf>
    <xf numFmtId="0" fontId="7" fillId="24" borderId="16" xfId="1" applyFont="1" applyFill="1" applyBorder="1" applyAlignment="1">
      <alignment horizontal="center" vertical="center"/>
    </xf>
    <xf numFmtId="0" fontId="7" fillId="24" borderId="18" xfId="1" applyFont="1" applyFill="1" applyBorder="1" applyAlignment="1">
      <alignment horizontal="center" vertical="center"/>
    </xf>
    <xf numFmtId="0" fontId="27" fillId="28" borderId="13" xfId="0" applyFont="1" applyFill="1" applyBorder="1" applyAlignment="1">
      <alignment horizontal="center" vertical="center"/>
    </xf>
    <xf numFmtId="0" fontId="27" fillId="28" borderId="17" xfId="0" applyFont="1" applyFill="1" applyBorder="1" applyAlignment="1">
      <alignment horizontal="center" vertical="center"/>
    </xf>
    <xf numFmtId="0" fontId="27" fillId="26" borderId="13" xfId="0" applyFont="1" applyFill="1" applyBorder="1" applyAlignment="1">
      <alignment horizontal="center" vertical="center" wrapText="1"/>
    </xf>
    <xf numFmtId="0" fontId="27" fillId="26" borderId="17" xfId="0" applyFont="1" applyFill="1" applyBorder="1" applyAlignment="1">
      <alignment horizontal="center" vertical="center"/>
    </xf>
    <xf numFmtId="0" fontId="27" fillId="26" borderId="13" xfId="0" applyFont="1" applyFill="1" applyBorder="1" applyAlignment="1">
      <alignment horizontal="center" vertical="center"/>
    </xf>
    <xf numFmtId="0" fontId="27" fillId="29" borderId="21" xfId="0" applyFont="1" applyFill="1" applyBorder="1" applyAlignment="1">
      <alignment horizontal="center" vertical="center"/>
    </xf>
    <xf numFmtId="0" fontId="27" fillId="29" borderId="22" xfId="0" applyFont="1" applyFill="1" applyBorder="1" applyAlignment="1">
      <alignment horizontal="center" vertical="center"/>
    </xf>
    <xf numFmtId="0" fontId="27" fillId="29" borderId="23" xfId="0" applyFont="1" applyFill="1" applyBorder="1" applyAlignment="1">
      <alignment horizontal="center" vertical="center"/>
    </xf>
    <xf numFmtId="0" fontId="27" fillId="30" borderId="25" xfId="0" applyFont="1" applyFill="1" applyBorder="1" applyAlignment="1">
      <alignment horizontal="center" vertical="center"/>
    </xf>
    <xf numFmtId="0" fontId="27" fillId="30" borderId="26" xfId="0" applyFont="1" applyFill="1" applyBorder="1" applyAlignment="1">
      <alignment horizontal="center" vertical="center"/>
    </xf>
    <xf numFmtId="0" fontId="27" fillId="30" borderId="27" xfId="0" applyFont="1" applyFill="1" applyBorder="1" applyAlignment="1">
      <alignment horizontal="center" vertical="center"/>
    </xf>
    <xf numFmtId="0" fontId="27" fillId="30" borderId="21" xfId="0" applyFont="1" applyFill="1" applyBorder="1" applyAlignment="1">
      <alignment horizontal="center" vertical="center"/>
    </xf>
    <xf numFmtId="0" fontId="27" fillId="30" borderId="23" xfId="0" applyFont="1" applyFill="1" applyBorder="1" applyAlignment="1">
      <alignment horizontal="center" vertical="center"/>
    </xf>
    <xf numFmtId="0" fontId="7" fillId="24" borderId="14" xfId="1" applyFont="1" applyFill="1" applyBorder="1" applyAlignment="1">
      <alignment horizontal="center" vertical="center"/>
    </xf>
    <xf numFmtId="0" fontId="7" fillId="24" borderId="15" xfId="1" applyFont="1" applyFill="1" applyBorder="1" applyAlignment="1">
      <alignment horizontal="center" vertical="center"/>
    </xf>
  </cellXfs>
  <cellStyles count="44">
    <cellStyle name="20% - アクセント 1 2" xfId="2" xr:uid="{00000000-0005-0000-0000-000000000000}"/>
    <cellStyle name="20% - アクセント 2 2" xfId="3" xr:uid="{00000000-0005-0000-0000-000001000000}"/>
    <cellStyle name="20% - アクセント 3 2" xfId="4" xr:uid="{00000000-0005-0000-0000-000002000000}"/>
    <cellStyle name="20% - アクセント 4 2" xfId="5" xr:uid="{00000000-0005-0000-0000-000003000000}"/>
    <cellStyle name="20% - アクセント 5 2" xfId="6" xr:uid="{00000000-0005-0000-0000-000004000000}"/>
    <cellStyle name="20% - アクセント 6 2" xfId="7" xr:uid="{00000000-0005-0000-0000-000005000000}"/>
    <cellStyle name="40% - アクセント 1 2" xfId="8" xr:uid="{00000000-0005-0000-0000-000006000000}"/>
    <cellStyle name="40% - アクセント 2 2" xfId="9" xr:uid="{00000000-0005-0000-0000-000007000000}"/>
    <cellStyle name="40% - アクセント 3 2" xfId="10" xr:uid="{00000000-0005-0000-0000-000008000000}"/>
    <cellStyle name="40% - アクセント 4 2" xfId="11" xr:uid="{00000000-0005-0000-0000-000009000000}"/>
    <cellStyle name="40% - アクセント 5 2" xfId="12" xr:uid="{00000000-0005-0000-0000-00000A000000}"/>
    <cellStyle name="40% - アクセント 6 2" xfId="13" xr:uid="{00000000-0005-0000-0000-00000B000000}"/>
    <cellStyle name="60% - アクセント 1 2" xfId="14" xr:uid="{00000000-0005-0000-0000-00000C000000}"/>
    <cellStyle name="60% - アクセント 2 2" xfId="15" xr:uid="{00000000-0005-0000-0000-00000D000000}"/>
    <cellStyle name="60% - アクセント 3 2" xfId="16" xr:uid="{00000000-0005-0000-0000-00000E000000}"/>
    <cellStyle name="60% - アクセント 4 2" xfId="17" xr:uid="{00000000-0005-0000-0000-00000F000000}"/>
    <cellStyle name="60% - アクセント 5 2" xfId="18" xr:uid="{00000000-0005-0000-0000-000010000000}"/>
    <cellStyle name="60% - アクセント 6 2" xfId="19" xr:uid="{00000000-0005-0000-0000-000011000000}"/>
    <cellStyle name="アクセント 1 2" xfId="20" xr:uid="{00000000-0005-0000-0000-000012000000}"/>
    <cellStyle name="アクセント 2 2" xfId="21" xr:uid="{00000000-0005-0000-0000-000013000000}"/>
    <cellStyle name="アクセント 3 2" xfId="22" xr:uid="{00000000-0005-0000-0000-000014000000}"/>
    <cellStyle name="アクセント 4 2" xfId="23" xr:uid="{00000000-0005-0000-0000-000015000000}"/>
    <cellStyle name="アクセント 5 2" xfId="24" xr:uid="{00000000-0005-0000-0000-000016000000}"/>
    <cellStyle name="アクセント 6 2" xfId="25" xr:uid="{00000000-0005-0000-0000-000017000000}"/>
    <cellStyle name="タイトル 2" xfId="26" xr:uid="{00000000-0005-0000-0000-000018000000}"/>
    <cellStyle name="チェック セル 2" xfId="27" xr:uid="{00000000-0005-0000-0000-000019000000}"/>
    <cellStyle name="どちらでもない 2" xfId="28" xr:uid="{00000000-0005-0000-0000-00001A000000}"/>
    <cellStyle name="メモ 2" xfId="29" xr:uid="{00000000-0005-0000-0000-00001B000000}"/>
    <cellStyle name="リンク セル 2" xfId="30" xr:uid="{00000000-0005-0000-0000-00001C000000}"/>
    <cellStyle name="悪い 2" xfId="31" xr:uid="{00000000-0005-0000-0000-00001D000000}"/>
    <cellStyle name="計算 2" xfId="32" xr:uid="{00000000-0005-0000-0000-00001E000000}"/>
    <cellStyle name="警告文 2" xfId="33" xr:uid="{00000000-0005-0000-0000-00001F000000}"/>
    <cellStyle name="見出し 1 2" xfId="34" xr:uid="{00000000-0005-0000-0000-000020000000}"/>
    <cellStyle name="見出し 2 2" xfId="35" xr:uid="{00000000-0005-0000-0000-000021000000}"/>
    <cellStyle name="見出し 3 2" xfId="36" xr:uid="{00000000-0005-0000-0000-000022000000}"/>
    <cellStyle name="見出し 4 2" xfId="37" xr:uid="{00000000-0005-0000-0000-000023000000}"/>
    <cellStyle name="集計 2" xfId="38" xr:uid="{00000000-0005-0000-0000-000024000000}"/>
    <cellStyle name="出力 2" xfId="39" xr:uid="{00000000-0005-0000-0000-000025000000}"/>
    <cellStyle name="説明文 2" xfId="40" xr:uid="{00000000-0005-0000-0000-000026000000}"/>
    <cellStyle name="入力 2" xfId="41" xr:uid="{00000000-0005-0000-0000-000027000000}"/>
    <cellStyle name="標準" xfId="0" builtinId="0"/>
    <cellStyle name="標準 2" xfId="1" xr:uid="{00000000-0005-0000-0000-000029000000}"/>
    <cellStyle name="標準_レビュー管理台帳（○○工程）＿堤" xfId="43" xr:uid="{00000000-0005-0000-0000-00002A000000}"/>
    <cellStyle name="良い 2" xfId="42" xr:uid="{00000000-0005-0000-0000-00002B000000}"/>
  </cellStyles>
  <dxfs count="91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45"/>
        </patternFill>
      </fill>
    </dxf>
    <dxf>
      <fill>
        <patternFill>
          <bgColor indexed="22"/>
        </patternFill>
      </fill>
    </dxf>
    <dxf>
      <fill>
        <patternFill>
          <bgColor indexed="45"/>
        </patternFill>
      </fill>
    </dxf>
    <dxf>
      <fill>
        <patternFill>
          <bgColor indexed="2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8145D63A-1454-4545-BB60-10B9B49FFF9F}">
      <tableStyleElement type="wholeTable" dxfId="915"/>
      <tableStyleElement type="headerRow" dxfId="914"/>
    </tableStyle>
  </tableStyles>
  <colors>
    <mruColors>
      <color rgb="FF339966"/>
      <color rgb="FFCCECFF"/>
      <color rgb="FFFFCCFF"/>
      <color rgb="FFFFFF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38</xdr:col>
      <xdr:colOff>38100</xdr:colOff>
      <xdr:row>2</xdr:row>
      <xdr:rowOff>28575</xdr:rowOff>
    </xdr:from>
    <xdr:to>
      <xdr:col>39</xdr:col>
      <xdr:colOff>447675</xdr:colOff>
      <xdr:row>7</xdr:row>
      <xdr:rowOff>123825</xdr:rowOff>
    </xdr:to>
    <xdr:sp macro="" textlink="">
      <xdr:nvSpPr>
        <xdr:cNvPr id="2" name="Rectangle 3">
          <a:extLst>
            <a:ext uri="{FF2B5EF4-FFF2-40B4-BE49-F238E27FC236}">
              <a16:creationId xmlns:a16="http://schemas.microsoft.com/office/drawing/2014/main" id="{00000000-0008-0000-0000-000002000000}"/>
            </a:ext>
          </a:extLst>
        </xdr:cNvPr>
        <xdr:cNvSpPr>
          <a:spLocks noChangeArrowheads="1"/>
        </xdr:cNvSpPr>
      </xdr:nvSpPr>
      <xdr:spPr bwMode="auto">
        <a:xfrm>
          <a:off x="40376475" y="457200"/>
          <a:ext cx="685800" cy="857250"/>
        </a:xfrm>
        <a:prstGeom prst="rect">
          <a:avLst/>
        </a:prstGeom>
        <a:noFill/>
        <a:ln w="9525" algn="ctr">
          <a:solidFill>
            <a:srgbClr xmlns:mc="http://schemas.openxmlformats.org/markup-compatibility/2006" xmlns:a14="http://schemas.microsoft.com/office/drawing/2010/main" val="FF0000" mc:Ignorable="a14" a14:legacySpreadsheetColorIndex="10"/>
          </a:solidFill>
          <a:prstDash val="dash"/>
          <a:miter lim="800000"/>
          <a:headEnd/>
          <a:tailEnd/>
        </a:ln>
        <a:effectLst/>
        <a:extLst>
          <a:ext uri="{909E8E84-426E-40DD-AFC4-6F175D3DCCD1}">
            <a14:hiddenFill xmlns:a14="http://schemas.microsoft.com/office/drawing/2010/main">
              <a:solidFill>
                <a:srgbClr val="CCFFFF"/>
              </a:solidFill>
            </a14:hiddenFill>
          </a:ext>
          <a:ext uri="{AF507438-7753-43E0-B8FC-AC1667EBCBE1}">
            <a14:hiddenEffects xmlns:a14="http://schemas.microsoft.com/office/drawing/2010/main">
              <a:effectLst>
                <a:outerShdw dist="107763" dir="2700000" algn="ctr" rotWithShape="0">
                  <a:srgbClr val="808080"/>
                </a:outerShdw>
              </a:effectLst>
            </a14:hiddenEffects>
          </a:ext>
        </a:extLst>
      </xdr:spPr>
      <xdr:txBody>
        <a:bodyPr vertOverflow="clip" wrap="square" lIns="91440" tIns="45720" rIns="91440" bIns="45720" anchor="t" upright="1"/>
        <a:lstStyle/>
        <a:p>
          <a:pPr algn="l" rtl="0">
            <a:lnSpc>
              <a:spcPts val="1100"/>
            </a:lnSpc>
            <a:defRPr sz="1000"/>
          </a:pPr>
          <a:r>
            <a:rPr lang="ja-JP" altLang="en-US" sz="1100" b="0" i="0" u="none" strike="noStrike" baseline="0">
              <a:solidFill>
                <a:srgbClr val="FF0000"/>
              </a:solidFill>
              <a:latin typeface="ＭＳ Ｐゴシック"/>
              <a:ea typeface="ＭＳ Ｐゴシック"/>
            </a:rPr>
            <a:t>ここから右側は分析用</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as001\project\&#20840;&#31038;&#20849;&#26377;\&#20491;&#21029;&#26989;&#21209;\150_&#24773;&#22577;&#12471;&#12473;&#12486;&#12512;\A320_&#38283;&#30330;&#23566;&#20837;&#26696;&#20214;\010_&#20840;&#31038;_&#12452;&#12531;&#12501;&#12521;\201901_L153_&#31038;&#20869;&#21521;&#12369;Firewall&#26356;&#26032;\040_&#12503;&#12525;&#12472;&#12455;&#12463;&#12488;&#31649;&#29702;\110_&#21697;&#36074;&#31649;&#29702;\003_&#27083;&#31689;&#20316;&#26989;&#35336;&#30011;&#26360;_&#12524;&#12499;&#12517;&#12540;&#3108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s001\project\&#20840;&#31038;&#20849;&#26377;\&#20491;&#21029;&#26989;&#21209;\150_&#24773;&#22577;&#12471;&#12473;&#12486;&#12512;\A320_&#38283;&#30330;&#23566;&#20837;&#26696;&#20214;\010_&#20840;&#31038;_&#12452;&#12531;&#12501;&#12521;\201901_L153_&#31038;&#20869;&#21521;&#12369;Firewall&#26356;&#26032;\040_&#12503;&#12525;&#12472;&#12455;&#12463;&#12488;&#31649;&#29702;\110_&#21697;&#36074;&#31649;&#29702;\&#12505;&#12531;&#12480;_&#12524;&#12499;&#12517;&#12540;&#31649;&#29702;&#21488;&#241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as001\project\&#20840;&#31038;&#20849;&#26377;\&#20491;&#21029;&#26989;&#21209;\150_&#24773;&#22577;&#12471;&#12473;&#12486;&#12512;\A320_&#38283;&#30330;&#23566;&#20837;&#26696;&#20214;\010_&#20840;&#31038;_&#12452;&#12531;&#12501;&#12521;\201807_L452_&#32113;&#21512;&#20206;&#24819;&#12469;&#12540;&#12496;ESX%20V-UP\040_&#12503;&#12525;&#12472;&#12455;&#12463;&#12488;&#31649;&#29702;\110_&#21697;&#36074;&#31649;&#29702;\01_&#35373;&#35336;\&#12524;&#12499;&#12517;&#12540;&#31649;&#29702;&#21488;&#24115;_&#32113;&#21512;&#20206;&#24819;ESX%20V-UP_&#35373;&#3533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ー票"/>
      <sheetName val="入力リスト"/>
    </sheetNames>
    <sheetDataSet>
      <sheetData sheetId="0"/>
      <sheetData sheetId="1">
        <row r="2">
          <cell r="A2" t="str">
            <v>指摘</v>
          </cell>
          <cell r="C2" t="str">
            <v>当工程不具合</v>
          </cell>
          <cell r="F2" t="str">
            <v>インスペクション</v>
          </cell>
          <cell r="H2" t="str">
            <v>社内レビュー</v>
          </cell>
          <cell r="J2" t="str">
            <v>問題なし</v>
          </cell>
          <cell r="M2" t="str">
            <v>設計漏れ</v>
          </cell>
          <cell r="P2" t="str">
            <v>検討不足</v>
          </cell>
          <cell r="S2" t="str">
            <v>大</v>
          </cell>
          <cell r="V2" t="str">
            <v>問題課題管理表</v>
          </cell>
          <cell r="X2" t="str">
            <v>見積</v>
          </cell>
        </row>
        <row r="3">
          <cell r="A3" t="str">
            <v>要望</v>
          </cell>
          <cell r="C3" t="str">
            <v>上位工程不具合</v>
          </cell>
          <cell r="F3" t="str">
            <v>ウォークスルー</v>
          </cell>
          <cell r="H3" t="str">
            <v>顧客レビュー</v>
          </cell>
          <cell r="J3" t="str">
            <v>要確認</v>
          </cell>
          <cell r="M3" t="str">
            <v>設計誤り</v>
          </cell>
          <cell r="P3" t="str">
            <v>仕様確認不足</v>
          </cell>
          <cell r="S3" t="str">
            <v>小</v>
          </cell>
          <cell r="V3" t="str">
            <v>仕様変更要求管理票</v>
          </cell>
          <cell r="X3" t="str">
            <v>要件定義</v>
          </cell>
        </row>
        <row r="4">
          <cell r="A4" t="str">
            <v>質問</v>
          </cell>
          <cell r="C4" t="str">
            <v>母体不具合</v>
          </cell>
          <cell r="F4" t="str">
            <v>その他のレビュー</v>
          </cell>
          <cell r="J4" t="str">
            <v>要再レビュー</v>
          </cell>
          <cell r="M4" t="str">
            <v>設計インターフェースミス</v>
          </cell>
          <cell r="P4" t="str">
            <v>レビュー後修正不備</v>
          </cell>
          <cell r="X4" t="str">
            <v>システム設計</v>
          </cell>
        </row>
        <row r="5">
          <cell r="C5" t="str">
            <v>不具合ではない</v>
          </cell>
          <cell r="M5" t="str">
            <v>設計表現不備</v>
          </cell>
          <cell r="P5" t="str">
            <v>連絡不備</v>
          </cell>
          <cell r="X5" t="str">
            <v>プログラム設計</v>
          </cell>
        </row>
        <row r="6">
          <cell r="M6" t="str">
            <v>設計標準化ミス</v>
          </cell>
          <cell r="P6" t="str">
            <v>業務知識不足</v>
          </cell>
          <cell r="X6" t="str">
            <v>単体テスト計画</v>
          </cell>
        </row>
        <row r="7">
          <cell r="M7" t="str">
            <v>テスト項目ミス</v>
          </cell>
          <cell r="P7" t="str">
            <v>方式知識不足</v>
          </cell>
          <cell r="X7" t="str">
            <v>結合テスト計画</v>
          </cell>
        </row>
        <row r="8">
          <cell r="M8" t="str">
            <v>コーディングミス</v>
          </cell>
          <cell r="P8" t="str">
            <v>基本スキル不足</v>
          </cell>
          <cell r="X8" t="str">
            <v>現調作業計画</v>
          </cell>
        </row>
        <row r="9">
          <cell r="M9" t="str">
            <v>コーディング標準化ミス</v>
          </cell>
          <cell r="P9" t="str">
            <v>標準書確認不足</v>
          </cell>
          <cell r="X9" t="str">
            <v>本番移行計画</v>
          </cell>
        </row>
        <row r="10">
          <cell r="P10" t="str">
            <v>標準化不備</v>
          </cell>
          <cell r="X10" t="str">
            <v>システムテスト計画</v>
          </cell>
        </row>
        <row r="11">
          <cell r="P11" t="str">
            <v>注意不足</v>
          </cell>
          <cell r="X11" t="str">
            <v>コーディング</v>
          </cell>
        </row>
        <row r="12">
          <cell r="X12" t="str">
            <v>単体テスト</v>
          </cell>
        </row>
        <row r="13">
          <cell r="X13" t="str">
            <v>結合テスト</v>
          </cell>
        </row>
        <row r="14">
          <cell r="X14" t="str">
            <v>現調作業</v>
          </cell>
        </row>
        <row r="15">
          <cell r="X15" t="str">
            <v>システムテスト</v>
          </cell>
        </row>
        <row r="16">
          <cell r="X16" t="str">
            <v>ユーザーテスト</v>
          </cell>
        </row>
        <row r="17">
          <cell r="X17" t="str">
            <v>本番移行</v>
          </cell>
        </row>
        <row r="18">
          <cell r="X18" t="str">
            <v>初期管理</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ー管理台帳"/>
      <sheetName val="レビュー票_社内"/>
      <sheetName val="品質予測一覧"/>
      <sheetName val="（これより右は補助資料）→"/>
      <sheetName val="レビュー管理台帳（不具合原因）"/>
      <sheetName val="①『レビューイ』-『対象成果物』別の『不具合密度』"/>
      <sheetName val="①の元データ"/>
      <sheetName val="②『レビューイ』-『不具合原因』別の『不具合密度』"/>
      <sheetName val="②の元データ"/>
      <sheetName val="③『対象成果物』-『不具合原因』別の『不具合密度』"/>
      <sheetName val="③の元データ"/>
      <sheetName val="分析（レビューイ）"/>
      <sheetName val="分析（レビューア）"/>
      <sheetName val="分析（業務機能）"/>
      <sheetName val="分析（機能）"/>
      <sheetName val="分析（対象成果物）"/>
      <sheetName val="分析（チーム名）"/>
    </sheetNames>
    <sheetDataSet>
      <sheetData sheetId="0"/>
      <sheetData sheetId="1"/>
      <sheetData sheetId="2">
        <row r="3">
          <cell r="D3" t="str">
            <v>合計</v>
          </cell>
        </row>
        <row r="4">
          <cell r="D4" t="str">
            <v>最終ページ数</v>
          </cell>
          <cell r="G4" t="str">
            <v>当工程不具合数</v>
          </cell>
          <cell r="J4" t="str">
            <v>レビュー工数(h)</v>
          </cell>
          <cell r="K4" t="str">
            <v>レビュー指摘件数</v>
          </cell>
        </row>
      </sheetData>
      <sheetData sheetId="3"/>
      <sheetData sheetId="4"/>
      <sheetData sheetId="5" refreshError="1"/>
      <sheetData sheetId="6"/>
      <sheetData sheetId="7" refreshError="1"/>
      <sheetData sheetId="8"/>
      <sheetData sheetId="9" refreshError="1"/>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ー管理台帳"/>
      <sheetName val="レビュー指摘一覧"/>
      <sheetName val="品質予測一覧"/>
      <sheetName val="入力リスト"/>
      <sheetName val="（これより右は補助資料）→"/>
      <sheetName val="分析用"/>
      <sheetName val="レビュー管理台帳（不具合原因）"/>
      <sheetName val="①『レビューイ』-『対象成果物』別の『不具合密度』"/>
      <sheetName val="①の元データ"/>
      <sheetName val="②『レビューイ』-『不具合原因』別の『不具合密度』"/>
      <sheetName val="②の元データ"/>
      <sheetName val="③『対象成果物』-『不具合原因』別の『不具合密度』"/>
      <sheetName val="③の元データ"/>
      <sheetName val="分析（レビューイ）"/>
      <sheetName val="分析（レビューア）"/>
      <sheetName val="分析（業務機能）"/>
      <sheetName val="分析（機能）"/>
      <sheetName val="分析（対象成果物）"/>
      <sheetName val="分析（チーム名）"/>
    </sheetNames>
    <sheetDataSet>
      <sheetData sheetId="0" refreshError="1"/>
      <sheetData sheetId="1" refreshError="1"/>
      <sheetData sheetId="2" refreshError="1"/>
      <sheetData sheetId="3">
        <row r="4">
          <cell r="J4" t="str">
            <v>完了</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V25"/>
  <sheetViews>
    <sheetView showGridLines="0" zoomScaleNormal="100" workbookViewId="0">
      <pane ySplit="7" topLeftCell="A8" activePane="bottomLeft" state="frozen"/>
      <selection activeCell="I10" sqref="I10:T10"/>
      <selection pane="bottomLeft" activeCell="E14" sqref="E14"/>
    </sheetView>
  </sheetViews>
  <sheetFormatPr defaultColWidth="19.88671875" defaultRowHeight="10.8" x14ac:dyDescent="0.2"/>
  <cols>
    <col min="1" max="1" width="14.5546875" style="99" customWidth="1"/>
    <col min="2" max="2" width="17.5546875" style="68" customWidth="1"/>
    <col min="3" max="3" width="20.44140625" style="68" customWidth="1"/>
    <col min="4" max="5" width="20.5546875" style="68" customWidth="1"/>
    <col min="6" max="6" width="37.5546875" style="68" customWidth="1"/>
    <col min="7" max="7" width="10.5546875" style="68" customWidth="1"/>
    <col min="8" max="8" width="14.5546875" style="68" customWidth="1"/>
    <col min="9" max="11" width="8.5546875" style="68" customWidth="1"/>
    <col min="12" max="12" width="14.109375" style="68" customWidth="1"/>
    <col min="13" max="14" width="8.5546875" style="68" customWidth="1"/>
    <col min="15" max="16" width="12.88671875" style="68" customWidth="1"/>
    <col min="17" max="17" width="36" style="68" customWidth="1"/>
    <col min="18" max="20" width="9.109375" style="68" customWidth="1"/>
    <col min="21" max="25" width="8.5546875" style="68" customWidth="1"/>
    <col min="26" max="27" width="9.5546875" style="68" customWidth="1"/>
    <col min="28" max="31" width="8.5546875" style="68" customWidth="1"/>
    <col min="32" max="34" width="17.5546875" style="68" customWidth="1"/>
    <col min="35" max="35" width="2.5546875" style="68" customWidth="1"/>
    <col min="36" max="36" width="31.109375" style="68" customWidth="1"/>
    <col min="37" max="37" width="36" style="68" customWidth="1"/>
    <col min="38" max="38" width="6.5546875" style="68" customWidth="1"/>
    <col min="39" max="39" width="3.5546875" style="67" customWidth="1"/>
    <col min="40" max="40" width="6.5546875" style="68" customWidth="1"/>
    <col min="41" max="41" width="37.5546875" style="68" customWidth="1"/>
    <col min="42" max="44" width="22.5546875" style="68" customWidth="1"/>
    <col min="45" max="46" width="12.5546875" style="68" customWidth="1"/>
    <col min="47" max="47" width="10.88671875" style="68" bestFit="1" customWidth="1"/>
    <col min="48" max="49" width="10.88671875" style="68" customWidth="1"/>
    <col min="50" max="50" width="10.88671875" style="68" bestFit="1" customWidth="1"/>
    <col min="51" max="53" width="10.88671875" style="68" customWidth="1"/>
    <col min="54" max="54" width="13" style="68" bestFit="1" customWidth="1"/>
    <col min="55" max="55" width="7.5546875" style="68" bestFit="1" customWidth="1"/>
    <col min="56" max="56" width="7.77734375" style="68" bestFit="1" customWidth="1"/>
    <col min="57" max="57" width="16.88671875" style="68" bestFit="1" customWidth="1"/>
    <col min="58" max="58" width="11" style="68" bestFit="1" customWidth="1"/>
    <col min="59" max="59" width="11.88671875" style="68" bestFit="1" customWidth="1"/>
    <col min="60" max="60" width="10.109375" style="68" bestFit="1" customWidth="1"/>
    <col min="61" max="61" width="12.44140625" style="68" bestFit="1" customWidth="1"/>
    <col min="62" max="62" width="17.44140625" style="68" bestFit="1" customWidth="1"/>
    <col min="63" max="63" width="11" style="68" bestFit="1" customWidth="1"/>
    <col min="64" max="65" width="14.44140625" style="68" bestFit="1" customWidth="1"/>
    <col min="66" max="68" width="11" style="68" bestFit="1" customWidth="1"/>
    <col min="69" max="69" width="12.44140625" style="68" bestFit="1" customWidth="1"/>
    <col min="70" max="70" width="12.5546875" style="68" bestFit="1" customWidth="1"/>
    <col min="71" max="71" width="9.21875" style="68" bestFit="1" customWidth="1"/>
    <col min="72" max="72" width="7.77734375" style="68" bestFit="1" customWidth="1"/>
    <col min="73" max="74" width="4.5546875" style="68" customWidth="1"/>
    <col min="75" max="16384" width="19.88671875" style="68"/>
  </cols>
  <sheetData>
    <row r="1" spans="1:74" s="36" customFormat="1" ht="22.5" customHeight="1" x14ac:dyDescent="0.15">
      <c r="A1" s="8" t="s">
        <v>2</v>
      </c>
      <c r="B1" s="9"/>
      <c r="C1" s="10"/>
      <c r="D1" s="1"/>
      <c r="E1" s="25" t="s">
        <v>3</v>
      </c>
      <c r="F1" s="26" t="s">
        <v>136</v>
      </c>
      <c r="G1" s="25"/>
      <c r="H1" s="107"/>
      <c r="I1" s="108"/>
      <c r="J1" s="108"/>
      <c r="K1" s="109"/>
      <c r="L1" s="27"/>
      <c r="M1" s="28"/>
      <c r="N1" s="28"/>
      <c r="O1" s="23"/>
      <c r="P1" s="29"/>
      <c r="Q1" s="110" t="s">
        <v>18</v>
      </c>
      <c r="R1" s="113" t="s">
        <v>19</v>
      </c>
      <c r="S1" s="30" t="s">
        <v>20</v>
      </c>
      <c r="T1" s="31" t="s">
        <v>21</v>
      </c>
      <c r="U1" s="32" t="s">
        <v>22</v>
      </c>
      <c r="V1" s="32" t="s">
        <v>23</v>
      </c>
      <c r="W1" s="32" t="s">
        <v>24</v>
      </c>
      <c r="X1" s="32" t="s">
        <v>25</v>
      </c>
      <c r="Y1" s="32" t="s">
        <v>26</v>
      </c>
      <c r="Z1" s="32" t="s">
        <v>27</v>
      </c>
      <c r="AA1" s="32" t="s">
        <v>28</v>
      </c>
      <c r="AB1" s="32" t="s">
        <v>29</v>
      </c>
      <c r="AC1" s="32" t="s">
        <v>30</v>
      </c>
      <c r="AD1" s="32" t="s">
        <v>31</v>
      </c>
      <c r="AE1" s="32" t="s">
        <v>32</v>
      </c>
      <c r="AF1" s="32" t="str">
        <f>"レビュー工数密度" &amp; CHAR(10) &amp; AF6</f>
        <v>レビュー工数密度
（人時／基準項目）</v>
      </c>
      <c r="AG1" s="32" t="str">
        <f>"レビュー指摘密度" &amp; CHAR(10) &amp; AG6</f>
        <v>レビュー指摘密度
（個／基準項目）</v>
      </c>
      <c r="AH1" s="32" t="str">
        <f>"レビュー時不具合密度" &amp; CHAR(10) &amp; AH6</f>
        <v>レビュー時不具合密度
（個／基準項目）</v>
      </c>
      <c r="AI1" s="33"/>
      <c r="AJ1" s="34"/>
      <c r="AK1" s="34"/>
      <c r="AL1" s="35"/>
    </row>
    <row r="2" spans="1:74" s="36" customFormat="1" ht="11.25" customHeight="1" x14ac:dyDescent="0.2">
      <c r="A2" s="22" t="s">
        <v>33</v>
      </c>
      <c r="B2" s="11">
        <v>43440</v>
      </c>
      <c r="C2" s="2" t="s">
        <v>4</v>
      </c>
      <c r="D2" s="3" t="s">
        <v>135</v>
      </c>
      <c r="E2" s="37"/>
      <c r="F2" s="37"/>
      <c r="G2" s="38"/>
      <c r="H2" s="39"/>
      <c r="I2" s="38"/>
      <c r="J2" s="38"/>
      <c r="K2" s="38"/>
      <c r="L2" s="38"/>
      <c r="M2" s="38"/>
      <c r="N2" s="38"/>
      <c r="O2" s="37"/>
      <c r="P2" s="40"/>
      <c r="Q2" s="111"/>
      <c r="R2" s="114"/>
      <c r="S2" s="41" t="str">
        <f>IF($T2="","",IF($T2="ページ数",IF(COUNTA($AU8:$AU$9986)&gt;0,IF(SUM($AU8:$AU$9986)=0,"",SUM($AU8:$AU$9986)),""),IF($T2="ステップ数",IF(COUNTA($AV8:$AV$9986)&gt;0,IF(SUM($AV8:$AV$9986)=0,"",SUM($AV8:$AV$9986)),""),IF($T2="テスト項目数",IF(COUNTA($AW8:$AW$9986)&gt;0,IF(SUM($AW8:$AW$9986)=0,"",SUM($AW8:$AW$9986)),""),""))))</f>
        <v/>
      </c>
      <c r="T2" s="42"/>
      <c r="U2" s="43" t="str">
        <f>IF(COUNTA($U8:$U$9986)&gt;0,SUM($U8:$U$9986),"")</f>
        <v/>
      </c>
      <c r="V2" s="44" t="str">
        <f>IF(COUNTA($V8:$V$9986)&gt;0,SUM($V8:$V$9986),"")</f>
        <v/>
      </c>
      <c r="W2" s="44" t="str">
        <f>IF(COUNTA($W8:$W$9986)&gt;0,SUM($W8:$W$9986),"")</f>
        <v/>
      </c>
      <c r="X2" s="44" t="str">
        <f>IF(COUNTA($X8:$X$9986)&gt;0,SUM($X8:$X$9986),"")</f>
        <v/>
      </c>
      <c r="Y2" s="44">
        <f>IF(COUNTA($Y8:$Y$9986)&gt;0,SUM($Y8:$Y$9986),"")</f>
        <v>0</v>
      </c>
      <c r="Z2" s="44" t="str">
        <f>IF(COUNTA($Z8:$Z$9986)&gt;0,SUM($Z8:$Z$9986),"")</f>
        <v/>
      </c>
      <c r="AA2" s="45" t="str">
        <f>IF($Z2="","",IF($Y2="","",$Z2/$Y2))</f>
        <v/>
      </c>
      <c r="AB2" s="44" t="str">
        <f>IF(COUNTA($AB8:$AB$9986)&gt;0,SUM($AB8:$AB$9986),"")</f>
        <v/>
      </c>
      <c r="AC2" s="44" t="str">
        <f>IF(COUNTA($AC8:$AC$9986)&gt;0,SUM($AC8:$AC$9986),"")</f>
        <v/>
      </c>
      <c r="AD2" s="44" t="str">
        <f>IF(COUNTA($AD8:$AD$9986)&gt;0,SUM($AD8:$AD$9986),"")</f>
        <v/>
      </c>
      <c r="AE2" s="44" t="str">
        <f>IF(COUNTA($AE8:$AE$9986)&gt;0,SUM($AE8:$AE$9986),"")</f>
        <v/>
      </c>
      <c r="AF2" s="43" t="str">
        <f>IF($U2="","",IF($S2="","",$U2/$S2))</f>
        <v/>
      </c>
      <c r="AG2" s="43" t="str">
        <f>IF($Y2="","",IF($S2="","",$Y2/$S2))</f>
        <v/>
      </c>
      <c r="AH2" s="43" t="str">
        <f>IF($AB2="","",IF($S2="","",$AB2/$S2))</f>
        <v/>
      </c>
      <c r="AI2" s="46"/>
      <c r="AJ2" s="34"/>
      <c r="AK2" s="34"/>
      <c r="AL2" s="35"/>
    </row>
    <row r="3" spans="1:74" s="36" customFormat="1" x14ac:dyDescent="0.2">
      <c r="A3" s="4" t="s">
        <v>34</v>
      </c>
      <c r="B3" s="5">
        <v>43440</v>
      </c>
      <c r="C3" s="6" t="s">
        <v>5</v>
      </c>
      <c r="D3" s="7" t="s">
        <v>135</v>
      </c>
      <c r="E3" s="24"/>
      <c r="F3" s="24"/>
      <c r="G3" s="47"/>
      <c r="H3" s="48"/>
      <c r="I3" s="47"/>
      <c r="J3" s="47"/>
      <c r="K3" s="47"/>
      <c r="L3" s="47"/>
      <c r="M3" s="47"/>
      <c r="N3" s="47"/>
      <c r="O3" s="24"/>
      <c r="P3" s="49"/>
      <c r="Q3" s="112"/>
      <c r="R3" s="50"/>
      <c r="S3" s="50"/>
      <c r="T3" s="50"/>
      <c r="U3" s="51"/>
      <c r="V3" s="52"/>
      <c r="W3" s="52"/>
      <c r="X3" s="52"/>
      <c r="Y3" s="52"/>
      <c r="Z3" s="52"/>
      <c r="AA3" s="52"/>
      <c r="AB3" s="52"/>
      <c r="AC3" s="53"/>
      <c r="AD3" s="53"/>
      <c r="AE3" s="53"/>
      <c r="AF3" s="54"/>
      <c r="AG3" s="54"/>
      <c r="AH3" s="55"/>
      <c r="AI3" s="46"/>
      <c r="AJ3" s="32" t="s">
        <v>35</v>
      </c>
      <c r="AK3" s="56"/>
    </row>
    <row r="4" spans="1:74" s="58" customFormat="1" ht="11.25" customHeight="1" x14ac:dyDescent="0.2">
      <c r="A4" s="115">
        <v>1</v>
      </c>
      <c r="B4" s="117" t="s">
        <v>36</v>
      </c>
      <c r="C4" s="117" t="s">
        <v>37</v>
      </c>
      <c r="D4" s="117" t="s">
        <v>38</v>
      </c>
      <c r="E4" s="117" t="s">
        <v>39</v>
      </c>
      <c r="F4" s="117" t="s">
        <v>40</v>
      </c>
      <c r="G4" s="117" t="s">
        <v>41</v>
      </c>
      <c r="H4" s="117" t="s">
        <v>42</v>
      </c>
      <c r="I4" s="117" t="s">
        <v>43</v>
      </c>
      <c r="J4" s="117" t="s">
        <v>44</v>
      </c>
      <c r="K4" s="117" t="s">
        <v>45</v>
      </c>
      <c r="L4" s="117" t="s">
        <v>46</v>
      </c>
      <c r="M4" s="117" t="s">
        <v>47</v>
      </c>
      <c r="N4" s="117" t="s">
        <v>48</v>
      </c>
      <c r="O4" s="117" t="s">
        <v>49</v>
      </c>
      <c r="P4" s="117" t="s">
        <v>50</v>
      </c>
      <c r="Q4" s="117" t="s">
        <v>51</v>
      </c>
      <c r="R4" s="119" t="s">
        <v>20</v>
      </c>
      <c r="S4" s="120"/>
      <c r="T4" s="121"/>
      <c r="U4" s="117" t="s">
        <v>52</v>
      </c>
      <c r="V4" s="122" t="s">
        <v>53</v>
      </c>
      <c r="W4" s="122"/>
      <c r="X4" s="122"/>
      <c r="Y4" s="117" t="s">
        <v>54</v>
      </c>
      <c r="Z4" s="117" t="s">
        <v>55</v>
      </c>
      <c r="AA4" s="117" t="s">
        <v>28</v>
      </c>
      <c r="AB4" s="119" t="s">
        <v>56</v>
      </c>
      <c r="AC4" s="120"/>
      <c r="AD4" s="120"/>
      <c r="AE4" s="121"/>
      <c r="AF4" s="119" t="s">
        <v>57</v>
      </c>
      <c r="AG4" s="120"/>
      <c r="AH4" s="121"/>
      <c r="AI4" s="57"/>
      <c r="AJ4" s="117" t="s">
        <v>58</v>
      </c>
      <c r="AK4" s="117" t="s">
        <v>59</v>
      </c>
      <c r="AM4" s="59"/>
      <c r="AO4" s="123" t="s">
        <v>60</v>
      </c>
      <c r="AP4" s="124"/>
      <c r="AQ4" s="124"/>
      <c r="AR4" s="124"/>
      <c r="AS4" s="124"/>
      <c r="AT4" s="124"/>
      <c r="AU4" s="124"/>
      <c r="AV4" s="124"/>
      <c r="AW4" s="124"/>
      <c r="AX4" s="124"/>
      <c r="AY4" s="60"/>
      <c r="AZ4" s="60"/>
      <c r="BA4" s="60"/>
      <c r="BB4" s="60"/>
      <c r="BC4" s="125" t="s">
        <v>61</v>
      </c>
      <c r="BD4" s="126"/>
      <c r="BE4" s="126"/>
      <c r="BF4" s="126"/>
      <c r="BG4" s="126"/>
      <c r="BH4" s="126"/>
      <c r="BI4" s="126"/>
      <c r="BJ4" s="127"/>
      <c r="BK4" s="124" t="s">
        <v>62</v>
      </c>
      <c r="BL4" s="124"/>
      <c r="BM4" s="124"/>
      <c r="BN4" s="124"/>
      <c r="BO4" s="124"/>
      <c r="BP4" s="124"/>
      <c r="BQ4" s="124"/>
      <c r="BR4" s="124"/>
      <c r="BS4" s="124"/>
      <c r="BT4" s="124"/>
      <c r="BU4" s="128" t="s">
        <v>63</v>
      </c>
      <c r="BV4" s="129"/>
    </row>
    <row r="5" spans="1:74" s="58" customFormat="1" ht="14.25" customHeight="1" x14ac:dyDescent="0.2">
      <c r="A5" s="116"/>
      <c r="B5" s="118"/>
      <c r="C5" s="118"/>
      <c r="D5" s="118"/>
      <c r="E5" s="118"/>
      <c r="F5" s="118"/>
      <c r="G5" s="118"/>
      <c r="H5" s="118"/>
      <c r="I5" s="118"/>
      <c r="J5" s="118"/>
      <c r="K5" s="118"/>
      <c r="L5" s="118"/>
      <c r="M5" s="118"/>
      <c r="N5" s="118"/>
      <c r="O5" s="118"/>
      <c r="P5" s="118"/>
      <c r="Q5" s="118"/>
      <c r="R5" s="117" t="s">
        <v>64</v>
      </c>
      <c r="S5" s="117" t="s">
        <v>65</v>
      </c>
      <c r="T5" s="117" t="s">
        <v>66</v>
      </c>
      <c r="U5" s="118"/>
      <c r="V5" s="122" t="s">
        <v>67</v>
      </c>
      <c r="W5" s="122" t="s">
        <v>68</v>
      </c>
      <c r="X5" s="122" t="s">
        <v>69</v>
      </c>
      <c r="Y5" s="118"/>
      <c r="Z5" s="118"/>
      <c r="AA5" s="118"/>
      <c r="AB5" s="117" t="s">
        <v>70</v>
      </c>
      <c r="AC5" s="117" t="s">
        <v>71</v>
      </c>
      <c r="AD5" s="117" t="s">
        <v>72</v>
      </c>
      <c r="AE5" s="117" t="s">
        <v>73</v>
      </c>
      <c r="AF5" s="61" t="s">
        <v>74</v>
      </c>
      <c r="AG5" s="61" t="s">
        <v>75</v>
      </c>
      <c r="AH5" s="61" t="s">
        <v>76</v>
      </c>
      <c r="AI5" s="57"/>
      <c r="AJ5" s="118"/>
      <c r="AK5" s="118"/>
      <c r="AM5" s="59"/>
      <c r="AO5" s="62" t="s">
        <v>77</v>
      </c>
      <c r="AP5" s="63" t="s">
        <v>37</v>
      </c>
      <c r="AQ5" s="63" t="s">
        <v>78</v>
      </c>
      <c r="AR5" s="63" t="s">
        <v>79</v>
      </c>
      <c r="AS5" s="64" t="s">
        <v>38</v>
      </c>
      <c r="AT5" s="64" t="s">
        <v>39</v>
      </c>
      <c r="AU5" s="63" t="s">
        <v>64</v>
      </c>
      <c r="AV5" s="64" t="s">
        <v>80</v>
      </c>
      <c r="AW5" s="64" t="s">
        <v>81</v>
      </c>
      <c r="AX5" s="64" t="s">
        <v>82</v>
      </c>
      <c r="AY5" s="64" t="s">
        <v>83</v>
      </c>
      <c r="AZ5" s="64" t="s">
        <v>84</v>
      </c>
      <c r="BA5" s="64" t="s">
        <v>85</v>
      </c>
      <c r="BB5" s="64" t="s">
        <v>86</v>
      </c>
      <c r="BC5" s="63" t="s">
        <v>87</v>
      </c>
      <c r="BD5" s="63" t="s">
        <v>88</v>
      </c>
      <c r="BE5" s="63" t="s">
        <v>89</v>
      </c>
      <c r="BF5" s="63" t="s">
        <v>90</v>
      </c>
      <c r="BG5" s="63" t="s">
        <v>91</v>
      </c>
      <c r="BH5" s="63" t="s">
        <v>92</v>
      </c>
      <c r="BI5" s="63" t="s">
        <v>93</v>
      </c>
      <c r="BJ5" s="63" t="s">
        <v>94</v>
      </c>
      <c r="BK5" s="65" t="s">
        <v>95</v>
      </c>
      <c r="BL5" s="63" t="s">
        <v>96</v>
      </c>
      <c r="BM5" s="63" t="s">
        <v>97</v>
      </c>
      <c r="BN5" s="63" t="s">
        <v>98</v>
      </c>
      <c r="BO5" s="63" t="s">
        <v>99</v>
      </c>
      <c r="BP5" s="63" t="s">
        <v>100</v>
      </c>
      <c r="BQ5" s="63" t="s">
        <v>101</v>
      </c>
      <c r="BR5" s="63" t="s">
        <v>102</v>
      </c>
      <c r="BS5" s="63" t="s">
        <v>103</v>
      </c>
      <c r="BT5" s="64" t="s">
        <v>104</v>
      </c>
      <c r="BU5" s="63" t="s">
        <v>105</v>
      </c>
      <c r="BV5" s="63" t="s">
        <v>106</v>
      </c>
    </row>
    <row r="6" spans="1:74" ht="14.25" customHeight="1" x14ac:dyDescent="0.2">
      <c r="A6" s="116"/>
      <c r="B6" s="118"/>
      <c r="C6" s="118"/>
      <c r="D6" s="118"/>
      <c r="E6" s="118"/>
      <c r="F6" s="118"/>
      <c r="G6" s="118"/>
      <c r="H6" s="118"/>
      <c r="I6" s="118"/>
      <c r="J6" s="118"/>
      <c r="K6" s="118"/>
      <c r="L6" s="118"/>
      <c r="M6" s="118"/>
      <c r="N6" s="118"/>
      <c r="O6" s="118"/>
      <c r="P6" s="118"/>
      <c r="Q6" s="118"/>
      <c r="R6" s="118"/>
      <c r="S6" s="118"/>
      <c r="T6" s="118"/>
      <c r="U6" s="118"/>
      <c r="V6" s="122"/>
      <c r="W6" s="122"/>
      <c r="X6" s="122"/>
      <c r="Y6" s="118"/>
      <c r="Z6" s="118"/>
      <c r="AA6" s="118"/>
      <c r="AB6" s="118"/>
      <c r="AC6" s="118"/>
      <c r="AD6" s="118"/>
      <c r="AE6" s="118"/>
      <c r="AF6" s="66" t="s">
        <v>107</v>
      </c>
      <c r="AG6" s="66" t="s">
        <v>108</v>
      </c>
      <c r="AH6" s="66" t="s">
        <v>108</v>
      </c>
      <c r="AI6" s="67"/>
      <c r="AJ6" s="118"/>
      <c r="AK6" s="118"/>
      <c r="AM6" s="69"/>
      <c r="AO6" s="70"/>
      <c r="AP6" s="70"/>
      <c r="AQ6" s="70"/>
      <c r="AR6" s="70"/>
      <c r="AS6" s="71"/>
      <c r="AT6" s="71"/>
      <c r="AU6" s="70"/>
      <c r="AV6" s="71"/>
      <c r="AW6" s="71"/>
      <c r="AX6" s="71" t="s">
        <v>109</v>
      </c>
      <c r="AY6" s="71" t="s">
        <v>109</v>
      </c>
      <c r="AZ6" s="71"/>
      <c r="BA6" s="71" t="s">
        <v>110</v>
      </c>
      <c r="BB6" s="71" t="s">
        <v>109</v>
      </c>
      <c r="BC6" s="63" t="s">
        <v>109</v>
      </c>
      <c r="BD6" s="72" t="s">
        <v>109</v>
      </c>
      <c r="BE6" s="70" t="s">
        <v>109</v>
      </c>
      <c r="BF6" s="70" t="s">
        <v>109</v>
      </c>
      <c r="BG6" s="70" t="s">
        <v>109</v>
      </c>
      <c r="BH6" s="70" t="s">
        <v>109</v>
      </c>
      <c r="BI6" s="70" t="s">
        <v>109</v>
      </c>
      <c r="BJ6" s="70" t="s">
        <v>109</v>
      </c>
      <c r="BK6" s="73" t="s">
        <v>109</v>
      </c>
      <c r="BL6" s="70" t="s">
        <v>109</v>
      </c>
      <c r="BM6" s="70" t="s">
        <v>109</v>
      </c>
      <c r="BN6" s="70" t="s">
        <v>109</v>
      </c>
      <c r="BO6" s="70" t="s">
        <v>109</v>
      </c>
      <c r="BP6" s="70" t="s">
        <v>109</v>
      </c>
      <c r="BQ6" s="70" t="s">
        <v>109</v>
      </c>
      <c r="BR6" s="70" t="s">
        <v>109</v>
      </c>
      <c r="BS6" s="70" t="s">
        <v>109</v>
      </c>
      <c r="BT6" s="71" t="s">
        <v>109</v>
      </c>
      <c r="BU6" s="63" t="s">
        <v>109</v>
      </c>
      <c r="BV6" s="70" t="s">
        <v>109</v>
      </c>
    </row>
    <row r="7" spans="1:74" s="78" customFormat="1" ht="8.4" x14ac:dyDescent="0.2">
      <c r="A7" s="74"/>
      <c r="B7" s="75"/>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6"/>
      <c r="AG7" s="76"/>
      <c r="AH7" s="76"/>
      <c r="AI7" s="77"/>
      <c r="AJ7" s="75"/>
      <c r="AK7" s="75"/>
      <c r="AM7" s="79"/>
      <c r="AO7" s="80"/>
      <c r="AP7" s="80"/>
      <c r="AQ7" s="80"/>
      <c r="AR7" s="80"/>
      <c r="AS7" s="81"/>
      <c r="AT7" s="81"/>
      <c r="AU7" s="80"/>
      <c r="AV7" s="81"/>
      <c r="AW7" s="81"/>
      <c r="AX7" s="81"/>
      <c r="AY7" s="81"/>
      <c r="AZ7" s="81"/>
      <c r="BA7" s="81"/>
      <c r="BB7" s="81"/>
      <c r="BC7" s="82"/>
      <c r="BD7" s="83"/>
      <c r="BE7" s="80"/>
      <c r="BF7" s="80"/>
      <c r="BG7" s="80"/>
      <c r="BH7" s="80"/>
      <c r="BI7" s="80"/>
      <c r="BJ7" s="80"/>
      <c r="BK7" s="84"/>
      <c r="BL7" s="80"/>
      <c r="BM7" s="80"/>
      <c r="BN7" s="80"/>
      <c r="BO7" s="80"/>
      <c r="BP7" s="80"/>
      <c r="BQ7" s="80"/>
      <c r="BR7" s="80"/>
      <c r="BS7" s="80"/>
      <c r="BT7" s="81"/>
      <c r="BU7" s="82"/>
      <c r="BV7" s="80"/>
    </row>
    <row r="8" spans="1:74" ht="21.6" x14ac:dyDescent="0.2">
      <c r="A8" s="85" t="s">
        <v>111</v>
      </c>
      <c r="B8" s="86" t="s">
        <v>137</v>
      </c>
      <c r="C8" s="86" t="s">
        <v>138</v>
      </c>
      <c r="D8" s="87" t="s">
        <v>139</v>
      </c>
      <c r="E8" s="87" t="s">
        <v>138</v>
      </c>
      <c r="F8" s="86" t="s">
        <v>140</v>
      </c>
      <c r="G8" s="87" t="s">
        <v>141</v>
      </c>
      <c r="H8" s="87" t="s">
        <v>142</v>
      </c>
      <c r="I8" s="88"/>
      <c r="J8" s="88">
        <v>43440</v>
      </c>
      <c r="K8" s="89"/>
      <c r="L8" s="86" t="s">
        <v>143</v>
      </c>
      <c r="M8" s="88"/>
      <c r="N8" s="87"/>
      <c r="O8" s="87"/>
      <c r="P8" s="87"/>
      <c r="Q8" s="87"/>
      <c r="R8" s="90"/>
      <c r="S8" s="91"/>
      <c r="T8" s="90"/>
      <c r="U8" s="92"/>
      <c r="V8" s="90"/>
      <c r="W8" s="90"/>
      <c r="X8" s="90"/>
      <c r="Y8" s="90">
        <f t="shared" ref="Y8:Y16" si="0">SUM(V8:X8)</f>
        <v>0</v>
      </c>
      <c r="Z8" s="90"/>
      <c r="AA8" s="93" t="e">
        <f t="shared" ref="AA8" si="1">Z8/Y8</f>
        <v>#DIV/0!</v>
      </c>
      <c r="AB8" s="90"/>
      <c r="AC8" s="90"/>
      <c r="AD8" s="90"/>
      <c r="AE8" s="90"/>
      <c r="AF8" s="94" t="str">
        <f>IF($U8="","",$U8/SUM($R8:$T8))</f>
        <v/>
      </c>
      <c r="AG8" s="94">
        <f>IF($Y8=0,0,SUM($V8:$X8)/SUM($R8:$T8))</f>
        <v>0</v>
      </c>
      <c r="AH8" s="94">
        <f>IF(SUM($AB8:$AD8)=0,0,SUM($AB8:$AD8)/SUM($R8:$T8))</f>
        <v>0</v>
      </c>
      <c r="AJ8" s="95"/>
      <c r="AK8" s="95"/>
      <c r="AM8" s="96"/>
      <c r="AO8" s="86" t="str">
        <f t="shared" ref="AO8:AO25" si="2">IF(対象成果物名="","(空白)",対象成果物名)</f>
        <v>KID'Sシステム改修 画面設計書_20181205.xlsx</v>
      </c>
      <c r="AP8" s="86" t="str">
        <f t="shared" ref="AP8:AP25" si="3">IF(チーム名="","(空白)",チーム名)</f>
        <v>-</v>
      </c>
      <c r="AQ8" s="86" t="str">
        <f t="shared" ref="AQ8:AQ25" si="4">IF(レビューイ="","(空白)",レビューイ)</f>
        <v>(空白)</v>
      </c>
      <c r="AR8" s="86" t="str">
        <f t="shared" ref="AR8:AR25" si="5">IF(レビューア="","(空白)",レビューア)</f>
        <v>(空白)</v>
      </c>
      <c r="AS8" s="86" t="str">
        <f t="shared" ref="AS8:AS25" si="6">IF(業務機能名="","(空白)",業務機能名)</f>
        <v>-</v>
      </c>
      <c r="AT8" s="86" t="str">
        <f t="shared" ref="AT8:AT25" si="7">IF(機能名="","(空白)",機能名)</f>
        <v>-</v>
      </c>
      <c r="AU8" s="90" t="str">
        <f>IF(COUNTIF($F8:$F$10004,$F8)&gt;1,"",ページ数)</f>
        <v/>
      </c>
      <c r="AV8" s="90" t="str">
        <f>IF(COUNTIF($F8:$F$10004,$F8)&gt;1,"",ステップ数)</f>
        <v/>
      </c>
      <c r="AW8" s="90" t="str">
        <f>IF(COUNTIF($F8:$F$10004,$F8)&gt;1,"",テストケース数)</f>
        <v/>
      </c>
      <c r="AX8" s="97">
        <f t="shared" ref="AX8:AX25" si="8">当工程バグ数</f>
        <v>0</v>
      </c>
      <c r="AY8" s="97">
        <f t="shared" ref="AY8:AY25" si="9">上位工程バグ数</f>
        <v>0</v>
      </c>
      <c r="AZ8" s="90" t="str">
        <f>IF(COUNTIF($F8:$F$10004,$F8)&gt;1,"",レビュー回数)</f>
        <v/>
      </c>
      <c r="BA8" s="97">
        <f t="shared" ref="BA8:BA25" si="10">レビュー工数</f>
        <v>0</v>
      </c>
      <c r="BB8" s="97">
        <f t="shared" ref="BB8:BB25" si="11">レビュー指摘件数</f>
        <v>0</v>
      </c>
      <c r="BC8" s="90"/>
      <c r="BD8" s="98"/>
      <c r="BE8" s="90"/>
      <c r="BF8" s="90"/>
      <c r="BG8" s="90"/>
      <c r="BH8" s="90"/>
      <c r="BI8" s="90"/>
      <c r="BJ8" s="90"/>
      <c r="BK8" s="98"/>
      <c r="BL8" s="90"/>
      <c r="BM8" s="90"/>
      <c r="BN8" s="90"/>
      <c r="BO8" s="90"/>
      <c r="BP8" s="90"/>
      <c r="BQ8" s="90"/>
      <c r="BR8" s="90"/>
      <c r="BS8" s="90"/>
      <c r="BT8" s="97"/>
      <c r="BU8" s="90"/>
      <c r="BV8" s="90"/>
    </row>
    <row r="9" spans="1:74" ht="11.25" customHeight="1" x14ac:dyDescent="0.2">
      <c r="A9" s="85" t="s">
        <v>112</v>
      </c>
      <c r="B9" s="86" t="s">
        <v>137</v>
      </c>
      <c r="C9" s="86" t="s">
        <v>138</v>
      </c>
      <c r="D9" s="87" t="s">
        <v>138</v>
      </c>
      <c r="E9" s="87" t="s">
        <v>138</v>
      </c>
      <c r="F9" s="86" t="s">
        <v>200</v>
      </c>
      <c r="G9" s="87" t="s">
        <v>141</v>
      </c>
      <c r="H9" s="87" t="s">
        <v>142</v>
      </c>
      <c r="I9" s="88"/>
      <c r="J9" s="88">
        <v>43453</v>
      </c>
      <c r="K9" s="89"/>
      <c r="L9" s="86" t="s">
        <v>143</v>
      </c>
      <c r="M9" s="88"/>
      <c r="N9" s="87"/>
      <c r="O9" s="87"/>
      <c r="P9" s="87"/>
      <c r="Q9" s="87"/>
      <c r="R9" s="90"/>
      <c r="S9" s="91"/>
      <c r="T9" s="90"/>
      <c r="U9" s="92"/>
      <c r="V9" s="90"/>
      <c r="W9" s="90"/>
      <c r="X9" s="90"/>
      <c r="Y9" s="90">
        <f t="shared" si="0"/>
        <v>0</v>
      </c>
      <c r="Z9" s="90"/>
      <c r="AA9" s="93" t="e">
        <f t="shared" ref="AA9:AA16" si="12">Z9/Y9</f>
        <v>#DIV/0!</v>
      </c>
      <c r="AB9" s="90"/>
      <c r="AC9" s="90"/>
      <c r="AD9" s="90"/>
      <c r="AE9" s="90"/>
      <c r="AF9" s="94" t="str">
        <f>IF($U9="","",$U9/SUM($R9:$T9))</f>
        <v/>
      </c>
      <c r="AG9" s="94">
        <f t="shared" ref="AG9:AG25" si="13">IF($Y9=0,0,SUM($V9:$X9)/SUM($R9:$T9))</f>
        <v>0</v>
      </c>
      <c r="AH9" s="94">
        <f t="shared" ref="AH9:AH25" si="14">IF(SUM($AB9:$AD9)=0,0,SUM($AB9:$AD9)/SUM($R9:$T9))</f>
        <v>0</v>
      </c>
      <c r="AJ9" s="95"/>
      <c r="AK9" s="95"/>
      <c r="AM9" s="96"/>
      <c r="AO9" s="86" t="str">
        <f t="shared" si="2"/>
        <v>KID'Sシステム改修 画面設計書_20181217.xlsx</v>
      </c>
      <c r="AP9" s="86" t="str">
        <f t="shared" si="3"/>
        <v>-</v>
      </c>
      <c r="AQ9" s="86" t="str">
        <f t="shared" si="4"/>
        <v>(空白)</v>
      </c>
      <c r="AR9" s="86" t="str">
        <f t="shared" si="5"/>
        <v>(空白)</v>
      </c>
      <c r="AS9" s="86" t="str">
        <f t="shared" si="6"/>
        <v>-</v>
      </c>
      <c r="AT9" s="86" t="str">
        <f t="shared" si="7"/>
        <v>-</v>
      </c>
      <c r="AU9" s="90">
        <f>IF(COUNTIF($F9:$F$10004,$F9)&gt;1,"",ページ数)</f>
        <v>0</v>
      </c>
      <c r="AV9" s="90">
        <f>IF(COUNTIF($F9:$F$10004,$F9)&gt;1,"",ステップ数)</f>
        <v>0</v>
      </c>
      <c r="AW9" s="90">
        <f>IF(COUNTIF($F9:$F$10004,$F9)&gt;1,"",テストケース数)</f>
        <v>0</v>
      </c>
      <c r="AX9" s="97">
        <f t="shared" si="8"/>
        <v>0</v>
      </c>
      <c r="AY9" s="97">
        <f t="shared" si="9"/>
        <v>0</v>
      </c>
      <c r="AZ9" s="90">
        <f>IF(COUNTIF($F9:$F$10004,$F9)&gt;1,"",レビュー回数)</f>
        <v>0</v>
      </c>
      <c r="BA9" s="97">
        <f t="shared" si="10"/>
        <v>0</v>
      </c>
      <c r="BB9" s="97">
        <f t="shared" si="11"/>
        <v>0</v>
      </c>
      <c r="BC9" s="90"/>
      <c r="BD9" s="98"/>
      <c r="BE9" s="90"/>
      <c r="BF9" s="90"/>
      <c r="BG9" s="90"/>
      <c r="BH9" s="90"/>
      <c r="BI9" s="90"/>
      <c r="BJ9" s="90"/>
      <c r="BK9" s="98"/>
      <c r="BL9" s="90"/>
      <c r="BM9" s="90"/>
      <c r="BN9" s="90"/>
      <c r="BO9" s="90"/>
      <c r="BP9" s="90"/>
      <c r="BQ9" s="90"/>
      <c r="BR9" s="90"/>
      <c r="BS9" s="90"/>
      <c r="BT9" s="97"/>
      <c r="BU9" s="90"/>
      <c r="BV9" s="90"/>
    </row>
    <row r="10" spans="1:74" ht="21.6" x14ac:dyDescent="0.2">
      <c r="A10" s="85" t="s">
        <v>113</v>
      </c>
      <c r="B10" s="86" t="s">
        <v>163</v>
      </c>
      <c r="C10" s="86"/>
      <c r="D10" s="87"/>
      <c r="E10" s="87"/>
      <c r="F10" s="86" t="s">
        <v>140</v>
      </c>
      <c r="G10" s="87" t="s">
        <v>141</v>
      </c>
      <c r="H10" s="87" t="s">
        <v>142</v>
      </c>
      <c r="I10" s="88"/>
      <c r="J10" s="88">
        <v>43482</v>
      </c>
      <c r="K10" s="89"/>
      <c r="L10" s="86" t="s">
        <v>143</v>
      </c>
      <c r="M10" s="88"/>
      <c r="N10" s="87"/>
      <c r="O10" s="87"/>
      <c r="P10" s="87"/>
      <c r="Q10" s="87"/>
      <c r="R10" s="90"/>
      <c r="S10" s="91"/>
      <c r="T10" s="90"/>
      <c r="U10" s="92"/>
      <c r="V10" s="90"/>
      <c r="W10" s="90"/>
      <c r="X10" s="90"/>
      <c r="Y10" s="90">
        <f t="shared" si="0"/>
        <v>0</v>
      </c>
      <c r="Z10" s="90"/>
      <c r="AA10" s="93" t="e">
        <f t="shared" si="12"/>
        <v>#DIV/0!</v>
      </c>
      <c r="AB10" s="90"/>
      <c r="AC10" s="90"/>
      <c r="AD10" s="90"/>
      <c r="AE10" s="90"/>
      <c r="AF10" s="94" t="str">
        <f t="shared" ref="AF10:AF25" si="15">IF($U10="","",$U10/SUM($R10:$T10))</f>
        <v/>
      </c>
      <c r="AG10" s="94">
        <f t="shared" si="13"/>
        <v>0</v>
      </c>
      <c r="AH10" s="94">
        <f t="shared" si="14"/>
        <v>0</v>
      </c>
      <c r="AJ10" s="95"/>
      <c r="AK10" s="95"/>
      <c r="AM10" s="96"/>
      <c r="AO10" s="86" t="str">
        <f t="shared" si="2"/>
        <v>KID'Sシステム改修 画面設計書_20181205.xlsx</v>
      </c>
      <c r="AP10" s="86" t="str">
        <f t="shared" si="3"/>
        <v>(空白)</v>
      </c>
      <c r="AQ10" s="86" t="str">
        <f t="shared" si="4"/>
        <v>(空白)</v>
      </c>
      <c r="AR10" s="86" t="str">
        <f t="shared" si="5"/>
        <v>(空白)</v>
      </c>
      <c r="AS10" s="86" t="str">
        <f t="shared" si="6"/>
        <v>(空白)</v>
      </c>
      <c r="AT10" s="86" t="str">
        <f t="shared" si="7"/>
        <v>(空白)</v>
      </c>
      <c r="AU10" s="90" t="str">
        <f>IF(COUNTIF($F10:$F$10004,$F10)&gt;1,"",ページ数)</f>
        <v/>
      </c>
      <c r="AV10" s="90" t="str">
        <f>IF(COUNTIF($F10:$F$10004,$F10)&gt;1,"",ステップ数)</f>
        <v/>
      </c>
      <c r="AW10" s="90" t="str">
        <f>IF(COUNTIF($F10:$F$10004,$F10)&gt;1,"",テストケース数)</f>
        <v/>
      </c>
      <c r="AX10" s="97">
        <f t="shared" si="8"/>
        <v>0</v>
      </c>
      <c r="AY10" s="97">
        <f t="shared" si="9"/>
        <v>0</v>
      </c>
      <c r="AZ10" s="90" t="str">
        <f>IF(COUNTIF($F10:$F$10004,$F10)&gt;1,"",レビュー回数)</f>
        <v/>
      </c>
      <c r="BA10" s="97">
        <f t="shared" si="10"/>
        <v>0</v>
      </c>
      <c r="BB10" s="97">
        <f t="shared" si="11"/>
        <v>0</v>
      </c>
      <c r="BC10" s="90"/>
      <c r="BD10" s="98"/>
      <c r="BE10" s="90"/>
      <c r="BF10" s="90"/>
      <c r="BG10" s="90"/>
      <c r="BH10" s="90"/>
      <c r="BI10" s="90"/>
      <c r="BJ10" s="90"/>
      <c r="BK10" s="98"/>
      <c r="BL10" s="90"/>
      <c r="BM10" s="90"/>
      <c r="BN10" s="90"/>
      <c r="BO10" s="90"/>
      <c r="BP10" s="90"/>
      <c r="BQ10" s="90"/>
      <c r="BR10" s="90"/>
      <c r="BS10" s="90"/>
      <c r="BT10" s="97"/>
      <c r="BU10" s="90"/>
      <c r="BV10" s="90"/>
    </row>
    <row r="11" spans="1:74" ht="21.6" x14ac:dyDescent="0.2">
      <c r="A11" s="85" t="s">
        <v>114</v>
      </c>
      <c r="B11" s="86" t="s">
        <v>137</v>
      </c>
      <c r="C11" s="86"/>
      <c r="D11" s="87"/>
      <c r="E11" s="87"/>
      <c r="F11" s="86" t="s">
        <v>140</v>
      </c>
      <c r="G11" s="87" t="s">
        <v>196</v>
      </c>
      <c r="H11" s="87" t="s">
        <v>199</v>
      </c>
      <c r="I11" s="88"/>
      <c r="J11" s="88">
        <v>43486</v>
      </c>
      <c r="K11" s="89"/>
      <c r="L11" s="86" t="s">
        <v>143</v>
      </c>
      <c r="M11" s="88"/>
      <c r="N11" s="87"/>
      <c r="O11" s="87"/>
      <c r="P11" s="87"/>
      <c r="Q11" s="87"/>
      <c r="R11" s="90"/>
      <c r="S11" s="91"/>
      <c r="T11" s="90"/>
      <c r="U11" s="92"/>
      <c r="V11" s="90"/>
      <c r="W11" s="90"/>
      <c r="X11" s="90"/>
      <c r="Y11" s="90">
        <f t="shared" si="0"/>
        <v>0</v>
      </c>
      <c r="Z11" s="90"/>
      <c r="AA11" s="93" t="e">
        <f t="shared" si="12"/>
        <v>#DIV/0!</v>
      </c>
      <c r="AB11" s="90"/>
      <c r="AC11" s="90"/>
      <c r="AD11" s="90"/>
      <c r="AE11" s="90"/>
      <c r="AF11" s="94" t="str">
        <f t="shared" si="15"/>
        <v/>
      </c>
      <c r="AG11" s="94">
        <f t="shared" si="13"/>
        <v>0</v>
      </c>
      <c r="AH11" s="94">
        <f t="shared" si="14"/>
        <v>0</v>
      </c>
      <c r="AJ11" s="95"/>
      <c r="AK11" s="95"/>
      <c r="AM11" s="96"/>
      <c r="AO11" s="86" t="str">
        <f t="shared" si="2"/>
        <v>KID'Sシステム改修 画面設計書_20181205.xlsx</v>
      </c>
      <c r="AP11" s="86" t="str">
        <f t="shared" si="3"/>
        <v>(空白)</v>
      </c>
      <c r="AQ11" s="86" t="str">
        <f t="shared" si="4"/>
        <v>(空白)</v>
      </c>
      <c r="AR11" s="86" t="str">
        <f t="shared" si="5"/>
        <v>(空白)</v>
      </c>
      <c r="AS11" s="86" t="str">
        <f t="shared" si="6"/>
        <v>(空白)</v>
      </c>
      <c r="AT11" s="86" t="str">
        <f t="shared" si="7"/>
        <v>(空白)</v>
      </c>
      <c r="AU11" s="90">
        <f>IF(COUNTIF($F11:$F$10004,$F11)&gt;1,"",ページ数)</f>
        <v>0</v>
      </c>
      <c r="AV11" s="90">
        <f>IF(COUNTIF($F11:$F$10004,$F11)&gt;1,"",ステップ数)</f>
        <v>0</v>
      </c>
      <c r="AW11" s="90">
        <f>IF(COUNTIF($F11:$F$10004,$F11)&gt;1,"",テストケース数)</f>
        <v>0</v>
      </c>
      <c r="AX11" s="97">
        <f t="shared" si="8"/>
        <v>0</v>
      </c>
      <c r="AY11" s="97">
        <f t="shared" si="9"/>
        <v>0</v>
      </c>
      <c r="AZ11" s="90">
        <f>IF(COUNTIF($F11:$F$10004,$F11)&gt;1,"",レビュー回数)</f>
        <v>0</v>
      </c>
      <c r="BA11" s="97">
        <f t="shared" si="10"/>
        <v>0</v>
      </c>
      <c r="BB11" s="97">
        <f t="shared" si="11"/>
        <v>0</v>
      </c>
      <c r="BC11" s="90"/>
      <c r="BD11" s="98"/>
      <c r="BE11" s="90"/>
      <c r="BF11" s="90"/>
      <c r="BG11" s="90"/>
      <c r="BH11" s="90"/>
      <c r="BI11" s="90"/>
      <c r="BJ11" s="90"/>
      <c r="BK11" s="98"/>
      <c r="BL11" s="90"/>
      <c r="BM11" s="90"/>
      <c r="BN11" s="90"/>
      <c r="BO11" s="90"/>
      <c r="BP11" s="90"/>
      <c r="BQ11" s="90"/>
      <c r="BR11" s="90"/>
      <c r="BS11" s="90"/>
      <c r="BT11" s="97"/>
      <c r="BU11" s="90"/>
      <c r="BV11" s="90"/>
    </row>
    <row r="12" spans="1:74" x14ac:dyDescent="0.2">
      <c r="A12" s="85" t="s">
        <v>115</v>
      </c>
      <c r="B12" s="86"/>
      <c r="C12" s="86"/>
      <c r="D12" s="87"/>
      <c r="E12" s="87"/>
      <c r="F12" s="86"/>
      <c r="G12" s="87"/>
      <c r="H12" s="87"/>
      <c r="I12" s="88"/>
      <c r="J12" s="88"/>
      <c r="K12" s="89"/>
      <c r="L12" s="86"/>
      <c r="M12" s="88"/>
      <c r="N12" s="87"/>
      <c r="O12" s="87"/>
      <c r="P12" s="87"/>
      <c r="Q12" s="87"/>
      <c r="R12" s="90"/>
      <c r="S12" s="91"/>
      <c r="T12" s="90"/>
      <c r="U12" s="92"/>
      <c r="V12" s="90"/>
      <c r="W12" s="90"/>
      <c r="X12" s="90"/>
      <c r="Y12" s="90">
        <f t="shared" si="0"/>
        <v>0</v>
      </c>
      <c r="Z12" s="90"/>
      <c r="AA12" s="93" t="e">
        <f t="shared" si="12"/>
        <v>#DIV/0!</v>
      </c>
      <c r="AB12" s="90"/>
      <c r="AC12" s="90"/>
      <c r="AD12" s="90"/>
      <c r="AE12" s="90"/>
      <c r="AF12" s="94" t="str">
        <f t="shared" si="15"/>
        <v/>
      </c>
      <c r="AG12" s="94">
        <f t="shared" si="13"/>
        <v>0</v>
      </c>
      <c r="AH12" s="94">
        <f t="shared" si="14"/>
        <v>0</v>
      </c>
      <c r="AJ12" s="95"/>
      <c r="AK12" s="95"/>
      <c r="AM12" s="96"/>
      <c r="AO12" s="86" t="str">
        <f t="shared" si="2"/>
        <v>(空白)</v>
      </c>
      <c r="AP12" s="86" t="str">
        <f t="shared" si="3"/>
        <v>(空白)</v>
      </c>
      <c r="AQ12" s="86" t="str">
        <f t="shared" si="4"/>
        <v>(空白)</v>
      </c>
      <c r="AR12" s="86" t="str">
        <f t="shared" si="5"/>
        <v>(空白)</v>
      </c>
      <c r="AS12" s="86" t="str">
        <f t="shared" si="6"/>
        <v>(空白)</v>
      </c>
      <c r="AT12" s="86" t="str">
        <f t="shared" si="7"/>
        <v>(空白)</v>
      </c>
      <c r="AU12" s="90">
        <f>IF(COUNTIF($F12:$F$10004,$F12)&gt;1,"",ページ数)</f>
        <v>0</v>
      </c>
      <c r="AV12" s="90">
        <f>IF(COUNTIF($F12:$F$10004,$F12)&gt;1,"",ステップ数)</f>
        <v>0</v>
      </c>
      <c r="AW12" s="90">
        <f>IF(COUNTIF($F12:$F$10004,$F12)&gt;1,"",テストケース数)</f>
        <v>0</v>
      </c>
      <c r="AX12" s="97">
        <f t="shared" si="8"/>
        <v>0</v>
      </c>
      <c r="AY12" s="97">
        <f t="shared" si="9"/>
        <v>0</v>
      </c>
      <c r="AZ12" s="90">
        <f>IF(COUNTIF($F12:$F$10004,$F12)&gt;1,"",レビュー回数)</f>
        <v>0</v>
      </c>
      <c r="BA12" s="97">
        <f t="shared" si="10"/>
        <v>0</v>
      </c>
      <c r="BB12" s="97">
        <f t="shared" si="11"/>
        <v>0</v>
      </c>
      <c r="BC12" s="90"/>
      <c r="BD12" s="98"/>
      <c r="BE12" s="90"/>
      <c r="BF12" s="90"/>
      <c r="BG12" s="90"/>
      <c r="BH12" s="90"/>
      <c r="BI12" s="90"/>
      <c r="BJ12" s="90"/>
      <c r="BK12" s="98"/>
      <c r="BL12" s="90"/>
      <c r="BM12" s="90"/>
      <c r="BN12" s="90"/>
      <c r="BO12" s="90"/>
      <c r="BP12" s="90"/>
      <c r="BQ12" s="90"/>
      <c r="BR12" s="90"/>
      <c r="BS12" s="90"/>
      <c r="BT12" s="97"/>
      <c r="BU12" s="90"/>
      <c r="BV12" s="90"/>
    </row>
    <row r="13" spans="1:74" x14ac:dyDescent="0.2">
      <c r="A13" s="85" t="s">
        <v>116</v>
      </c>
      <c r="B13" s="86"/>
      <c r="C13" s="86"/>
      <c r="D13" s="87"/>
      <c r="E13" s="87"/>
      <c r="F13" s="86" t="str">
        <f t="shared" ref="F13:F16" si="16">IF(E13="","",E13)</f>
        <v/>
      </c>
      <c r="G13" s="87"/>
      <c r="H13" s="87"/>
      <c r="I13" s="88"/>
      <c r="J13" s="88"/>
      <c r="K13" s="89"/>
      <c r="L13" s="86"/>
      <c r="M13" s="88"/>
      <c r="N13" s="87"/>
      <c r="O13" s="87"/>
      <c r="P13" s="87"/>
      <c r="Q13" s="87"/>
      <c r="R13" s="90"/>
      <c r="S13" s="91"/>
      <c r="T13" s="90"/>
      <c r="U13" s="92"/>
      <c r="V13" s="90"/>
      <c r="W13" s="90"/>
      <c r="X13" s="90"/>
      <c r="Y13" s="90">
        <f t="shared" si="0"/>
        <v>0</v>
      </c>
      <c r="Z13" s="90"/>
      <c r="AA13" s="93" t="e">
        <f t="shared" si="12"/>
        <v>#DIV/0!</v>
      </c>
      <c r="AB13" s="90"/>
      <c r="AC13" s="90"/>
      <c r="AD13" s="90"/>
      <c r="AE13" s="90"/>
      <c r="AF13" s="94" t="str">
        <f t="shared" si="15"/>
        <v/>
      </c>
      <c r="AG13" s="94">
        <f t="shared" si="13"/>
        <v>0</v>
      </c>
      <c r="AH13" s="94">
        <f t="shared" si="14"/>
        <v>0</v>
      </c>
      <c r="AJ13" s="95"/>
      <c r="AK13" s="95"/>
      <c r="AM13" s="96"/>
      <c r="AO13" s="86" t="str">
        <f t="shared" si="2"/>
        <v>(空白)</v>
      </c>
      <c r="AP13" s="86" t="str">
        <f t="shared" si="3"/>
        <v>(空白)</v>
      </c>
      <c r="AQ13" s="86" t="str">
        <f t="shared" si="4"/>
        <v>(空白)</v>
      </c>
      <c r="AR13" s="86" t="str">
        <f t="shared" si="5"/>
        <v>(空白)</v>
      </c>
      <c r="AS13" s="86" t="str">
        <f t="shared" si="6"/>
        <v>(空白)</v>
      </c>
      <c r="AT13" s="86" t="str">
        <f t="shared" si="7"/>
        <v>(空白)</v>
      </c>
      <c r="AU13" s="90" t="str">
        <f>IF(COUNTIF($F13:$F$10004,$F13)&gt;1,"",ページ数)</f>
        <v/>
      </c>
      <c r="AV13" s="90" t="str">
        <f>IF(COUNTIF($F13:$F$10004,$F13)&gt;1,"",ステップ数)</f>
        <v/>
      </c>
      <c r="AW13" s="90" t="str">
        <f>IF(COUNTIF($F13:$F$10004,$F13)&gt;1,"",テストケース数)</f>
        <v/>
      </c>
      <c r="AX13" s="97">
        <f t="shared" si="8"/>
        <v>0</v>
      </c>
      <c r="AY13" s="97">
        <f t="shared" si="9"/>
        <v>0</v>
      </c>
      <c r="AZ13" s="90" t="str">
        <f>IF(COUNTIF($F13:$F$10004,$F13)&gt;1,"",レビュー回数)</f>
        <v/>
      </c>
      <c r="BA13" s="97">
        <f t="shared" si="10"/>
        <v>0</v>
      </c>
      <c r="BB13" s="97">
        <f t="shared" si="11"/>
        <v>0</v>
      </c>
      <c r="BC13" s="90"/>
      <c r="BD13" s="98"/>
      <c r="BE13" s="90"/>
      <c r="BF13" s="90"/>
      <c r="BG13" s="90"/>
      <c r="BH13" s="90"/>
      <c r="BI13" s="90"/>
      <c r="BJ13" s="90"/>
      <c r="BK13" s="98"/>
      <c r="BL13" s="90"/>
      <c r="BM13" s="90"/>
      <c r="BN13" s="90"/>
      <c r="BO13" s="90"/>
      <c r="BP13" s="90"/>
      <c r="BQ13" s="90"/>
      <c r="BR13" s="90"/>
      <c r="BS13" s="90"/>
      <c r="BT13" s="97"/>
      <c r="BU13" s="90"/>
      <c r="BV13" s="90"/>
    </row>
    <row r="14" spans="1:74" x14ac:dyDescent="0.2">
      <c r="A14" s="85" t="s">
        <v>117</v>
      </c>
      <c r="B14" s="86"/>
      <c r="C14" s="86"/>
      <c r="D14" s="87"/>
      <c r="E14" s="87"/>
      <c r="F14" s="86" t="str">
        <f t="shared" si="16"/>
        <v/>
      </c>
      <c r="G14" s="87"/>
      <c r="H14" s="87"/>
      <c r="I14" s="88"/>
      <c r="J14" s="88"/>
      <c r="K14" s="89"/>
      <c r="L14" s="86"/>
      <c r="M14" s="88"/>
      <c r="N14" s="87"/>
      <c r="O14" s="87"/>
      <c r="P14" s="87"/>
      <c r="Q14" s="87"/>
      <c r="R14" s="90"/>
      <c r="S14" s="91"/>
      <c r="T14" s="90"/>
      <c r="U14" s="92"/>
      <c r="V14" s="90"/>
      <c r="W14" s="90"/>
      <c r="X14" s="90"/>
      <c r="Y14" s="90">
        <f t="shared" si="0"/>
        <v>0</v>
      </c>
      <c r="Z14" s="90"/>
      <c r="AA14" s="93" t="e">
        <f t="shared" si="12"/>
        <v>#DIV/0!</v>
      </c>
      <c r="AB14" s="90"/>
      <c r="AC14" s="90"/>
      <c r="AD14" s="90"/>
      <c r="AE14" s="90"/>
      <c r="AF14" s="94" t="str">
        <f t="shared" si="15"/>
        <v/>
      </c>
      <c r="AG14" s="94">
        <f t="shared" si="13"/>
        <v>0</v>
      </c>
      <c r="AH14" s="94">
        <f t="shared" si="14"/>
        <v>0</v>
      </c>
      <c r="AJ14" s="95"/>
      <c r="AK14" s="95"/>
      <c r="AM14" s="96"/>
      <c r="AO14" s="86" t="str">
        <f t="shared" si="2"/>
        <v>(空白)</v>
      </c>
      <c r="AP14" s="86" t="str">
        <f t="shared" si="3"/>
        <v>(空白)</v>
      </c>
      <c r="AQ14" s="86" t="str">
        <f t="shared" si="4"/>
        <v>(空白)</v>
      </c>
      <c r="AR14" s="86" t="str">
        <f t="shared" si="5"/>
        <v>(空白)</v>
      </c>
      <c r="AS14" s="86" t="str">
        <f t="shared" si="6"/>
        <v>(空白)</v>
      </c>
      <c r="AT14" s="86" t="str">
        <f t="shared" si="7"/>
        <v>(空白)</v>
      </c>
      <c r="AU14" s="90" t="str">
        <f>IF(COUNTIF($F14:$F$10004,$F14)&gt;1,"",ページ数)</f>
        <v/>
      </c>
      <c r="AV14" s="90" t="str">
        <f>IF(COUNTIF($F14:$F$10004,$F14)&gt;1,"",ステップ数)</f>
        <v/>
      </c>
      <c r="AW14" s="90" t="str">
        <f>IF(COUNTIF($F14:$F$10004,$F14)&gt;1,"",テストケース数)</f>
        <v/>
      </c>
      <c r="AX14" s="97">
        <f t="shared" si="8"/>
        <v>0</v>
      </c>
      <c r="AY14" s="97">
        <f t="shared" si="9"/>
        <v>0</v>
      </c>
      <c r="AZ14" s="90" t="str">
        <f>IF(COUNTIF($F14:$F$10004,$F14)&gt;1,"",レビュー回数)</f>
        <v/>
      </c>
      <c r="BA14" s="97">
        <f t="shared" si="10"/>
        <v>0</v>
      </c>
      <c r="BB14" s="97">
        <f t="shared" si="11"/>
        <v>0</v>
      </c>
      <c r="BC14" s="90"/>
      <c r="BD14" s="98"/>
      <c r="BE14" s="90"/>
      <c r="BF14" s="90"/>
      <c r="BG14" s="90"/>
      <c r="BH14" s="90"/>
      <c r="BI14" s="90"/>
      <c r="BJ14" s="90"/>
      <c r="BK14" s="98"/>
      <c r="BL14" s="90"/>
      <c r="BM14" s="90"/>
      <c r="BN14" s="90"/>
      <c r="BO14" s="90"/>
      <c r="BP14" s="90"/>
      <c r="BQ14" s="90"/>
      <c r="BR14" s="90"/>
      <c r="BS14" s="90"/>
      <c r="BT14" s="97"/>
      <c r="BU14" s="90"/>
      <c r="BV14" s="90"/>
    </row>
    <row r="15" spans="1:74" x14ac:dyDescent="0.2">
      <c r="A15" s="85" t="s">
        <v>118</v>
      </c>
      <c r="B15" s="86"/>
      <c r="C15" s="86"/>
      <c r="D15" s="87"/>
      <c r="E15" s="87"/>
      <c r="F15" s="86" t="str">
        <f t="shared" si="16"/>
        <v/>
      </c>
      <c r="G15" s="87"/>
      <c r="H15" s="87"/>
      <c r="I15" s="88"/>
      <c r="J15" s="88"/>
      <c r="K15" s="89"/>
      <c r="L15" s="86"/>
      <c r="M15" s="88"/>
      <c r="N15" s="87"/>
      <c r="O15" s="87"/>
      <c r="P15" s="87"/>
      <c r="Q15" s="87"/>
      <c r="R15" s="90"/>
      <c r="S15" s="91"/>
      <c r="T15" s="90"/>
      <c r="U15" s="92"/>
      <c r="V15" s="90"/>
      <c r="W15" s="90"/>
      <c r="X15" s="90"/>
      <c r="Y15" s="90">
        <f t="shared" si="0"/>
        <v>0</v>
      </c>
      <c r="Z15" s="90"/>
      <c r="AA15" s="93" t="e">
        <f t="shared" si="12"/>
        <v>#DIV/0!</v>
      </c>
      <c r="AB15" s="90"/>
      <c r="AC15" s="90"/>
      <c r="AD15" s="90"/>
      <c r="AE15" s="90"/>
      <c r="AF15" s="94" t="str">
        <f t="shared" si="15"/>
        <v/>
      </c>
      <c r="AG15" s="94">
        <f t="shared" si="13"/>
        <v>0</v>
      </c>
      <c r="AH15" s="94">
        <f t="shared" si="14"/>
        <v>0</v>
      </c>
      <c r="AJ15" s="95"/>
      <c r="AK15" s="95"/>
      <c r="AM15" s="96"/>
      <c r="AO15" s="86" t="str">
        <f t="shared" si="2"/>
        <v>(空白)</v>
      </c>
      <c r="AP15" s="86" t="str">
        <f t="shared" si="3"/>
        <v>(空白)</v>
      </c>
      <c r="AQ15" s="86" t="str">
        <f t="shared" si="4"/>
        <v>(空白)</v>
      </c>
      <c r="AR15" s="86" t="str">
        <f t="shared" si="5"/>
        <v>(空白)</v>
      </c>
      <c r="AS15" s="86" t="str">
        <f t="shared" si="6"/>
        <v>(空白)</v>
      </c>
      <c r="AT15" s="86" t="str">
        <f t="shared" si="7"/>
        <v>(空白)</v>
      </c>
      <c r="AU15" s="90" t="str">
        <f>IF(COUNTIF($F15:$F$10004,$F15)&gt;1,"",ページ数)</f>
        <v/>
      </c>
      <c r="AV15" s="90" t="str">
        <f>IF(COUNTIF($F15:$F$10004,$F15)&gt;1,"",ステップ数)</f>
        <v/>
      </c>
      <c r="AW15" s="90" t="str">
        <f>IF(COUNTIF($F15:$F$10004,$F15)&gt;1,"",テストケース数)</f>
        <v/>
      </c>
      <c r="AX15" s="97">
        <f t="shared" si="8"/>
        <v>0</v>
      </c>
      <c r="AY15" s="97">
        <f t="shared" si="9"/>
        <v>0</v>
      </c>
      <c r="AZ15" s="90" t="str">
        <f>IF(COUNTIF($F15:$F$10004,$F15)&gt;1,"",レビュー回数)</f>
        <v/>
      </c>
      <c r="BA15" s="97">
        <f t="shared" si="10"/>
        <v>0</v>
      </c>
      <c r="BB15" s="97">
        <f t="shared" si="11"/>
        <v>0</v>
      </c>
      <c r="BC15" s="90"/>
      <c r="BD15" s="98"/>
      <c r="BE15" s="90"/>
      <c r="BF15" s="90"/>
      <c r="BG15" s="90"/>
      <c r="BH15" s="90"/>
      <c r="BI15" s="90"/>
      <c r="BJ15" s="90"/>
      <c r="BK15" s="98"/>
      <c r="BL15" s="90"/>
      <c r="BM15" s="90"/>
      <c r="BN15" s="90"/>
      <c r="BO15" s="90"/>
      <c r="BP15" s="90"/>
      <c r="BQ15" s="90"/>
      <c r="BR15" s="90"/>
      <c r="BS15" s="90"/>
      <c r="BT15" s="97"/>
      <c r="BU15" s="90"/>
      <c r="BV15" s="90"/>
    </row>
    <row r="16" spans="1:74" x14ac:dyDescent="0.2">
      <c r="A16" s="85" t="s">
        <v>119</v>
      </c>
      <c r="B16" s="86"/>
      <c r="C16" s="86"/>
      <c r="D16" s="87"/>
      <c r="E16" s="87"/>
      <c r="F16" s="86" t="str">
        <f t="shared" si="16"/>
        <v/>
      </c>
      <c r="G16" s="87"/>
      <c r="H16" s="87"/>
      <c r="I16" s="88"/>
      <c r="J16" s="88"/>
      <c r="K16" s="89"/>
      <c r="L16" s="86"/>
      <c r="M16" s="88"/>
      <c r="N16" s="87"/>
      <c r="O16" s="87"/>
      <c r="P16" s="87"/>
      <c r="Q16" s="87"/>
      <c r="R16" s="90"/>
      <c r="S16" s="91"/>
      <c r="T16" s="90"/>
      <c r="U16" s="92"/>
      <c r="V16" s="90"/>
      <c r="W16" s="90"/>
      <c r="X16" s="90"/>
      <c r="Y16" s="90">
        <f t="shared" si="0"/>
        <v>0</v>
      </c>
      <c r="Z16" s="90"/>
      <c r="AA16" s="93" t="e">
        <f t="shared" si="12"/>
        <v>#DIV/0!</v>
      </c>
      <c r="AB16" s="90"/>
      <c r="AC16" s="90"/>
      <c r="AD16" s="90"/>
      <c r="AE16" s="90"/>
      <c r="AF16" s="94" t="str">
        <f t="shared" si="15"/>
        <v/>
      </c>
      <c r="AG16" s="94">
        <f t="shared" si="13"/>
        <v>0</v>
      </c>
      <c r="AH16" s="94">
        <f t="shared" si="14"/>
        <v>0</v>
      </c>
      <c r="AJ16" s="95"/>
      <c r="AK16" s="95"/>
      <c r="AM16" s="96"/>
      <c r="AO16" s="86" t="str">
        <f t="shared" si="2"/>
        <v>(空白)</v>
      </c>
      <c r="AP16" s="86" t="str">
        <f t="shared" si="3"/>
        <v>(空白)</v>
      </c>
      <c r="AQ16" s="86" t="str">
        <f t="shared" si="4"/>
        <v>(空白)</v>
      </c>
      <c r="AR16" s="86" t="str">
        <f t="shared" si="5"/>
        <v>(空白)</v>
      </c>
      <c r="AS16" s="86" t="str">
        <f t="shared" si="6"/>
        <v>(空白)</v>
      </c>
      <c r="AT16" s="86" t="str">
        <f t="shared" si="7"/>
        <v>(空白)</v>
      </c>
      <c r="AU16" s="90" t="str">
        <f>IF(COUNTIF($F16:$F$10004,$F16)&gt;1,"",ページ数)</f>
        <v/>
      </c>
      <c r="AV16" s="90" t="str">
        <f>IF(COUNTIF($F16:$F$10004,$F16)&gt;1,"",ステップ数)</f>
        <v/>
      </c>
      <c r="AW16" s="90" t="str">
        <f>IF(COUNTIF($F16:$F$10004,$F16)&gt;1,"",テストケース数)</f>
        <v/>
      </c>
      <c r="AX16" s="97">
        <f t="shared" si="8"/>
        <v>0</v>
      </c>
      <c r="AY16" s="97">
        <f t="shared" si="9"/>
        <v>0</v>
      </c>
      <c r="AZ16" s="90" t="str">
        <f>IF(COUNTIF($F16:$F$10004,$F16)&gt;1,"",レビュー回数)</f>
        <v/>
      </c>
      <c r="BA16" s="97">
        <f t="shared" si="10"/>
        <v>0</v>
      </c>
      <c r="BB16" s="97">
        <f t="shared" si="11"/>
        <v>0</v>
      </c>
      <c r="BC16" s="90"/>
      <c r="BD16" s="98"/>
      <c r="BE16" s="90"/>
      <c r="BF16" s="90"/>
      <c r="BG16" s="90"/>
      <c r="BH16" s="90"/>
      <c r="BI16" s="90"/>
      <c r="BJ16" s="90"/>
      <c r="BK16" s="98"/>
      <c r="BL16" s="90"/>
      <c r="BM16" s="90"/>
      <c r="BN16" s="90"/>
      <c r="BO16" s="90"/>
      <c r="BP16" s="90"/>
      <c r="BQ16" s="90"/>
      <c r="BR16" s="90"/>
      <c r="BS16" s="90"/>
      <c r="BT16" s="97"/>
      <c r="BU16" s="90"/>
      <c r="BV16" s="90"/>
    </row>
    <row r="17" spans="1:74" x14ac:dyDescent="0.2">
      <c r="A17" s="85" t="s">
        <v>120</v>
      </c>
      <c r="B17" s="86"/>
      <c r="C17" s="86"/>
      <c r="D17" s="87"/>
      <c r="E17" s="87"/>
      <c r="F17" s="86" t="str">
        <f t="shared" ref="F17:F25" si="17">IF(E17="","",E17)</f>
        <v/>
      </c>
      <c r="G17" s="87"/>
      <c r="H17" s="87"/>
      <c r="I17" s="88"/>
      <c r="J17" s="88"/>
      <c r="K17" s="89"/>
      <c r="L17" s="86"/>
      <c r="M17" s="88"/>
      <c r="N17" s="87"/>
      <c r="O17" s="87"/>
      <c r="P17" s="87"/>
      <c r="Q17" s="87"/>
      <c r="R17" s="90"/>
      <c r="S17" s="91"/>
      <c r="T17" s="90"/>
      <c r="U17" s="92"/>
      <c r="V17" s="90"/>
      <c r="W17" s="90"/>
      <c r="X17" s="90"/>
      <c r="Y17" s="90">
        <f t="shared" ref="Y17:Y25" si="18">SUM(V17:X17)</f>
        <v>0</v>
      </c>
      <c r="Z17" s="90"/>
      <c r="AA17" s="93" t="e">
        <f t="shared" ref="AA17:AA25" si="19">Z17/Y17</f>
        <v>#DIV/0!</v>
      </c>
      <c r="AB17" s="90"/>
      <c r="AC17" s="90"/>
      <c r="AD17" s="90"/>
      <c r="AE17" s="90"/>
      <c r="AF17" s="94" t="str">
        <f t="shared" si="15"/>
        <v/>
      </c>
      <c r="AG17" s="94">
        <f t="shared" si="13"/>
        <v>0</v>
      </c>
      <c r="AH17" s="94">
        <f t="shared" si="14"/>
        <v>0</v>
      </c>
      <c r="AJ17" s="95"/>
      <c r="AK17" s="95"/>
      <c r="AM17" s="96"/>
      <c r="AO17" s="86" t="str">
        <f t="shared" si="2"/>
        <v>(空白)</v>
      </c>
      <c r="AP17" s="86" t="str">
        <f t="shared" si="3"/>
        <v>(空白)</v>
      </c>
      <c r="AQ17" s="86" t="str">
        <f t="shared" si="4"/>
        <v>(空白)</v>
      </c>
      <c r="AR17" s="86" t="str">
        <f t="shared" si="5"/>
        <v>(空白)</v>
      </c>
      <c r="AS17" s="86" t="str">
        <f t="shared" si="6"/>
        <v>(空白)</v>
      </c>
      <c r="AT17" s="86" t="str">
        <f t="shared" si="7"/>
        <v>(空白)</v>
      </c>
      <c r="AU17" s="90" t="str">
        <f>IF(COUNTIF($F17:$F$10004,$F17)&gt;1,"",ページ数)</f>
        <v/>
      </c>
      <c r="AV17" s="90" t="str">
        <f>IF(COUNTIF($F17:$F$10004,$F17)&gt;1,"",ステップ数)</f>
        <v/>
      </c>
      <c r="AW17" s="90" t="str">
        <f>IF(COUNTIF($F17:$F$10004,$F17)&gt;1,"",テストケース数)</f>
        <v/>
      </c>
      <c r="AX17" s="97">
        <f t="shared" si="8"/>
        <v>0</v>
      </c>
      <c r="AY17" s="97">
        <f t="shared" si="9"/>
        <v>0</v>
      </c>
      <c r="AZ17" s="90" t="str">
        <f>IF(COUNTIF($F17:$F$10004,$F17)&gt;1,"",レビュー回数)</f>
        <v/>
      </c>
      <c r="BA17" s="97">
        <f t="shared" si="10"/>
        <v>0</v>
      </c>
      <c r="BB17" s="97">
        <f t="shared" si="11"/>
        <v>0</v>
      </c>
      <c r="BC17" s="90"/>
      <c r="BD17" s="98"/>
      <c r="BE17" s="90"/>
      <c r="BF17" s="90"/>
      <c r="BG17" s="90"/>
      <c r="BH17" s="90"/>
      <c r="BI17" s="90"/>
      <c r="BJ17" s="90"/>
      <c r="BK17" s="98"/>
      <c r="BL17" s="90"/>
      <c r="BM17" s="90"/>
      <c r="BN17" s="90"/>
      <c r="BO17" s="90"/>
      <c r="BP17" s="90"/>
      <c r="BQ17" s="90"/>
      <c r="BR17" s="90"/>
      <c r="BS17" s="90"/>
      <c r="BT17" s="97"/>
      <c r="BU17" s="90"/>
      <c r="BV17" s="90"/>
    </row>
    <row r="18" spans="1:74" x14ac:dyDescent="0.2">
      <c r="A18" s="85" t="s">
        <v>121</v>
      </c>
      <c r="B18" s="86"/>
      <c r="C18" s="86"/>
      <c r="D18" s="87"/>
      <c r="E18" s="87"/>
      <c r="F18" s="86" t="str">
        <f t="shared" si="17"/>
        <v/>
      </c>
      <c r="G18" s="87"/>
      <c r="H18" s="87"/>
      <c r="I18" s="88"/>
      <c r="J18" s="88"/>
      <c r="K18" s="89"/>
      <c r="L18" s="86"/>
      <c r="M18" s="88"/>
      <c r="N18" s="87"/>
      <c r="O18" s="87"/>
      <c r="P18" s="87"/>
      <c r="Q18" s="87"/>
      <c r="R18" s="90"/>
      <c r="S18" s="91"/>
      <c r="T18" s="90"/>
      <c r="U18" s="92"/>
      <c r="V18" s="90"/>
      <c r="W18" s="90"/>
      <c r="X18" s="90"/>
      <c r="Y18" s="90">
        <f t="shared" si="18"/>
        <v>0</v>
      </c>
      <c r="Z18" s="90"/>
      <c r="AA18" s="93" t="e">
        <f t="shared" si="19"/>
        <v>#DIV/0!</v>
      </c>
      <c r="AB18" s="90"/>
      <c r="AC18" s="90"/>
      <c r="AD18" s="90"/>
      <c r="AE18" s="90"/>
      <c r="AF18" s="94" t="str">
        <f t="shared" si="15"/>
        <v/>
      </c>
      <c r="AG18" s="94">
        <f t="shared" si="13"/>
        <v>0</v>
      </c>
      <c r="AH18" s="94">
        <f t="shared" si="14"/>
        <v>0</v>
      </c>
      <c r="AJ18" s="95"/>
      <c r="AK18" s="95"/>
      <c r="AM18" s="96"/>
      <c r="AO18" s="86" t="str">
        <f t="shared" si="2"/>
        <v>(空白)</v>
      </c>
      <c r="AP18" s="86" t="str">
        <f t="shared" si="3"/>
        <v>(空白)</v>
      </c>
      <c r="AQ18" s="86" t="str">
        <f t="shared" si="4"/>
        <v>(空白)</v>
      </c>
      <c r="AR18" s="86" t="str">
        <f t="shared" si="5"/>
        <v>(空白)</v>
      </c>
      <c r="AS18" s="86" t="str">
        <f t="shared" si="6"/>
        <v>(空白)</v>
      </c>
      <c r="AT18" s="86" t="str">
        <f t="shared" si="7"/>
        <v>(空白)</v>
      </c>
      <c r="AU18" s="90" t="str">
        <f>IF(COUNTIF($F18:$F$10004,$F18)&gt;1,"",ページ数)</f>
        <v/>
      </c>
      <c r="AV18" s="90" t="str">
        <f>IF(COUNTIF($F18:$F$10004,$F18)&gt;1,"",ステップ数)</f>
        <v/>
      </c>
      <c r="AW18" s="90" t="str">
        <f>IF(COUNTIF($F18:$F$10004,$F18)&gt;1,"",テストケース数)</f>
        <v/>
      </c>
      <c r="AX18" s="97">
        <f t="shared" si="8"/>
        <v>0</v>
      </c>
      <c r="AY18" s="97">
        <f t="shared" si="9"/>
        <v>0</v>
      </c>
      <c r="AZ18" s="90" t="str">
        <f>IF(COUNTIF($F18:$F$10004,$F18)&gt;1,"",レビュー回数)</f>
        <v/>
      </c>
      <c r="BA18" s="97">
        <f t="shared" si="10"/>
        <v>0</v>
      </c>
      <c r="BB18" s="97">
        <f t="shared" si="11"/>
        <v>0</v>
      </c>
      <c r="BC18" s="90"/>
      <c r="BD18" s="98"/>
      <c r="BE18" s="90"/>
      <c r="BF18" s="90"/>
      <c r="BG18" s="90"/>
      <c r="BH18" s="90"/>
      <c r="BI18" s="90"/>
      <c r="BJ18" s="90"/>
      <c r="BK18" s="98"/>
      <c r="BL18" s="90"/>
      <c r="BM18" s="90"/>
      <c r="BN18" s="90"/>
      <c r="BO18" s="90"/>
      <c r="BP18" s="90"/>
      <c r="BQ18" s="90"/>
      <c r="BR18" s="90"/>
      <c r="BS18" s="90"/>
      <c r="BT18" s="97"/>
      <c r="BU18" s="90"/>
      <c r="BV18" s="90"/>
    </row>
    <row r="19" spans="1:74" x14ac:dyDescent="0.2">
      <c r="A19" s="85" t="s">
        <v>122</v>
      </c>
      <c r="B19" s="86"/>
      <c r="C19" s="86"/>
      <c r="D19" s="87"/>
      <c r="E19" s="87"/>
      <c r="F19" s="86" t="str">
        <f t="shared" si="17"/>
        <v/>
      </c>
      <c r="G19" s="87"/>
      <c r="H19" s="87"/>
      <c r="I19" s="88"/>
      <c r="J19" s="88"/>
      <c r="K19" s="89"/>
      <c r="L19" s="86"/>
      <c r="M19" s="88"/>
      <c r="N19" s="87"/>
      <c r="O19" s="87"/>
      <c r="P19" s="87"/>
      <c r="Q19" s="87"/>
      <c r="R19" s="90"/>
      <c r="S19" s="91"/>
      <c r="T19" s="90"/>
      <c r="U19" s="92"/>
      <c r="V19" s="90"/>
      <c r="W19" s="90"/>
      <c r="X19" s="90"/>
      <c r="Y19" s="90">
        <f t="shared" si="18"/>
        <v>0</v>
      </c>
      <c r="Z19" s="90"/>
      <c r="AA19" s="93" t="e">
        <f t="shared" si="19"/>
        <v>#DIV/0!</v>
      </c>
      <c r="AB19" s="90"/>
      <c r="AC19" s="90"/>
      <c r="AD19" s="90"/>
      <c r="AE19" s="90"/>
      <c r="AF19" s="94" t="str">
        <f t="shared" si="15"/>
        <v/>
      </c>
      <c r="AG19" s="94">
        <f t="shared" si="13"/>
        <v>0</v>
      </c>
      <c r="AH19" s="94">
        <f t="shared" si="14"/>
        <v>0</v>
      </c>
      <c r="AJ19" s="95"/>
      <c r="AK19" s="95"/>
      <c r="AM19" s="96"/>
      <c r="AO19" s="86" t="str">
        <f t="shared" si="2"/>
        <v>(空白)</v>
      </c>
      <c r="AP19" s="86" t="str">
        <f t="shared" si="3"/>
        <v>(空白)</v>
      </c>
      <c r="AQ19" s="86" t="str">
        <f t="shared" si="4"/>
        <v>(空白)</v>
      </c>
      <c r="AR19" s="86" t="str">
        <f t="shared" si="5"/>
        <v>(空白)</v>
      </c>
      <c r="AS19" s="86" t="str">
        <f t="shared" si="6"/>
        <v>(空白)</v>
      </c>
      <c r="AT19" s="86" t="str">
        <f t="shared" si="7"/>
        <v>(空白)</v>
      </c>
      <c r="AU19" s="90" t="str">
        <f>IF(COUNTIF($F19:$F$10004,$F19)&gt;1,"",ページ数)</f>
        <v/>
      </c>
      <c r="AV19" s="90" t="str">
        <f>IF(COUNTIF($F19:$F$10004,$F19)&gt;1,"",ステップ数)</f>
        <v/>
      </c>
      <c r="AW19" s="90" t="str">
        <f>IF(COUNTIF($F19:$F$10004,$F19)&gt;1,"",テストケース数)</f>
        <v/>
      </c>
      <c r="AX19" s="97">
        <f t="shared" si="8"/>
        <v>0</v>
      </c>
      <c r="AY19" s="97">
        <f t="shared" si="9"/>
        <v>0</v>
      </c>
      <c r="AZ19" s="90" t="str">
        <f>IF(COUNTIF($F19:$F$10004,$F19)&gt;1,"",レビュー回数)</f>
        <v/>
      </c>
      <c r="BA19" s="97">
        <f t="shared" si="10"/>
        <v>0</v>
      </c>
      <c r="BB19" s="97">
        <f t="shared" si="11"/>
        <v>0</v>
      </c>
      <c r="BC19" s="90"/>
      <c r="BD19" s="98"/>
      <c r="BE19" s="90"/>
      <c r="BF19" s="90"/>
      <c r="BG19" s="90"/>
      <c r="BH19" s="90"/>
      <c r="BI19" s="90"/>
      <c r="BJ19" s="90"/>
      <c r="BK19" s="98"/>
      <c r="BL19" s="90"/>
      <c r="BM19" s="90"/>
      <c r="BN19" s="90"/>
      <c r="BO19" s="90"/>
      <c r="BP19" s="90"/>
      <c r="BQ19" s="90"/>
      <c r="BR19" s="90"/>
      <c r="BS19" s="90"/>
      <c r="BT19" s="97"/>
      <c r="BU19" s="90"/>
      <c r="BV19" s="90"/>
    </row>
    <row r="20" spans="1:74" x14ac:dyDescent="0.2">
      <c r="A20" s="85" t="s">
        <v>123</v>
      </c>
      <c r="B20" s="86"/>
      <c r="C20" s="86"/>
      <c r="D20" s="87"/>
      <c r="E20" s="87"/>
      <c r="F20" s="86" t="str">
        <f t="shared" si="17"/>
        <v/>
      </c>
      <c r="G20" s="87"/>
      <c r="H20" s="87"/>
      <c r="I20" s="88"/>
      <c r="J20" s="88"/>
      <c r="K20" s="89"/>
      <c r="L20" s="86"/>
      <c r="M20" s="88"/>
      <c r="N20" s="87"/>
      <c r="O20" s="87"/>
      <c r="P20" s="87"/>
      <c r="Q20" s="87"/>
      <c r="R20" s="90"/>
      <c r="S20" s="91"/>
      <c r="T20" s="90"/>
      <c r="U20" s="92"/>
      <c r="V20" s="90"/>
      <c r="W20" s="90"/>
      <c r="X20" s="90"/>
      <c r="Y20" s="90">
        <f t="shared" si="18"/>
        <v>0</v>
      </c>
      <c r="Z20" s="90"/>
      <c r="AA20" s="93" t="e">
        <f t="shared" si="19"/>
        <v>#DIV/0!</v>
      </c>
      <c r="AB20" s="90"/>
      <c r="AC20" s="90"/>
      <c r="AD20" s="90"/>
      <c r="AE20" s="90"/>
      <c r="AF20" s="94" t="str">
        <f t="shared" si="15"/>
        <v/>
      </c>
      <c r="AG20" s="94">
        <f t="shared" si="13"/>
        <v>0</v>
      </c>
      <c r="AH20" s="94">
        <f t="shared" si="14"/>
        <v>0</v>
      </c>
      <c r="AJ20" s="95"/>
      <c r="AK20" s="95"/>
      <c r="AM20" s="96"/>
      <c r="AO20" s="86" t="str">
        <f t="shared" si="2"/>
        <v>(空白)</v>
      </c>
      <c r="AP20" s="86" t="str">
        <f t="shared" si="3"/>
        <v>(空白)</v>
      </c>
      <c r="AQ20" s="86" t="str">
        <f t="shared" si="4"/>
        <v>(空白)</v>
      </c>
      <c r="AR20" s="86" t="str">
        <f t="shared" si="5"/>
        <v>(空白)</v>
      </c>
      <c r="AS20" s="86" t="str">
        <f t="shared" si="6"/>
        <v>(空白)</v>
      </c>
      <c r="AT20" s="86" t="str">
        <f t="shared" si="7"/>
        <v>(空白)</v>
      </c>
      <c r="AU20" s="90" t="str">
        <f>IF(COUNTIF($F20:$F$10004,$F20)&gt;1,"",ページ数)</f>
        <v/>
      </c>
      <c r="AV20" s="90" t="str">
        <f>IF(COUNTIF($F20:$F$10004,$F20)&gt;1,"",ステップ数)</f>
        <v/>
      </c>
      <c r="AW20" s="90" t="str">
        <f>IF(COUNTIF($F20:$F$10004,$F20)&gt;1,"",テストケース数)</f>
        <v/>
      </c>
      <c r="AX20" s="97">
        <f t="shared" si="8"/>
        <v>0</v>
      </c>
      <c r="AY20" s="97">
        <f t="shared" si="9"/>
        <v>0</v>
      </c>
      <c r="AZ20" s="90" t="str">
        <f>IF(COUNTIF($F20:$F$10004,$F20)&gt;1,"",レビュー回数)</f>
        <v/>
      </c>
      <c r="BA20" s="97">
        <f t="shared" si="10"/>
        <v>0</v>
      </c>
      <c r="BB20" s="97">
        <f t="shared" si="11"/>
        <v>0</v>
      </c>
      <c r="BC20" s="90"/>
      <c r="BD20" s="98"/>
      <c r="BE20" s="90"/>
      <c r="BF20" s="90"/>
      <c r="BG20" s="90"/>
      <c r="BH20" s="90"/>
      <c r="BI20" s="90"/>
      <c r="BJ20" s="90"/>
      <c r="BK20" s="98"/>
      <c r="BL20" s="90"/>
      <c r="BM20" s="90"/>
      <c r="BN20" s="90"/>
      <c r="BO20" s="90"/>
      <c r="BP20" s="90"/>
      <c r="BQ20" s="90"/>
      <c r="BR20" s="90"/>
      <c r="BS20" s="90"/>
      <c r="BT20" s="97"/>
      <c r="BU20" s="90"/>
      <c r="BV20" s="90"/>
    </row>
    <row r="21" spans="1:74" x14ac:dyDescent="0.2">
      <c r="A21" s="85" t="s">
        <v>124</v>
      </c>
      <c r="B21" s="86"/>
      <c r="C21" s="86"/>
      <c r="D21" s="87"/>
      <c r="E21" s="87"/>
      <c r="F21" s="86" t="str">
        <f t="shared" si="17"/>
        <v/>
      </c>
      <c r="G21" s="87"/>
      <c r="H21" s="87"/>
      <c r="I21" s="88"/>
      <c r="J21" s="88"/>
      <c r="K21" s="89"/>
      <c r="L21" s="86"/>
      <c r="M21" s="88"/>
      <c r="N21" s="87"/>
      <c r="O21" s="87"/>
      <c r="P21" s="87"/>
      <c r="Q21" s="87"/>
      <c r="R21" s="90"/>
      <c r="S21" s="91"/>
      <c r="T21" s="90"/>
      <c r="U21" s="92"/>
      <c r="V21" s="90"/>
      <c r="W21" s="90"/>
      <c r="X21" s="90"/>
      <c r="Y21" s="90">
        <f t="shared" si="18"/>
        <v>0</v>
      </c>
      <c r="Z21" s="90"/>
      <c r="AA21" s="93" t="e">
        <f t="shared" si="19"/>
        <v>#DIV/0!</v>
      </c>
      <c r="AB21" s="90"/>
      <c r="AC21" s="90"/>
      <c r="AD21" s="90"/>
      <c r="AE21" s="90"/>
      <c r="AF21" s="94" t="str">
        <f t="shared" si="15"/>
        <v/>
      </c>
      <c r="AG21" s="94">
        <f t="shared" si="13"/>
        <v>0</v>
      </c>
      <c r="AH21" s="94">
        <f t="shared" si="14"/>
        <v>0</v>
      </c>
      <c r="AJ21" s="95"/>
      <c r="AK21" s="95"/>
      <c r="AM21" s="96"/>
      <c r="AO21" s="86" t="str">
        <f t="shared" si="2"/>
        <v>(空白)</v>
      </c>
      <c r="AP21" s="86" t="str">
        <f t="shared" si="3"/>
        <v>(空白)</v>
      </c>
      <c r="AQ21" s="86" t="str">
        <f t="shared" si="4"/>
        <v>(空白)</v>
      </c>
      <c r="AR21" s="86" t="str">
        <f t="shared" si="5"/>
        <v>(空白)</v>
      </c>
      <c r="AS21" s="86" t="str">
        <f t="shared" si="6"/>
        <v>(空白)</v>
      </c>
      <c r="AT21" s="86" t="str">
        <f t="shared" si="7"/>
        <v>(空白)</v>
      </c>
      <c r="AU21" s="90" t="str">
        <f>IF(COUNTIF($F21:$F$10004,$F21)&gt;1,"",ページ数)</f>
        <v/>
      </c>
      <c r="AV21" s="90" t="str">
        <f>IF(COUNTIF($F21:$F$10004,$F21)&gt;1,"",ステップ数)</f>
        <v/>
      </c>
      <c r="AW21" s="90" t="str">
        <f>IF(COUNTIF($F21:$F$10004,$F21)&gt;1,"",テストケース数)</f>
        <v/>
      </c>
      <c r="AX21" s="97">
        <f t="shared" si="8"/>
        <v>0</v>
      </c>
      <c r="AY21" s="97">
        <f t="shared" si="9"/>
        <v>0</v>
      </c>
      <c r="AZ21" s="90" t="str">
        <f>IF(COUNTIF($F21:$F$10004,$F21)&gt;1,"",レビュー回数)</f>
        <v/>
      </c>
      <c r="BA21" s="97">
        <f t="shared" si="10"/>
        <v>0</v>
      </c>
      <c r="BB21" s="97">
        <f t="shared" si="11"/>
        <v>0</v>
      </c>
      <c r="BC21" s="90"/>
      <c r="BD21" s="98"/>
      <c r="BE21" s="90"/>
      <c r="BF21" s="90"/>
      <c r="BG21" s="90"/>
      <c r="BH21" s="90"/>
      <c r="BI21" s="90"/>
      <c r="BJ21" s="90"/>
      <c r="BK21" s="98"/>
      <c r="BL21" s="90"/>
      <c r="BM21" s="90"/>
      <c r="BN21" s="90"/>
      <c r="BO21" s="90"/>
      <c r="BP21" s="90"/>
      <c r="BQ21" s="90"/>
      <c r="BR21" s="90"/>
      <c r="BS21" s="90"/>
      <c r="BT21" s="97"/>
      <c r="BU21" s="90"/>
      <c r="BV21" s="90"/>
    </row>
    <row r="22" spans="1:74" x14ac:dyDescent="0.2">
      <c r="A22" s="85" t="s">
        <v>125</v>
      </c>
      <c r="B22" s="86"/>
      <c r="C22" s="86"/>
      <c r="D22" s="87"/>
      <c r="E22" s="87"/>
      <c r="F22" s="86" t="str">
        <f t="shared" si="17"/>
        <v/>
      </c>
      <c r="G22" s="87"/>
      <c r="H22" s="87"/>
      <c r="I22" s="88"/>
      <c r="J22" s="88"/>
      <c r="K22" s="89"/>
      <c r="L22" s="86"/>
      <c r="M22" s="88"/>
      <c r="N22" s="87"/>
      <c r="O22" s="87"/>
      <c r="P22" s="87"/>
      <c r="Q22" s="87"/>
      <c r="R22" s="90"/>
      <c r="S22" s="91"/>
      <c r="T22" s="90"/>
      <c r="U22" s="92"/>
      <c r="V22" s="90"/>
      <c r="W22" s="90"/>
      <c r="X22" s="90"/>
      <c r="Y22" s="90">
        <f t="shared" si="18"/>
        <v>0</v>
      </c>
      <c r="Z22" s="90"/>
      <c r="AA22" s="93" t="e">
        <f t="shared" si="19"/>
        <v>#DIV/0!</v>
      </c>
      <c r="AB22" s="90"/>
      <c r="AC22" s="90"/>
      <c r="AD22" s="90"/>
      <c r="AE22" s="90"/>
      <c r="AF22" s="94" t="str">
        <f t="shared" si="15"/>
        <v/>
      </c>
      <c r="AG22" s="94">
        <f t="shared" si="13"/>
        <v>0</v>
      </c>
      <c r="AH22" s="94">
        <f t="shared" si="14"/>
        <v>0</v>
      </c>
      <c r="AJ22" s="95"/>
      <c r="AK22" s="95"/>
      <c r="AM22" s="96"/>
      <c r="AO22" s="86" t="str">
        <f t="shared" si="2"/>
        <v>(空白)</v>
      </c>
      <c r="AP22" s="86" t="str">
        <f t="shared" si="3"/>
        <v>(空白)</v>
      </c>
      <c r="AQ22" s="86" t="str">
        <f t="shared" si="4"/>
        <v>(空白)</v>
      </c>
      <c r="AR22" s="86" t="str">
        <f t="shared" si="5"/>
        <v>(空白)</v>
      </c>
      <c r="AS22" s="86" t="str">
        <f t="shared" si="6"/>
        <v>(空白)</v>
      </c>
      <c r="AT22" s="86" t="str">
        <f t="shared" si="7"/>
        <v>(空白)</v>
      </c>
      <c r="AU22" s="90" t="str">
        <f>IF(COUNTIF($F22:$F$10004,$F22)&gt;1,"",ページ数)</f>
        <v/>
      </c>
      <c r="AV22" s="90" t="str">
        <f>IF(COUNTIF($F22:$F$10004,$F22)&gt;1,"",ステップ数)</f>
        <v/>
      </c>
      <c r="AW22" s="90" t="str">
        <f>IF(COUNTIF($F22:$F$10004,$F22)&gt;1,"",テストケース数)</f>
        <v/>
      </c>
      <c r="AX22" s="97">
        <f t="shared" si="8"/>
        <v>0</v>
      </c>
      <c r="AY22" s="97">
        <f t="shared" si="9"/>
        <v>0</v>
      </c>
      <c r="AZ22" s="90" t="str">
        <f>IF(COUNTIF($F22:$F$10004,$F22)&gt;1,"",レビュー回数)</f>
        <v/>
      </c>
      <c r="BA22" s="97">
        <f t="shared" si="10"/>
        <v>0</v>
      </c>
      <c r="BB22" s="97">
        <f t="shared" si="11"/>
        <v>0</v>
      </c>
      <c r="BC22" s="90"/>
      <c r="BD22" s="98"/>
      <c r="BE22" s="90"/>
      <c r="BF22" s="90"/>
      <c r="BG22" s="90"/>
      <c r="BH22" s="90"/>
      <c r="BI22" s="90"/>
      <c r="BJ22" s="90"/>
      <c r="BK22" s="98"/>
      <c r="BL22" s="90"/>
      <c r="BM22" s="90"/>
      <c r="BN22" s="90"/>
      <c r="BO22" s="90"/>
      <c r="BP22" s="90"/>
      <c r="BQ22" s="90"/>
      <c r="BR22" s="90"/>
      <c r="BS22" s="90"/>
      <c r="BT22" s="97"/>
      <c r="BU22" s="90"/>
      <c r="BV22" s="90"/>
    </row>
    <row r="23" spans="1:74" x14ac:dyDescent="0.2">
      <c r="A23" s="85" t="s">
        <v>126</v>
      </c>
      <c r="B23" s="86"/>
      <c r="C23" s="86"/>
      <c r="D23" s="87"/>
      <c r="E23" s="87"/>
      <c r="F23" s="86" t="str">
        <f t="shared" si="17"/>
        <v/>
      </c>
      <c r="G23" s="87"/>
      <c r="H23" s="87"/>
      <c r="I23" s="88"/>
      <c r="J23" s="88"/>
      <c r="K23" s="89"/>
      <c r="L23" s="86"/>
      <c r="M23" s="88"/>
      <c r="N23" s="87"/>
      <c r="O23" s="87"/>
      <c r="P23" s="87"/>
      <c r="Q23" s="87"/>
      <c r="R23" s="90"/>
      <c r="S23" s="91"/>
      <c r="T23" s="90"/>
      <c r="U23" s="92"/>
      <c r="V23" s="90"/>
      <c r="W23" s="90"/>
      <c r="X23" s="90"/>
      <c r="Y23" s="90">
        <f t="shared" si="18"/>
        <v>0</v>
      </c>
      <c r="Z23" s="90"/>
      <c r="AA23" s="93" t="e">
        <f t="shared" si="19"/>
        <v>#DIV/0!</v>
      </c>
      <c r="AB23" s="90"/>
      <c r="AC23" s="90"/>
      <c r="AD23" s="90"/>
      <c r="AE23" s="90"/>
      <c r="AF23" s="94" t="str">
        <f t="shared" si="15"/>
        <v/>
      </c>
      <c r="AG23" s="94">
        <f t="shared" si="13"/>
        <v>0</v>
      </c>
      <c r="AH23" s="94">
        <f t="shared" si="14"/>
        <v>0</v>
      </c>
      <c r="AJ23" s="95"/>
      <c r="AK23" s="95"/>
      <c r="AM23" s="96"/>
      <c r="AO23" s="86" t="str">
        <f t="shared" si="2"/>
        <v>(空白)</v>
      </c>
      <c r="AP23" s="86" t="str">
        <f t="shared" si="3"/>
        <v>(空白)</v>
      </c>
      <c r="AQ23" s="86" t="str">
        <f t="shared" si="4"/>
        <v>(空白)</v>
      </c>
      <c r="AR23" s="86" t="str">
        <f t="shared" si="5"/>
        <v>(空白)</v>
      </c>
      <c r="AS23" s="86" t="str">
        <f t="shared" si="6"/>
        <v>(空白)</v>
      </c>
      <c r="AT23" s="86" t="str">
        <f t="shared" si="7"/>
        <v>(空白)</v>
      </c>
      <c r="AU23" s="90" t="str">
        <f>IF(COUNTIF($F23:$F$10004,$F23)&gt;1,"",ページ数)</f>
        <v/>
      </c>
      <c r="AV23" s="90" t="str">
        <f>IF(COUNTIF($F23:$F$10004,$F23)&gt;1,"",ステップ数)</f>
        <v/>
      </c>
      <c r="AW23" s="90" t="str">
        <f>IF(COUNTIF($F23:$F$10004,$F23)&gt;1,"",テストケース数)</f>
        <v/>
      </c>
      <c r="AX23" s="97">
        <f t="shared" si="8"/>
        <v>0</v>
      </c>
      <c r="AY23" s="97">
        <f t="shared" si="9"/>
        <v>0</v>
      </c>
      <c r="AZ23" s="90" t="str">
        <f>IF(COUNTIF($F23:$F$10004,$F23)&gt;1,"",レビュー回数)</f>
        <v/>
      </c>
      <c r="BA23" s="97">
        <f t="shared" si="10"/>
        <v>0</v>
      </c>
      <c r="BB23" s="97">
        <f t="shared" si="11"/>
        <v>0</v>
      </c>
      <c r="BC23" s="90"/>
      <c r="BD23" s="98"/>
      <c r="BE23" s="90"/>
      <c r="BF23" s="90"/>
      <c r="BG23" s="90"/>
      <c r="BH23" s="90"/>
      <c r="BI23" s="90"/>
      <c r="BJ23" s="90"/>
      <c r="BK23" s="98"/>
      <c r="BL23" s="90"/>
      <c r="BM23" s="90"/>
      <c r="BN23" s="90"/>
      <c r="BO23" s="90"/>
      <c r="BP23" s="90"/>
      <c r="BQ23" s="90"/>
      <c r="BR23" s="90"/>
      <c r="BS23" s="90"/>
      <c r="BT23" s="97"/>
      <c r="BU23" s="90"/>
      <c r="BV23" s="90"/>
    </row>
    <row r="24" spans="1:74" x14ac:dyDescent="0.2">
      <c r="A24" s="85" t="s">
        <v>127</v>
      </c>
      <c r="B24" s="86"/>
      <c r="C24" s="86"/>
      <c r="D24" s="87"/>
      <c r="E24" s="87"/>
      <c r="F24" s="86" t="str">
        <f t="shared" si="17"/>
        <v/>
      </c>
      <c r="G24" s="87"/>
      <c r="H24" s="87"/>
      <c r="I24" s="88"/>
      <c r="J24" s="88"/>
      <c r="K24" s="89"/>
      <c r="L24" s="86"/>
      <c r="M24" s="88"/>
      <c r="N24" s="87"/>
      <c r="O24" s="87"/>
      <c r="P24" s="87"/>
      <c r="Q24" s="87"/>
      <c r="R24" s="90"/>
      <c r="S24" s="91"/>
      <c r="T24" s="90"/>
      <c r="U24" s="92"/>
      <c r="V24" s="90"/>
      <c r="W24" s="90"/>
      <c r="X24" s="90"/>
      <c r="Y24" s="90">
        <f t="shared" si="18"/>
        <v>0</v>
      </c>
      <c r="Z24" s="90"/>
      <c r="AA24" s="93" t="e">
        <f t="shared" si="19"/>
        <v>#DIV/0!</v>
      </c>
      <c r="AB24" s="90"/>
      <c r="AC24" s="90"/>
      <c r="AD24" s="90"/>
      <c r="AE24" s="90"/>
      <c r="AF24" s="94" t="str">
        <f t="shared" si="15"/>
        <v/>
      </c>
      <c r="AG24" s="94">
        <f t="shared" si="13"/>
        <v>0</v>
      </c>
      <c r="AH24" s="94">
        <f t="shared" si="14"/>
        <v>0</v>
      </c>
      <c r="AJ24" s="95"/>
      <c r="AK24" s="95"/>
      <c r="AM24" s="96"/>
      <c r="AO24" s="86" t="str">
        <f t="shared" si="2"/>
        <v>(空白)</v>
      </c>
      <c r="AP24" s="86" t="str">
        <f t="shared" si="3"/>
        <v>(空白)</v>
      </c>
      <c r="AQ24" s="86" t="str">
        <f t="shared" si="4"/>
        <v>(空白)</v>
      </c>
      <c r="AR24" s="86" t="str">
        <f t="shared" si="5"/>
        <v>(空白)</v>
      </c>
      <c r="AS24" s="86" t="str">
        <f t="shared" si="6"/>
        <v>(空白)</v>
      </c>
      <c r="AT24" s="86" t="str">
        <f t="shared" si="7"/>
        <v>(空白)</v>
      </c>
      <c r="AU24" s="90" t="str">
        <f>IF(COUNTIF($F24:$F$10004,$F24)&gt;1,"",ページ数)</f>
        <v/>
      </c>
      <c r="AV24" s="90" t="str">
        <f>IF(COUNTIF($F24:$F$10004,$F24)&gt;1,"",ステップ数)</f>
        <v/>
      </c>
      <c r="AW24" s="90" t="str">
        <f>IF(COUNTIF($F24:$F$10004,$F24)&gt;1,"",テストケース数)</f>
        <v/>
      </c>
      <c r="AX24" s="97">
        <f t="shared" si="8"/>
        <v>0</v>
      </c>
      <c r="AY24" s="97">
        <f t="shared" si="9"/>
        <v>0</v>
      </c>
      <c r="AZ24" s="90" t="str">
        <f>IF(COUNTIF($F24:$F$10004,$F24)&gt;1,"",レビュー回数)</f>
        <v/>
      </c>
      <c r="BA24" s="97">
        <f t="shared" si="10"/>
        <v>0</v>
      </c>
      <c r="BB24" s="97">
        <f t="shared" si="11"/>
        <v>0</v>
      </c>
      <c r="BC24" s="90"/>
      <c r="BD24" s="98"/>
      <c r="BE24" s="90"/>
      <c r="BF24" s="90"/>
      <c r="BG24" s="90"/>
      <c r="BH24" s="90"/>
      <c r="BI24" s="90"/>
      <c r="BJ24" s="90"/>
      <c r="BK24" s="98"/>
      <c r="BL24" s="90"/>
      <c r="BM24" s="90"/>
      <c r="BN24" s="90"/>
      <c r="BO24" s="90"/>
      <c r="BP24" s="90"/>
      <c r="BQ24" s="90"/>
      <c r="BR24" s="90"/>
      <c r="BS24" s="90"/>
      <c r="BT24" s="97"/>
      <c r="BU24" s="90"/>
      <c r="BV24" s="90"/>
    </row>
    <row r="25" spans="1:74" x14ac:dyDescent="0.2">
      <c r="A25" s="85" t="s">
        <v>128</v>
      </c>
      <c r="B25" s="86"/>
      <c r="C25" s="86"/>
      <c r="D25" s="87"/>
      <c r="E25" s="87"/>
      <c r="F25" s="86" t="str">
        <f t="shared" si="17"/>
        <v/>
      </c>
      <c r="G25" s="87"/>
      <c r="H25" s="87"/>
      <c r="I25" s="88"/>
      <c r="J25" s="88"/>
      <c r="K25" s="89"/>
      <c r="L25" s="86"/>
      <c r="M25" s="88"/>
      <c r="N25" s="87"/>
      <c r="O25" s="87"/>
      <c r="P25" s="87"/>
      <c r="Q25" s="87"/>
      <c r="R25" s="90"/>
      <c r="S25" s="91"/>
      <c r="T25" s="90"/>
      <c r="U25" s="92"/>
      <c r="V25" s="90"/>
      <c r="W25" s="90"/>
      <c r="X25" s="90"/>
      <c r="Y25" s="90">
        <f t="shared" si="18"/>
        <v>0</v>
      </c>
      <c r="Z25" s="90"/>
      <c r="AA25" s="93" t="e">
        <f t="shared" si="19"/>
        <v>#DIV/0!</v>
      </c>
      <c r="AB25" s="90"/>
      <c r="AC25" s="90"/>
      <c r="AD25" s="90"/>
      <c r="AE25" s="90"/>
      <c r="AF25" s="94" t="str">
        <f t="shared" si="15"/>
        <v/>
      </c>
      <c r="AG25" s="94">
        <f t="shared" si="13"/>
        <v>0</v>
      </c>
      <c r="AH25" s="94">
        <f t="shared" si="14"/>
        <v>0</v>
      </c>
      <c r="AJ25" s="95"/>
      <c r="AK25" s="95"/>
      <c r="AM25" s="96"/>
      <c r="AO25" s="86" t="str">
        <f t="shared" si="2"/>
        <v>(空白)</v>
      </c>
      <c r="AP25" s="86" t="str">
        <f t="shared" si="3"/>
        <v>(空白)</v>
      </c>
      <c r="AQ25" s="86" t="str">
        <f t="shared" si="4"/>
        <v>(空白)</v>
      </c>
      <c r="AR25" s="86" t="str">
        <f t="shared" si="5"/>
        <v>(空白)</v>
      </c>
      <c r="AS25" s="86" t="str">
        <f t="shared" si="6"/>
        <v>(空白)</v>
      </c>
      <c r="AT25" s="86" t="str">
        <f t="shared" si="7"/>
        <v>(空白)</v>
      </c>
      <c r="AU25" s="90" t="str">
        <f>IF(COUNTIF($F25:$F$10004,$F25)&gt;1,"",ページ数)</f>
        <v/>
      </c>
      <c r="AV25" s="90" t="str">
        <f>IF(COUNTIF($F25:$F$10004,$F25)&gt;1,"",ステップ数)</f>
        <v/>
      </c>
      <c r="AW25" s="90" t="str">
        <f>IF(COUNTIF($F25:$F$10004,$F25)&gt;1,"",テストケース数)</f>
        <v/>
      </c>
      <c r="AX25" s="97">
        <f t="shared" si="8"/>
        <v>0</v>
      </c>
      <c r="AY25" s="97">
        <f t="shared" si="9"/>
        <v>0</v>
      </c>
      <c r="AZ25" s="90" t="str">
        <f>IF(COUNTIF($F25:$F$10004,$F25)&gt;1,"",レビュー回数)</f>
        <v/>
      </c>
      <c r="BA25" s="97">
        <f t="shared" si="10"/>
        <v>0</v>
      </c>
      <c r="BB25" s="97">
        <f t="shared" si="11"/>
        <v>0</v>
      </c>
      <c r="BC25" s="90"/>
      <c r="BD25" s="98"/>
      <c r="BE25" s="90"/>
      <c r="BF25" s="90"/>
      <c r="BG25" s="90"/>
      <c r="BH25" s="90"/>
      <c r="BI25" s="90"/>
      <c r="BJ25" s="90"/>
      <c r="BK25" s="98"/>
      <c r="BL25" s="90"/>
      <c r="BM25" s="90"/>
      <c r="BN25" s="90"/>
      <c r="BO25" s="90"/>
      <c r="BP25" s="90"/>
      <c r="BQ25" s="90"/>
      <c r="BR25" s="90"/>
      <c r="BS25" s="90"/>
      <c r="BT25" s="97"/>
      <c r="BU25" s="90"/>
      <c r="BV25" s="90"/>
    </row>
  </sheetData>
  <autoFilter ref="A7:BV7" xr:uid="{00000000-0009-0000-0000-000000000000}"/>
  <mergeCells count="44">
    <mergeCell ref="AK4:AK6"/>
    <mergeCell ref="AO4:AX4"/>
    <mergeCell ref="BC4:BJ4"/>
    <mergeCell ref="BK4:BT4"/>
    <mergeCell ref="BU4:BV4"/>
    <mergeCell ref="AD5:AD6"/>
    <mergeCell ref="AE5:AE6"/>
    <mergeCell ref="V4:X4"/>
    <mergeCell ref="Y4:Y6"/>
    <mergeCell ref="Z4:Z6"/>
    <mergeCell ref="AA4:AA6"/>
    <mergeCell ref="AB4:AE4"/>
    <mergeCell ref="I4:I6"/>
    <mergeCell ref="J4:J6"/>
    <mergeCell ref="K4:K6"/>
    <mergeCell ref="L4:L6"/>
    <mergeCell ref="AJ4:AJ6"/>
    <mergeCell ref="U4:U6"/>
    <mergeCell ref="R5:R6"/>
    <mergeCell ref="S5:S6"/>
    <mergeCell ref="T5:T6"/>
    <mergeCell ref="R4:T4"/>
    <mergeCell ref="AF4:AH4"/>
    <mergeCell ref="V5:V6"/>
    <mergeCell ref="W5:W6"/>
    <mergeCell ref="X5:X6"/>
    <mergeCell ref="AB5:AB6"/>
    <mergeCell ref="AC5:AC6"/>
    <mergeCell ref="H1:K1"/>
    <mergeCell ref="Q1:Q3"/>
    <mergeCell ref="R1:R2"/>
    <mergeCell ref="A4:A6"/>
    <mergeCell ref="B4:B6"/>
    <mergeCell ref="C4:C6"/>
    <mergeCell ref="D4:D6"/>
    <mergeCell ref="E4:E6"/>
    <mergeCell ref="F4:F6"/>
    <mergeCell ref="G4:G6"/>
    <mergeCell ref="M4:M6"/>
    <mergeCell ref="N4:N6"/>
    <mergeCell ref="O4:O6"/>
    <mergeCell ref="P4:P6"/>
    <mergeCell ref="Q4:Q6"/>
    <mergeCell ref="H4:H6"/>
  </mergeCells>
  <phoneticPr fontId="1"/>
  <conditionalFormatting sqref="A11 A13 A15 A17 A19 A21 A23 A25 A8:A9">
    <cfRule type="expression" dxfId="913" priority="77">
      <formula>OR(AND($AA8&lt;&gt;"",$AA8=1), AND($Y8&lt;&gt;"",$Y8=0))</formula>
    </cfRule>
  </conditionalFormatting>
  <conditionalFormatting sqref="AJ8:AJ9 A8:A9 A11 A13 A15 A17 A19 A21 A23 A25">
    <cfRule type="expression" dxfId="912" priority="76">
      <formula>AND($AJ8&lt;&gt;"")</formula>
    </cfRule>
  </conditionalFormatting>
  <conditionalFormatting sqref="A10 A12 A14 A16 A18 A20 A22 A24 C17:AE25">
    <cfRule type="expression" dxfId="911" priority="75">
      <formula>OR(AND($AA10&lt;&gt;"",$AA10=1), AND($Y10&lt;&gt;"",$Y10=0))</formula>
    </cfRule>
  </conditionalFormatting>
  <conditionalFormatting sqref="AJ10:AJ25 A10 A12 A14 A16 A18 A20 A22 A24">
    <cfRule type="expression" dxfId="910" priority="74">
      <formula>AND($AJ10&lt;&gt;"")</formula>
    </cfRule>
  </conditionalFormatting>
  <conditionalFormatting sqref="B17:B25">
    <cfRule type="expression" dxfId="909" priority="73">
      <formula>OR(AND($AA17&lt;&gt;"",$AA17=1), AND($Y17&lt;&gt;"",$Y17=0))</formula>
    </cfRule>
  </conditionalFormatting>
  <conditionalFormatting sqref="C10:C12 E12:F12 K10:K12 N9:N10 M11:N12 P9:V9 R10:V10 P11:V12 Z9:AB12 C14:AE16 C13:X13 Z13:AE13 E10:E11">
    <cfRule type="expression" dxfId="908" priority="52">
      <formula>OR(AND($AA9&lt;&gt;"",$AA9=1), AND($Y9&lt;&gt;"",$Y9=0))</formula>
    </cfRule>
  </conditionalFormatting>
  <conditionalFormatting sqref="B13:B16">
    <cfRule type="expression" dxfId="907" priority="51">
      <formula>OR(AND($AA13&lt;&gt;"",$AA13=1), AND($Y13&lt;&gt;"",$Y13=0))</formula>
    </cfRule>
  </conditionalFormatting>
  <conditionalFormatting sqref="C8:I8 K8:L8 N8:X8 Z8:AB8">
    <cfRule type="expression" dxfId="906" priority="50">
      <formula>OR(AND($AA8&lt;&gt;"",$AA8=1), AND($Y8&lt;&gt;"",$Y8=0))</formula>
    </cfRule>
  </conditionalFormatting>
  <conditionalFormatting sqref="B8">
    <cfRule type="expression" dxfId="905" priority="49">
      <formula>OR(AND($AA8&lt;&gt;"",$AA8=1), AND($Y8&lt;&gt;"",$Y8=0))</formula>
    </cfRule>
  </conditionalFormatting>
  <conditionalFormatting sqref="G11">
    <cfRule type="expression" dxfId="904" priority="40">
      <formula>OR(AND($AA11&lt;&gt;"",$AA11=1), AND($Y11&lt;&gt;"",$Y11=0))</formula>
    </cfRule>
  </conditionalFormatting>
  <conditionalFormatting sqref="B10:B12">
    <cfRule type="expression" dxfId="903" priority="43">
      <formula>OR(AND($AA10&lt;&gt;"",$AA10=1), AND($Y10&lt;&gt;"",$Y10=0))</formula>
    </cfRule>
  </conditionalFormatting>
  <conditionalFormatting sqref="G12">
    <cfRule type="expression" dxfId="902" priority="39">
      <formula>OR(AND($AA12&lt;&gt;"",$AA12=1), AND($Y12&lt;&gt;"",$Y12=0))</formula>
    </cfRule>
  </conditionalFormatting>
  <conditionalFormatting sqref="H11:H12">
    <cfRule type="expression" dxfId="901" priority="36">
      <formula>OR(AND($AA11&lt;&gt;"",$AA11=1), AND($Y11&lt;&gt;"",$Y11=0))</formula>
    </cfRule>
  </conditionalFormatting>
  <conditionalFormatting sqref="J8">
    <cfRule type="expression" dxfId="900" priority="32">
      <formula>OR(AND($AA8&lt;&gt;"",$AA8=1), AND($Y8&lt;&gt;"",$Y8=0))</formula>
    </cfRule>
  </conditionalFormatting>
  <conditionalFormatting sqref="I10:I12">
    <cfRule type="expression" dxfId="899" priority="30">
      <formula>OR(AND($AA10&lt;&gt;"",$AA10=1), AND($Y10&lt;&gt;"",$Y10=0))</formula>
    </cfRule>
  </conditionalFormatting>
  <conditionalFormatting sqref="L12">
    <cfRule type="expression" dxfId="898" priority="29">
      <formula>OR(AND($AA12&lt;&gt;"",$AA12=1), AND($Y12&lt;&gt;"",$Y12=0))</formula>
    </cfRule>
  </conditionalFormatting>
  <conditionalFormatting sqref="M8">
    <cfRule type="expression" dxfId="897" priority="26">
      <formula>OR(AND($AA8&lt;&gt;"",$AA8=1), AND($Y8&lt;&gt;"",$Y8=0))</formula>
    </cfRule>
  </conditionalFormatting>
  <conditionalFormatting sqref="M9">
    <cfRule type="expression" dxfId="896" priority="24">
      <formula>OR(AND($AA9&lt;&gt;"",$AA9=1), AND($Y9&lt;&gt;"",$Y9=0))</formula>
    </cfRule>
  </conditionalFormatting>
  <conditionalFormatting sqref="M10">
    <cfRule type="expression" dxfId="895" priority="23">
      <formula>OR(AND($AA10&lt;&gt;"",$AA10=1), AND($Y10&lt;&gt;"",$Y10=0))</formula>
    </cfRule>
  </conditionalFormatting>
  <conditionalFormatting sqref="O9:O12">
    <cfRule type="expression" dxfId="894" priority="22">
      <formula>OR(AND($AA9&lt;&gt;"",$AA9=1), AND($Y9&lt;&gt;"",$Y9=0))</formula>
    </cfRule>
  </conditionalFormatting>
  <conditionalFormatting sqref="P10">
    <cfRule type="expression" dxfId="893" priority="21">
      <formula>OR(AND($AA10&lt;&gt;"",$AA10=1), AND($Y10&lt;&gt;"",$Y10=0))</formula>
    </cfRule>
  </conditionalFormatting>
  <conditionalFormatting sqref="Q10">
    <cfRule type="expression" dxfId="892" priority="20">
      <formula>OR(AND($AA10&lt;&gt;"",$AA10=1), AND($Y10&lt;&gt;"",$Y10=0))</formula>
    </cfRule>
  </conditionalFormatting>
  <conditionalFormatting sqref="W9:W12">
    <cfRule type="expression" dxfId="891" priority="19">
      <formula>OR(AND($AA9&lt;&gt;"",$AA9=1), AND($Y9&lt;&gt;"",$Y9=0))</formula>
    </cfRule>
  </conditionalFormatting>
  <conditionalFormatting sqref="X9:X12">
    <cfRule type="expression" dxfId="890" priority="18">
      <formula>OR(AND($AA9&lt;&gt;"",$AA9=1), AND($Y9&lt;&gt;"",$Y9=0))</formula>
    </cfRule>
  </conditionalFormatting>
  <conditionalFormatting sqref="AF8">
    <cfRule type="expression" dxfId="889" priority="17">
      <formula>OR(AND($AA8&lt;&gt;"",$AA8=1), AND($Y8&lt;&gt;"",$Y8=0))</formula>
    </cfRule>
  </conditionalFormatting>
  <conditionalFormatting sqref="AG8:AH8">
    <cfRule type="expression" dxfId="888" priority="16">
      <formula>OR(AND($AA8&lt;&gt;"",$AA8=1), AND($Y8&lt;&gt;"",$Y8=0))</formula>
    </cfRule>
  </conditionalFormatting>
  <conditionalFormatting sqref="AF9:AF25">
    <cfRule type="expression" dxfId="887" priority="15">
      <formula>OR(AND($AA9&lt;&gt;"",$AA9=1), AND($Y9&lt;&gt;"",$Y9=0))</formula>
    </cfRule>
  </conditionalFormatting>
  <conditionalFormatting sqref="AG9:AH25">
    <cfRule type="expression" dxfId="886" priority="14">
      <formula>OR(AND($AA9&lt;&gt;"",$AA9=1), AND($Y9&lt;&gt;"",$Y9=0))</formula>
    </cfRule>
  </conditionalFormatting>
  <conditionalFormatting sqref="AC9:AE12">
    <cfRule type="expression" dxfId="885" priority="13">
      <formula>OR(AND($AA9&lt;&gt;"",$AA9=1), AND($Y9&lt;&gt;"",$Y9=0))</formula>
    </cfRule>
  </conditionalFormatting>
  <conditionalFormatting sqref="AC8:AE8">
    <cfRule type="expression" dxfId="884" priority="12">
      <formula>OR(AND($AA8&lt;&gt;"",$AA8=1), AND($Y8&lt;&gt;"",$Y8=0))</formula>
    </cfRule>
  </conditionalFormatting>
  <conditionalFormatting sqref="D10:D12">
    <cfRule type="expression" dxfId="883" priority="11">
      <formula>OR(AND($AA10&lt;&gt;"",$AA10=1), AND($Y10&lt;&gt;"",$Y10=0))</formula>
    </cfRule>
  </conditionalFormatting>
  <conditionalFormatting sqref="J10:J12">
    <cfRule type="expression" dxfId="882" priority="10">
      <formula>OR(AND($AA10&lt;&gt;"",$AA10=1), AND($Y10&lt;&gt;"",$Y10=0))</formula>
    </cfRule>
  </conditionalFormatting>
  <conditionalFormatting sqref="Y8:Y13">
    <cfRule type="expression" dxfId="881" priority="9">
      <formula>OR(AND($AA8&lt;&gt;"",$AA8=1), AND($Y8&lt;&gt;"",$Y8=0))</formula>
    </cfRule>
  </conditionalFormatting>
  <conditionalFormatting sqref="F10:H10">
    <cfRule type="expression" dxfId="880" priority="8">
      <formula>OR(AND($AA10&lt;&gt;"",$AA10=1), AND($Y10&lt;&gt;"",$Y10=0))</formula>
    </cfRule>
  </conditionalFormatting>
  <conditionalFormatting sqref="L10">
    <cfRule type="expression" dxfId="879" priority="7">
      <formula>OR(AND($AA10&lt;&gt;"",$AA10=1), AND($Y10&lt;&gt;"",$Y10=0))</formula>
    </cfRule>
  </conditionalFormatting>
  <conditionalFormatting sqref="F11">
    <cfRule type="expression" dxfId="878" priority="6">
      <formula>OR(AND($AA11&lt;&gt;"",$AA11=1), AND($Y11&lt;&gt;"",$Y11=0))</formula>
    </cfRule>
  </conditionalFormatting>
  <conditionalFormatting sqref="L11">
    <cfRule type="expression" dxfId="877" priority="5">
      <formula>OR(AND($AA11&lt;&gt;"",$AA11=1), AND($Y11&lt;&gt;"",$Y11=0))</formula>
    </cfRule>
  </conditionalFormatting>
  <conditionalFormatting sqref="K9:L9 C9:H9">
    <cfRule type="expression" dxfId="876" priority="4">
      <formula>OR(AND($AA9&lt;&gt;"",$AA9=1), AND($Y9&lt;&gt;"",$Y9=0))</formula>
    </cfRule>
  </conditionalFormatting>
  <conditionalFormatting sqref="B9">
    <cfRule type="expression" dxfId="875" priority="3">
      <formula>OR(AND($AA9&lt;&gt;"",$AA9=1), AND($Y9&lt;&gt;"",$Y9=0))</formula>
    </cfRule>
  </conditionalFormatting>
  <conditionalFormatting sqref="J9">
    <cfRule type="expression" dxfId="874" priority="2">
      <formula>OR(AND($AA9&lt;&gt;"",$AA9=1), AND($Y9&lt;&gt;"",$Y9=0))</formula>
    </cfRule>
  </conditionalFormatting>
  <conditionalFormatting sqref="I9">
    <cfRule type="expression" dxfId="873" priority="1">
      <formula>OR(AND($AA9&lt;&gt;"",$AA9=1), AND($Y9&lt;&gt;"",$Y9=0))</formula>
    </cfRule>
  </conditionalFormatting>
  <dataValidations count="1">
    <dataValidation imeMode="off" allowBlank="1" showInputMessage="1" showErrorMessage="1" sqref="B2:B3 AK3 M8:M25 I8:J25" xr:uid="{00000000-0002-0000-0000-000000000000}"/>
  </dataValidations>
  <pageMargins left="0.39370078740157483" right="0.39370078740157483" top="0.59055118110236227" bottom="0.59055118110236227" header="0.31496062992125984" footer="0.31496062992125984"/>
  <pageSetup paperSize="8" scale="56" fitToWidth="2" fitToHeight="0" orientation="landscape" horizontalDpi="300" verticalDpi="300" r:id="rId1"/>
  <headerFooter alignWithMargins="0">
    <oddFooter>&amp;L&amp;9E1-091-G06-OA02&amp;C&amp;9Page &amp;P/&amp;N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2"/>
  <sheetViews>
    <sheetView showGridLines="0" tabSelected="1" zoomScaleNormal="100" workbookViewId="0">
      <pane ySplit="6" topLeftCell="A8" activePane="bottomLeft" state="frozen"/>
      <selection pane="bottomLeft" activeCell="I13" sqref="I13"/>
    </sheetView>
  </sheetViews>
  <sheetFormatPr defaultColWidth="9" defaultRowHeight="13.2" x14ac:dyDescent="0.2"/>
  <cols>
    <col min="1" max="1" width="7.44140625" style="12" customWidth="1"/>
    <col min="2" max="2" width="6" style="12" customWidth="1"/>
    <col min="3" max="7" width="13.5546875" style="12" customWidth="1"/>
    <col min="8" max="9" width="30.5546875" style="12" customWidth="1"/>
    <col min="10" max="10" width="14.109375" style="12" customWidth="1"/>
    <col min="11" max="13" width="9.77734375" style="12" customWidth="1"/>
    <col min="14" max="16384" width="9" style="12"/>
  </cols>
  <sheetData>
    <row r="1" spans="1:14" ht="21" x14ac:dyDescent="0.2">
      <c r="A1" s="8" t="s">
        <v>129</v>
      </c>
      <c r="B1" s="101"/>
      <c r="C1" s="9"/>
      <c r="D1" s="10"/>
      <c r="E1" s="1"/>
      <c r="F1" s="15" t="s">
        <v>3</v>
      </c>
      <c r="G1" s="107" t="s">
        <v>136</v>
      </c>
      <c r="H1" s="109"/>
    </row>
    <row r="2" spans="1:14" x14ac:dyDescent="0.2">
      <c r="A2" s="149" t="s">
        <v>0</v>
      </c>
      <c r="B2" s="150"/>
      <c r="C2" s="11">
        <v>43444</v>
      </c>
      <c r="D2" s="2" t="s">
        <v>4</v>
      </c>
      <c r="E2" s="3" t="s">
        <v>135</v>
      </c>
      <c r="F2" s="130"/>
      <c r="G2" s="131"/>
      <c r="H2" s="132"/>
    </row>
    <row r="3" spans="1:14" x14ac:dyDescent="0.2">
      <c r="A3" s="149" t="s">
        <v>1</v>
      </c>
      <c r="B3" s="150"/>
      <c r="C3" s="5">
        <v>43440</v>
      </c>
      <c r="D3" s="6" t="s">
        <v>5</v>
      </c>
      <c r="E3" s="7" t="s">
        <v>135</v>
      </c>
      <c r="F3" s="133"/>
      <c r="G3" s="134"/>
      <c r="H3" s="135"/>
    </row>
    <row r="4" spans="1:14" ht="15" customHeight="1" x14ac:dyDescent="0.2">
      <c r="A4" s="138" t="s">
        <v>133</v>
      </c>
      <c r="B4" s="140" t="s">
        <v>134</v>
      </c>
      <c r="C4" s="140" t="s">
        <v>6</v>
      </c>
      <c r="D4" s="140" t="s">
        <v>11</v>
      </c>
      <c r="E4" s="141" t="s">
        <v>12</v>
      </c>
      <c r="F4" s="142"/>
      <c r="G4" s="142"/>
      <c r="H4" s="143"/>
      <c r="I4" s="144" t="s">
        <v>10</v>
      </c>
      <c r="J4" s="145"/>
      <c r="K4" s="146"/>
      <c r="L4" s="147" t="s">
        <v>130</v>
      </c>
      <c r="M4" s="148"/>
      <c r="N4" s="136" t="s">
        <v>17</v>
      </c>
    </row>
    <row r="5" spans="1:14" ht="15" customHeight="1" x14ac:dyDescent="0.2">
      <c r="A5" s="139"/>
      <c r="B5" s="139"/>
      <c r="C5" s="139"/>
      <c r="D5" s="139"/>
      <c r="E5" s="16" t="s">
        <v>16</v>
      </c>
      <c r="F5" s="17" t="s">
        <v>8</v>
      </c>
      <c r="G5" s="17" t="s">
        <v>7</v>
      </c>
      <c r="H5" s="18" t="s">
        <v>9</v>
      </c>
      <c r="I5" s="19" t="s">
        <v>15</v>
      </c>
      <c r="J5" s="20" t="s">
        <v>14</v>
      </c>
      <c r="K5" s="21" t="s">
        <v>13</v>
      </c>
      <c r="L5" s="100" t="s">
        <v>131</v>
      </c>
      <c r="M5" s="100" t="s">
        <v>132</v>
      </c>
      <c r="N5" s="137"/>
    </row>
    <row r="6" spans="1:14" ht="9" customHeight="1" x14ac:dyDescent="0.2">
      <c r="A6" s="13"/>
      <c r="B6" s="13"/>
      <c r="C6" s="13"/>
      <c r="D6" s="13"/>
      <c r="E6" s="13"/>
      <c r="F6" s="13"/>
      <c r="G6" s="13"/>
      <c r="H6" s="13"/>
      <c r="I6" s="13"/>
      <c r="J6" s="13"/>
      <c r="K6" s="13"/>
      <c r="L6" s="13"/>
      <c r="M6" s="13"/>
      <c r="N6" s="13"/>
    </row>
    <row r="7" spans="1:14" s="14" customFormat="1" ht="43.2" x14ac:dyDescent="0.15">
      <c r="A7" s="102">
        <v>1</v>
      </c>
      <c r="B7" s="103">
        <v>1</v>
      </c>
      <c r="C7" s="104" t="s">
        <v>148</v>
      </c>
      <c r="D7" s="104" t="s">
        <v>145</v>
      </c>
      <c r="E7" s="104" t="s">
        <v>141</v>
      </c>
      <c r="F7" s="105" t="s">
        <v>146</v>
      </c>
      <c r="G7" s="105" t="s">
        <v>147</v>
      </c>
      <c r="H7" s="104" t="s">
        <v>153</v>
      </c>
      <c r="I7" s="104" t="s">
        <v>220</v>
      </c>
      <c r="J7" s="105">
        <v>43441</v>
      </c>
      <c r="K7" s="104" t="s">
        <v>221</v>
      </c>
      <c r="L7" s="104"/>
      <c r="M7" s="104"/>
      <c r="N7" s="104"/>
    </row>
    <row r="8" spans="1:14" s="14" customFormat="1" ht="43.2" x14ac:dyDescent="0.15">
      <c r="A8" s="102">
        <v>1</v>
      </c>
      <c r="B8" s="103">
        <v>2</v>
      </c>
      <c r="C8" s="104" t="s">
        <v>144</v>
      </c>
      <c r="D8" s="104" t="s">
        <v>145</v>
      </c>
      <c r="E8" s="104" t="s">
        <v>141</v>
      </c>
      <c r="F8" s="105" t="s">
        <v>146</v>
      </c>
      <c r="G8" s="105" t="s">
        <v>147</v>
      </c>
      <c r="H8" s="104" t="s">
        <v>149</v>
      </c>
      <c r="I8" s="104" t="s">
        <v>222</v>
      </c>
      <c r="J8" s="105">
        <v>43441</v>
      </c>
      <c r="K8" s="104" t="s">
        <v>221</v>
      </c>
      <c r="L8" s="104"/>
      <c r="M8" s="104"/>
      <c r="N8" s="104"/>
    </row>
    <row r="9" spans="1:14" s="14" customFormat="1" ht="43.2" x14ac:dyDescent="0.15">
      <c r="A9" s="102">
        <v>1</v>
      </c>
      <c r="B9" s="103">
        <v>3</v>
      </c>
      <c r="C9" s="104" t="s">
        <v>144</v>
      </c>
      <c r="D9" s="104" t="s">
        <v>145</v>
      </c>
      <c r="E9" s="104" t="s">
        <v>141</v>
      </c>
      <c r="F9" s="105" t="s">
        <v>146</v>
      </c>
      <c r="G9" s="105" t="s">
        <v>147</v>
      </c>
      <c r="H9" s="104" t="s">
        <v>150</v>
      </c>
      <c r="I9" s="104" t="s">
        <v>223</v>
      </c>
      <c r="J9" s="105">
        <v>43441</v>
      </c>
      <c r="K9" s="104" t="s">
        <v>221</v>
      </c>
      <c r="L9" s="104"/>
      <c r="M9" s="105"/>
      <c r="N9" s="104"/>
    </row>
    <row r="10" spans="1:14" s="14" customFormat="1" ht="54" x14ac:dyDescent="0.15">
      <c r="A10" s="102">
        <v>1</v>
      </c>
      <c r="B10" s="103">
        <v>4</v>
      </c>
      <c r="C10" s="104" t="s">
        <v>144</v>
      </c>
      <c r="D10" s="104" t="s">
        <v>145</v>
      </c>
      <c r="E10" s="104" t="s">
        <v>141</v>
      </c>
      <c r="F10" s="105" t="s">
        <v>146</v>
      </c>
      <c r="G10" s="105" t="s">
        <v>147</v>
      </c>
      <c r="H10" s="104" t="s">
        <v>151</v>
      </c>
      <c r="I10" s="104" t="s">
        <v>226</v>
      </c>
      <c r="J10" s="105">
        <v>43483</v>
      </c>
      <c r="K10" s="104" t="s">
        <v>221</v>
      </c>
      <c r="L10" s="104"/>
      <c r="M10" s="105"/>
      <c r="N10" s="104"/>
    </row>
    <row r="11" spans="1:14" s="14" customFormat="1" ht="43.2" x14ac:dyDescent="0.15">
      <c r="A11" s="102">
        <v>1</v>
      </c>
      <c r="B11" s="103">
        <v>5</v>
      </c>
      <c r="C11" s="104" t="s">
        <v>152</v>
      </c>
      <c r="D11" s="104" t="s">
        <v>145</v>
      </c>
      <c r="E11" s="104" t="s">
        <v>141</v>
      </c>
      <c r="F11" s="105" t="s">
        <v>146</v>
      </c>
      <c r="G11" s="105" t="s">
        <v>147</v>
      </c>
      <c r="H11" s="104" t="s">
        <v>154</v>
      </c>
      <c r="I11" s="104" t="s">
        <v>224</v>
      </c>
      <c r="J11" s="105">
        <v>43483</v>
      </c>
      <c r="K11" s="104" t="s">
        <v>221</v>
      </c>
      <c r="L11" s="104"/>
      <c r="M11" s="105"/>
      <c r="N11" s="104"/>
    </row>
    <row r="12" spans="1:14" s="14" customFormat="1" ht="54" x14ac:dyDescent="0.15">
      <c r="A12" s="102">
        <v>1</v>
      </c>
      <c r="B12" s="103">
        <v>6</v>
      </c>
      <c r="C12" s="104" t="s">
        <v>152</v>
      </c>
      <c r="D12" s="104" t="s">
        <v>145</v>
      </c>
      <c r="E12" s="104" t="s">
        <v>141</v>
      </c>
      <c r="F12" s="105" t="s">
        <v>146</v>
      </c>
      <c r="G12" s="105" t="s">
        <v>147</v>
      </c>
      <c r="H12" s="104" t="s">
        <v>155</v>
      </c>
      <c r="I12" s="106" t="s">
        <v>244</v>
      </c>
      <c r="J12" s="105"/>
      <c r="K12" s="104"/>
      <c r="L12" s="104"/>
      <c r="M12" s="105"/>
      <c r="N12" s="104"/>
    </row>
    <row r="13" spans="1:14" s="14" customFormat="1" ht="43.2" x14ac:dyDescent="0.15">
      <c r="A13" s="102">
        <v>1</v>
      </c>
      <c r="B13" s="103">
        <v>7</v>
      </c>
      <c r="C13" s="104" t="s">
        <v>156</v>
      </c>
      <c r="D13" s="104" t="s">
        <v>145</v>
      </c>
      <c r="E13" s="104" t="s">
        <v>141</v>
      </c>
      <c r="F13" s="105" t="s">
        <v>146</v>
      </c>
      <c r="G13" s="105" t="s">
        <v>147</v>
      </c>
      <c r="H13" s="104" t="s">
        <v>154</v>
      </c>
      <c r="I13" s="104" t="s">
        <v>227</v>
      </c>
      <c r="J13" s="105">
        <v>43441</v>
      </c>
      <c r="K13" s="104" t="s">
        <v>221</v>
      </c>
      <c r="L13" s="104"/>
      <c r="M13" s="105"/>
      <c r="N13" s="104"/>
    </row>
    <row r="14" spans="1:14" s="14" customFormat="1" ht="43.2" x14ac:dyDescent="0.15">
      <c r="A14" s="102">
        <v>1</v>
      </c>
      <c r="B14" s="103">
        <v>8</v>
      </c>
      <c r="C14" s="104" t="s">
        <v>156</v>
      </c>
      <c r="D14" s="104" t="s">
        <v>145</v>
      </c>
      <c r="E14" s="104" t="s">
        <v>141</v>
      </c>
      <c r="F14" s="105" t="s">
        <v>146</v>
      </c>
      <c r="G14" s="105" t="s">
        <v>147</v>
      </c>
      <c r="H14" s="104" t="s">
        <v>157</v>
      </c>
      <c r="I14" s="104" t="s">
        <v>228</v>
      </c>
      <c r="J14" s="105">
        <v>43441</v>
      </c>
      <c r="K14" s="104" t="s">
        <v>221</v>
      </c>
      <c r="L14" s="104"/>
      <c r="M14" s="105"/>
      <c r="N14" s="104"/>
    </row>
    <row r="15" spans="1:14" s="14" customFormat="1" ht="43.2" x14ac:dyDescent="0.15">
      <c r="A15" s="102">
        <v>1</v>
      </c>
      <c r="B15" s="103">
        <v>9</v>
      </c>
      <c r="C15" s="104" t="s">
        <v>158</v>
      </c>
      <c r="D15" s="104" t="s">
        <v>145</v>
      </c>
      <c r="E15" s="104" t="s">
        <v>141</v>
      </c>
      <c r="F15" s="105" t="s">
        <v>146</v>
      </c>
      <c r="G15" s="105" t="s">
        <v>147</v>
      </c>
      <c r="H15" s="104" t="s">
        <v>159</v>
      </c>
      <c r="I15" s="104" t="s">
        <v>225</v>
      </c>
      <c r="J15" s="105">
        <v>43483</v>
      </c>
      <c r="K15" s="104" t="s">
        <v>221</v>
      </c>
      <c r="L15" s="104"/>
      <c r="M15" s="105"/>
      <c r="N15" s="104"/>
    </row>
    <row r="16" spans="1:14" s="14" customFormat="1" ht="64.8" x14ac:dyDescent="0.15">
      <c r="A16" s="102">
        <v>1</v>
      </c>
      <c r="B16" s="103">
        <v>10</v>
      </c>
      <c r="C16" s="104" t="s">
        <v>158</v>
      </c>
      <c r="D16" s="104" t="s">
        <v>145</v>
      </c>
      <c r="E16" s="104" t="s">
        <v>141</v>
      </c>
      <c r="F16" s="105" t="s">
        <v>146</v>
      </c>
      <c r="G16" s="105" t="s">
        <v>147</v>
      </c>
      <c r="H16" s="104" t="s">
        <v>160</v>
      </c>
      <c r="I16" s="104" t="s">
        <v>235</v>
      </c>
      <c r="J16" s="105">
        <v>43483</v>
      </c>
      <c r="K16" s="104" t="s">
        <v>221</v>
      </c>
      <c r="L16" s="104"/>
      <c r="M16" s="105"/>
      <c r="N16" s="104"/>
    </row>
    <row r="17" spans="1:14" s="14" customFormat="1" ht="43.2" x14ac:dyDescent="0.15">
      <c r="A17" s="102">
        <v>1</v>
      </c>
      <c r="B17" s="103">
        <v>11</v>
      </c>
      <c r="C17" s="104" t="s">
        <v>158</v>
      </c>
      <c r="D17" s="104" t="s">
        <v>145</v>
      </c>
      <c r="E17" s="104" t="s">
        <v>141</v>
      </c>
      <c r="F17" s="105" t="s">
        <v>146</v>
      </c>
      <c r="G17" s="105" t="s">
        <v>147</v>
      </c>
      <c r="H17" s="104" t="s">
        <v>161</v>
      </c>
      <c r="I17" s="104" t="s">
        <v>229</v>
      </c>
      <c r="J17" s="105">
        <v>43483</v>
      </c>
      <c r="K17" s="104" t="s">
        <v>221</v>
      </c>
      <c r="L17" s="104"/>
      <c r="M17" s="105"/>
      <c r="N17" s="104"/>
    </row>
    <row r="18" spans="1:14" s="14" customFormat="1" ht="54" x14ac:dyDescent="0.15">
      <c r="A18" s="102">
        <v>1</v>
      </c>
      <c r="B18" s="103">
        <v>12</v>
      </c>
      <c r="C18" s="104" t="s">
        <v>158</v>
      </c>
      <c r="D18" s="104" t="s">
        <v>145</v>
      </c>
      <c r="E18" s="104" t="s">
        <v>141</v>
      </c>
      <c r="F18" s="105" t="s">
        <v>146</v>
      </c>
      <c r="G18" s="105" t="s">
        <v>147</v>
      </c>
      <c r="H18" s="104" t="s">
        <v>162</v>
      </c>
      <c r="I18" s="104" t="s">
        <v>230</v>
      </c>
      <c r="J18" s="105">
        <v>43454</v>
      </c>
      <c r="K18" s="104" t="s">
        <v>221</v>
      </c>
      <c r="L18" s="104"/>
      <c r="M18" s="104"/>
      <c r="N18" s="104"/>
    </row>
    <row r="19" spans="1:14" s="14" customFormat="1" ht="43.2" x14ac:dyDescent="0.15">
      <c r="A19" s="102">
        <v>2</v>
      </c>
      <c r="B19" s="103">
        <v>1</v>
      </c>
      <c r="C19" s="104" t="s">
        <v>201</v>
      </c>
      <c r="D19" s="104" t="s">
        <v>202</v>
      </c>
      <c r="E19" s="104" t="s">
        <v>141</v>
      </c>
      <c r="F19" s="105" t="s">
        <v>203</v>
      </c>
      <c r="G19" s="105" t="s">
        <v>147</v>
      </c>
      <c r="H19" s="104" t="s">
        <v>204</v>
      </c>
      <c r="I19" s="104" t="s">
        <v>231</v>
      </c>
      <c r="J19" s="105">
        <v>43454</v>
      </c>
      <c r="K19" s="104" t="s">
        <v>221</v>
      </c>
      <c r="L19" s="104"/>
      <c r="M19" s="104"/>
      <c r="N19" s="104"/>
    </row>
    <row r="20" spans="1:14" s="14" customFormat="1" ht="43.2" x14ac:dyDescent="0.15">
      <c r="A20" s="102">
        <v>2</v>
      </c>
      <c r="B20" s="103">
        <v>2</v>
      </c>
      <c r="C20" s="104" t="s">
        <v>201</v>
      </c>
      <c r="D20" s="104" t="s">
        <v>202</v>
      </c>
      <c r="E20" s="104" t="s">
        <v>141</v>
      </c>
      <c r="F20" s="105" t="s">
        <v>203</v>
      </c>
      <c r="G20" s="105" t="s">
        <v>147</v>
      </c>
      <c r="H20" s="104" t="s">
        <v>205</v>
      </c>
      <c r="I20" s="104" t="s">
        <v>232</v>
      </c>
      <c r="J20" s="105">
        <v>43454</v>
      </c>
      <c r="K20" s="104" t="s">
        <v>221</v>
      </c>
      <c r="L20" s="104"/>
      <c r="M20" s="104"/>
      <c r="N20" s="104"/>
    </row>
    <row r="21" spans="1:14" s="14" customFormat="1" ht="43.2" x14ac:dyDescent="0.15">
      <c r="A21" s="102">
        <v>2</v>
      </c>
      <c r="B21" s="103">
        <v>3</v>
      </c>
      <c r="C21" s="104" t="s">
        <v>206</v>
      </c>
      <c r="D21" s="104" t="s">
        <v>202</v>
      </c>
      <c r="E21" s="104" t="s">
        <v>141</v>
      </c>
      <c r="F21" s="105" t="s">
        <v>203</v>
      </c>
      <c r="G21" s="105" t="s">
        <v>147</v>
      </c>
      <c r="H21" s="104" t="s">
        <v>207</v>
      </c>
      <c r="I21" s="104"/>
      <c r="J21" s="105"/>
      <c r="K21" s="104"/>
      <c r="L21" s="104"/>
      <c r="M21" s="104"/>
      <c r="N21" s="104"/>
    </row>
    <row r="22" spans="1:14" s="14" customFormat="1" ht="43.2" x14ac:dyDescent="0.15">
      <c r="A22" s="102">
        <v>2</v>
      </c>
      <c r="B22" s="103">
        <v>4</v>
      </c>
      <c r="C22" s="104" t="s">
        <v>208</v>
      </c>
      <c r="D22" s="104" t="s">
        <v>202</v>
      </c>
      <c r="E22" s="104" t="s">
        <v>141</v>
      </c>
      <c r="F22" s="105" t="s">
        <v>203</v>
      </c>
      <c r="G22" s="105" t="s">
        <v>147</v>
      </c>
      <c r="H22" s="104" t="s">
        <v>209</v>
      </c>
      <c r="I22" s="104" t="s">
        <v>237</v>
      </c>
      <c r="J22" s="105">
        <v>43454</v>
      </c>
      <c r="K22" s="104" t="s">
        <v>221</v>
      </c>
      <c r="L22" s="104"/>
      <c r="M22" s="104"/>
      <c r="N22" s="104"/>
    </row>
    <row r="23" spans="1:14" s="14" customFormat="1" ht="43.2" x14ac:dyDescent="0.15">
      <c r="A23" s="102">
        <v>2</v>
      </c>
      <c r="B23" s="103">
        <v>5</v>
      </c>
      <c r="C23" s="104" t="s">
        <v>210</v>
      </c>
      <c r="D23" s="104" t="s">
        <v>202</v>
      </c>
      <c r="E23" s="104" t="s">
        <v>141</v>
      </c>
      <c r="F23" s="105" t="s">
        <v>203</v>
      </c>
      <c r="G23" s="105" t="s">
        <v>147</v>
      </c>
      <c r="H23" s="104" t="s">
        <v>211</v>
      </c>
      <c r="I23" s="104" t="s">
        <v>236</v>
      </c>
      <c r="J23" s="105">
        <v>43454</v>
      </c>
      <c r="K23" s="104" t="s">
        <v>221</v>
      </c>
      <c r="L23" s="104"/>
      <c r="M23" s="104"/>
      <c r="N23" s="104"/>
    </row>
    <row r="24" spans="1:14" s="14" customFormat="1" ht="43.2" x14ac:dyDescent="0.15">
      <c r="A24" s="102">
        <v>2</v>
      </c>
      <c r="B24" s="103">
        <v>6</v>
      </c>
      <c r="C24" s="104" t="s">
        <v>164</v>
      </c>
      <c r="D24" s="104" t="s">
        <v>202</v>
      </c>
      <c r="E24" s="104" t="s">
        <v>141</v>
      </c>
      <c r="F24" s="105" t="s">
        <v>203</v>
      </c>
      <c r="G24" s="105" t="s">
        <v>147</v>
      </c>
      <c r="H24" s="104" t="s">
        <v>211</v>
      </c>
      <c r="I24" s="104" t="s">
        <v>236</v>
      </c>
      <c r="J24" s="105">
        <v>43454</v>
      </c>
      <c r="K24" s="104" t="s">
        <v>221</v>
      </c>
      <c r="L24" s="104"/>
      <c r="M24" s="104"/>
      <c r="N24" s="104"/>
    </row>
    <row r="25" spans="1:14" s="14" customFormat="1" ht="43.2" x14ac:dyDescent="0.15">
      <c r="A25" s="102">
        <v>2</v>
      </c>
      <c r="B25" s="103">
        <v>7</v>
      </c>
      <c r="C25" s="104" t="s">
        <v>164</v>
      </c>
      <c r="D25" s="104" t="s">
        <v>202</v>
      </c>
      <c r="E25" s="104" t="s">
        <v>141</v>
      </c>
      <c r="F25" s="105" t="s">
        <v>203</v>
      </c>
      <c r="G25" s="105" t="s">
        <v>147</v>
      </c>
      <c r="H25" s="104" t="s">
        <v>212</v>
      </c>
      <c r="I25" s="104" t="s">
        <v>237</v>
      </c>
      <c r="J25" s="105">
        <v>43454</v>
      </c>
      <c r="K25" s="104" t="s">
        <v>221</v>
      </c>
      <c r="L25" s="104"/>
      <c r="M25" s="104"/>
      <c r="N25" s="104"/>
    </row>
    <row r="26" spans="1:14" s="14" customFormat="1" ht="43.2" x14ac:dyDescent="0.15">
      <c r="A26" s="102">
        <v>2</v>
      </c>
      <c r="B26" s="103">
        <v>8</v>
      </c>
      <c r="C26" s="104" t="s">
        <v>213</v>
      </c>
      <c r="D26" s="104" t="s">
        <v>202</v>
      </c>
      <c r="E26" s="104" t="s">
        <v>141</v>
      </c>
      <c r="F26" s="105" t="s">
        <v>203</v>
      </c>
      <c r="G26" s="105" t="s">
        <v>147</v>
      </c>
      <c r="H26" s="104" t="s">
        <v>214</v>
      </c>
      <c r="I26" s="104"/>
      <c r="J26" s="105"/>
      <c r="K26" s="104"/>
      <c r="L26" s="104"/>
      <c r="M26" s="104"/>
      <c r="N26" s="104"/>
    </row>
    <row r="27" spans="1:14" s="14" customFormat="1" ht="43.2" x14ac:dyDescent="0.15">
      <c r="A27" s="102">
        <v>2</v>
      </c>
      <c r="B27" s="103">
        <v>9</v>
      </c>
      <c r="C27" s="104" t="s">
        <v>168</v>
      </c>
      <c r="D27" s="104" t="s">
        <v>202</v>
      </c>
      <c r="E27" s="104" t="s">
        <v>141</v>
      </c>
      <c r="F27" s="105" t="s">
        <v>203</v>
      </c>
      <c r="G27" s="105" t="s">
        <v>147</v>
      </c>
      <c r="H27" s="104" t="s">
        <v>215</v>
      </c>
      <c r="I27" s="104"/>
      <c r="J27" s="105"/>
      <c r="K27" s="104"/>
      <c r="L27" s="104"/>
      <c r="M27" s="104"/>
      <c r="N27" s="104"/>
    </row>
    <row r="28" spans="1:14" s="14" customFormat="1" ht="43.2" x14ac:dyDescent="0.15">
      <c r="A28" s="102">
        <v>2</v>
      </c>
      <c r="B28" s="103">
        <v>10</v>
      </c>
      <c r="C28" s="104" t="s">
        <v>216</v>
      </c>
      <c r="D28" s="104" t="s">
        <v>202</v>
      </c>
      <c r="E28" s="104" t="s">
        <v>141</v>
      </c>
      <c r="F28" s="105" t="s">
        <v>203</v>
      </c>
      <c r="G28" s="105" t="s">
        <v>147</v>
      </c>
      <c r="H28" s="104" t="s">
        <v>217</v>
      </c>
      <c r="I28" s="104" t="s">
        <v>238</v>
      </c>
      <c r="J28" s="105">
        <v>43454</v>
      </c>
      <c r="K28" s="104" t="s">
        <v>221</v>
      </c>
      <c r="L28" s="104"/>
      <c r="M28" s="104"/>
      <c r="N28" s="104"/>
    </row>
    <row r="29" spans="1:14" s="14" customFormat="1" ht="54" x14ac:dyDescent="0.15">
      <c r="A29" s="102">
        <v>2</v>
      </c>
      <c r="B29" s="103">
        <v>11</v>
      </c>
      <c r="C29" s="104" t="s">
        <v>218</v>
      </c>
      <c r="D29" s="104" t="s">
        <v>202</v>
      </c>
      <c r="E29" s="104" t="s">
        <v>141</v>
      </c>
      <c r="F29" s="105" t="s">
        <v>203</v>
      </c>
      <c r="G29" s="105" t="s">
        <v>147</v>
      </c>
      <c r="H29" s="104" t="s">
        <v>219</v>
      </c>
      <c r="I29" s="104" t="s">
        <v>230</v>
      </c>
      <c r="J29" s="105">
        <v>43454</v>
      </c>
      <c r="K29" s="104" t="s">
        <v>221</v>
      </c>
      <c r="L29" s="104"/>
      <c r="M29" s="104"/>
      <c r="N29" s="104"/>
    </row>
    <row r="30" spans="1:14" s="14" customFormat="1" ht="43.2" x14ac:dyDescent="0.15">
      <c r="A30" s="102">
        <v>3</v>
      </c>
      <c r="B30" s="103">
        <v>1</v>
      </c>
      <c r="C30" s="104" t="s">
        <v>165</v>
      </c>
      <c r="D30" s="104" t="s">
        <v>169</v>
      </c>
      <c r="E30" s="104" t="s">
        <v>141</v>
      </c>
      <c r="F30" s="105">
        <v>43482</v>
      </c>
      <c r="G30" s="105" t="s">
        <v>147</v>
      </c>
      <c r="H30" s="104" t="s">
        <v>166</v>
      </c>
      <c r="I30" s="104" t="s">
        <v>233</v>
      </c>
      <c r="J30" s="105" t="s">
        <v>233</v>
      </c>
      <c r="K30" s="104" t="s">
        <v>233</v>
      </c>
      <c r="L30" s="104"/>
      <c r="M30" s="104"/>
      <c r="N30" s="104"/>
    </row>
    <row r="31" spans="1:14" s="14" customFormat="1" ht="43.2" x14ac:dyDescent="0.15">
      <c r="A31" s="102">
        <v>3</v>
      </c>
      <c r="B31" s="103">
        <v>2</v>
      </c>
      <c r="C31" s="104" t="s">
        <v>185</v>
      </c>
      <c r="D31" s="104" t="s">
        <v>169</v>
      </c>
      <c r="E31" s="104" t="s">
        <v>141</v>
      </c>
      <c r="F31" s="105">
        <v>43482</v>
      </c>
      <c r="G31" s="105" t="s">
        <v>147</v>
      </c>
      <c r="H31" s="104" t="s">
        <v>186</v>
      </c>
      <c r="I31" s="104" t="s">
        <v>234</v>
      </c>
      <c r="J31" s="105">
        <v>43483</v>
      </c>
      <c r="K31" s="104" t="s">
        <v>221</v>
      </c>
      <c r="L31" s="104"/>
      <c r="M31" s="104"/>
      <c r="N31" s="104"/>
    </row>
    <row r="32" spans="1:14" s="14" customFormat="1" ht="64.8" x14ac:dyDescent="0.15">
      <c r="A32" s="102">
        <v>3</v>
      </c>
      <c r="B32" s="103">
        <v>3</v>
      </c>
      <c r="C32" s="104" t="s">
        <v>164</v>
      </c>
      <c r="D32" s="104" t="s">
        <v>169</v>
      </c>
      <c r="E32" s="104" t="s">
        <v>141</v>
      </c>
      <c r="F32" s="105">
        <v>43482</v>
      </c>
      <c r="G32" s="105" t="s">
        <v>147</v>
      </c>
      <c r="H32" s="104" t="s">
        <v>167</v>
      </c>
      <c r="I32" s="104"/>
      <c r="J32" s="105"/>
      <c r="K32" s="104"/>
      <c r="L32" s="104"/>
      <c r="M32" s="104"/>
      <c r="N32" s="104"/>
    </row>
    <row r="33" spans="1:14" s="14" customFormat="1" ht="43.2" x14ac:dyDescent="0.15">
      <c r="A33" s="102">
        <v>3</v>
      </c>
      <c r="B33" s="103">
        <v>4</v>
      </c>
      <c r="C33" s="104" t="s">
        <v>164</v>
      </c>
      <c r="D33" s="104" t="s">
        <v>169</v>
      </c>
      <c r="E33" s="104" t="s">
        <v>141</v>
      </c>
      <c r="F33" s="105">
        <v>43482</v>
      </c>
      <c r="G33" s="105" t="s">
        <v>147</v>
      </c>
      <c r="H33" s="104" t="s">
        <v>174</v>
      </c>
      <c r="I33" s="104"/>
      <c r="J33" s="105"/>
      <c r="K33" s="104"/>
      <c r="L33" s="104"/>
      <c r="M33" s="104"/>
      <c r="N33" s="104"/>
    </row>
    <row r="34" spans="1:14" s="14" customFormat="1" ht="54" x14ac:dyDescent="0.15">
      <c r="A34" s="102">
        <v>3</v>
      </c>
      <c r="B34" s="103">
        <v>5</v>
      </c>
      <c r="C34" s="104" t="s">
        <v>168</v>
      </c>
      <c r="D34" s="104" t="s">
        <v>169</v>
      </c>
      <c r="E34" s="104" t="s">
        <v>141</v>
      </c>
      <c r="F34" s="105">
        <v>43482</v>
      </c>
      <c r="G34" s="105" t="s">
        <v>147</v>
      </c>
      <c r="H34" s="104" t="s">
        <v>173</v>
      </c>
      <c r="I34" s="106" t="s">
        <v>243</v>
      </c>
      <c r="J34" s="105"/>
      <c r="K34" s="104"/>
      <c r="L34" s="104"/>
      <c r="M34" s="104"/>
      <c r="N34" s="104"/>
    </row>
    <row r="35" spans="1:14" s="14" customFormat="1" ht="43.2" x14ac:dyDescent="0.15">
      <c r="A35" s="102">
        <v>3</v>
      </c>
      <c r="B35" s="103">
        <v>6</v>
      </c>
      <c r="C35" s="104" t="s">
        <v>168</v>
      </c>
      <c r="D35" s="104" t="s">
        <v>169</v>
      </c>
      <c r="E35" s="104" t="s">
        <v>141</v>
      </c>
      <c r="F35" s="105">
        <v>43482</v>
      </c>
      <c r="G35" s="105" t="s">
        <v>147</v>
      </c>
      <c r="H35" s="104" t="s">
        <v>171</v>
      </c>
      <c r="I35" s="104"/>
      <c r="J35" s="105"/>
      <c r="K35" s="104"/>
      <c r="L35" s="104"/>
      <c r="M35" s="104"/>
      <c r="N35" s="104"/>
    </row>
    <row r="36" spans="1:14" s="14" customFormat="1" ht="43.2" x14ac:dyDescent="0.15">
      <c r="A36" s="102">
        <v>3</v>
      </c>
      <c r="B36" s="103">
        <v>7</v>
      </c>
      <c r="C36" s="104" t="s">
        <v>168</v>
      </c>
      <c r="D36" s="104" t="s">
        <v>169</v>
      </c>
      <c r="E36" s="104" t="s">
        <v>141</v>
      </c>
      <c r="F36" s="105">
        <v>43482</v>
      </c>
      <c r="G36" s="105" t="s">
        <v>147</v>
      </c>
      <c r="H36" s="104" t="s">
        <v>175</v>
      </c>
      <c r="I36" s="104"/>
      <c r="J36" s="105"/>
      <c r="K36" s="104"/>
      <c r="L36" s="104"/>
      <c r="M36" s="104"/>
      <c r="N36" s="104"/>
    </row>
    <row r="37" spans="1:14" s="14" customFormat="1" ht="43.2" x14ac:dyDescent="0.15">
      <c r="A37" s="102">
        <v>3</v>
      </c>
      <c r="B37" s="103">
        <v>8</v>
      </c>
      <c r="C37" s="104" t="s">
        <v>168</v>
      </c>
      <c r="D37" s="104" t="s">
        <v>169</v>
      </c>
      <c r="E37" s="104" t="s">
        <v>141</v>
      </c>
      <c r="F37" s="105">
        <v>43482</v>
      </c>
      <c r="G37" s="105" t="s">
        <v>147</v>
      </c>
      <c r="H37" s="104" t="s">
        <v>193</v>
      </c>
      <c r="I37" s="106" t="s">
        <v>239</v>
      </c>
      <c r="J37" s="105"/>
      <c r="K37" s="104"/>
      <c r="L37" s="104"/>
      <c r="M37" s="104"/>
      <c r="N37" s="104"/>
    </row>
    <row r="38" spans="1:14" s="14" customFormat="1" ht="43.2" x14ac:dyDescent="0.15">
      <c r="A38" s="102">
        <v>3</v>
      </c>
      <c r="B38" s="103">
        <v>9</v>
      </c>
      <c r="C38" s="104" t="s">
        <v>168</v>
      </c>
      <c r="D38" s="104" t="s">
        <v>169</v>
      </c>
      <c r="E38" s="104" t="s">
        <v>141</v>
      </c>
      <c r="F38" s="105">
        <v>43482</v>
      </c>
      <c r="G38" s="105" t="s">
        <v>147</v>
      </c>
      <c r="H38" s="104" t="s">
        <v>184</v>
      </c>
      <c r="I38" s="104"/>
      <c r="J38" s="105"/>
      <c r="K38" s="104"/>
      <c r="L38" s="104"/>
      <c r="M38" s="104"/>
      <c r="N38" s="104"/>
    </row>
    <row r="39" spans="1:14" s="14" customFormat="1" ht="64.8" x14ac:dyDescent="0.15">
      <c r="A39" s="102">
        <v>3</v>
      </c>
      <c r="B39" s="103">
        <v>10</v>
      </c>
      <c r="C39" s="104" t="s">
        <v>172</v>
      </c>
      <c r="D39" s="104" t="s">
        <v>169</v>
      </c>
      <c r="E39" s="104" t="s">
        <v>141</v>
      </c>
      <c r="F39" s="105">
        <v>43482</v>
      </c>
      <c r="G39" s="105" t="s">
        <v>147</v>
      </c>
      <c r="H39" s="104" t="s">
        <v>167</v>
      </c>
      <c r="I39" s="104"/>
      <c r="J39" s="105"/>
      <c r="K39" s="104"/>
      <c r="L39" s="104"/>
      <c r="M39" s="104"/>
      <c r="N39" s="104"/>
    </row>
    <row r="40" spans="1:14" s="14" customFormat="1" ht="43.2" x14ac:dyDescent="0.15">
      <c r="A40" s="102">
        <v>3</v>
      </c>
      <c r="B40" s="103">
        <v>11</v>
      </c>
      <c r="C40" s="104" t="s">
        <v>176</v>
      </c>
      <c r="D40" s="104" t="s">
        <v>169</v>
      </c>
      <c r="E40" s="104" t="s">
        <v>141</v>
      </c>
      <c r="F40" s="105">
        <v>43482</v>
      </c>
      <c r="G40" s="105" t="s">
        <v>147</v>
      </c>
      <c r="H40" s="104" t="s">
        <v>177</v>
      </c>
      <c r="I40" s="104"/>
      <c r="J40" s="105"/>
      <c r="K40" s="104"/>
      <c r="L40" s="104"/>
      <c r="M40" s="104"/>
      <c r="N40" s="104"/>
    </row>
    <row r="41" spans="1:14" s="14" customFormat="1" ht="43.2" x14ac:dyDescent="0.15">
      <c r="A41" s="102">
        <v>3</v>
      </c>
      <c r="B41" s="103">
        <v>12</v>
      </c>
      <c r="C41" s="104" t="s">
        <v>176</v>
      </c>
      <c r="D41" s="104" t="s">
        <v>169</v>
      </c>
      <c r="E41" s="104" t="s">
        <v>141</v>
      </c>
      <c r="F41" s="105">
        <v>43482</v>
      </c>
      <c r="G41" s="105" t="s">
        <v>147</v>
      </c>
      <c r="H41" s="104" t="s">
        <v>178</v>
      </c>
      <c r="I41" s="104"/>
      <c r="J41" s="105"/>
      <c r="K41" s="104"/>
      <c r="L41" s="104"/>
      <c r="M41" s="104"/>
      <c r="N41" s="104"/>
    </row>
    <row r="42" spans="1:14" s="14" customFormat="1" ht="54" x14ac:dyDescent="0.15">
      <c r="A42" s="102">
        <v>3</v>
      </c>
      <c r="B42" s="103">
        <v>13</v>
      </c>
      <c r="C42" s="104" t="s">
        <v>170</v>
      </c>
      <c r="D42" s="104" t="s">
        <v>169</v>
      </c>
      <c r="E42" s="104" t="s">
        <v>141</v>
      </c>
      <c r="F42" s="105">
        <v>43482</v>
      </c>
      <c r="G42" s="105" t="s">
        <v>147</v>
      </c>
      <c r="H42" s="104" t="s">
        <v>194</v>
      </c>
      <c r="I42" s="106" t="s">
        <v>242</v>
      </c>
      <c r="J42" s="105"/>
      <c r="K42" s="104"/>
      <c r="L42" s="104"/>
      <c r="M42" s="104"/>
      <c r="N42" s="104"/>
    </row>
    <row r="43" spans="1:14" s="14" customFormat="1" ht="43.2" x14ac:dyDescent="0.15">
      <c r="A43" s="102">
        <v>3</v>
      </c>
      <c r="B43" s="103">
        <v>14</v>
      </c>
      <c r="C43" s="104" t="s">
        <v>170</v>
      </c>
      <c r="D43" s="104" t="s">
        <v>169</v>
      </c>
      <c r="E43" s="104" t="s">
        <v>141</v>
      </c>
      <c r="F43" s="105">
        <v>43482</v>
      </c>
      <c r="G43" s="105" t="s">
        <v>147</v>
      </c>
      <c r="H43" s="104" t="s">
        <v>180</v>
      </c>
      <c r="I43" s="104"/>
      <c r="J43" s="105"/>
      <c r="K43" s="104"/>
      <c r="L43" s="104"/>
      <c r="M43" s="104"/>
      <c r="N43" s="104"/>
    </row>
    <row r="44" spans="1:14" s="14" customFormat="1" ht="43.2" x14ac:dyDescent="0.15">
      <c r="A44" s="102">
        <v>3</v>
      </c>
      <c r="B44" s="103">
        <v>15</v>
      </c>
      <c r="C44" s="104" t="s">
        <v>170</v>
      </c>
      <c r="D44" s="104" t="s">
        <v>169</v>
      </c>
      <c r="E44" s="104" t="s">
        <v>141</v>
      </c>
      <c r="F44" s="105">
        <v>43482</v>
      </c>
      <c r="G44" s="105" t="s">
        <v>147</v>
      </c>
      <c r="H44" s="104" t="s">
        <v>179</v>
      </c>
      <c r="I44" s="106" t="s">
        <v>241</v>
      </c>
      <c r="J44" s="105"/>
      <c r="K44" s="104"/>
      <c r="L44" s="104"/>
      <c r="M44" s="104"/>
      <c r="N44" s="104"/>
    </row>
    <row r="45" spans="1:14" s="14" customFormat="1" ht="43.2" x14ac:dyDescent="0.15">
      <c r="A45" s="102">
        <v>3</v>
      </c>
      <c r="B45" s="103">
        <v>16</v>
      </c>
      <c r="C45" s="104" t="s">
        <v>181</v>
      </c>
      <c r="D45" s="104" t="s">
        <v>169</v>
      </c>
      <c r="E45" s="104" t="s">
        <v>141</v>
      </c>
      <c r="F45" s="105">
        <v>43482</v>
      </c>
      <c r="G45" s="105" t="s">
        <v>147</v>
      </c>
      <c r="H45" s="104" t="s">
        <v>182</v>
      </c>
      <c r="I45" s="104"/>
      <c r="J45" s="105"/>
      <c r="K45" s="104"/>
      <c r="L45" s="104"/>
      <c r="M45" s="104"/>
      <c r="N45" s="104"/>
    </row>
    <row r="46" spans="1:14" s="14" customFormat="1" ht="43.2" x14ac:dyDescent="0.15">
      <c r="A46" s="102">
        <v>3</v>
      </c>
      <c r="B46" s="103">
        <v>17</v>
      </c>
      <c r="C46" s="104" t="s">
        <v>183</v>
      </c>
      <c r="D46" s="104" t="s">
        <v>169</v>
      </c>
      <c r="E46" s="104" t="s">
        <v>141</v>
      </c>
      <c r="F46" s="105">
        <v>43482</v>
      </c>
      <c r="G46" s="105" t="s">
        <v>147</v>
      </c>
      <c r="H46" s="104" t="s">
        <v>182</v>
      </c>
      <c r="I46" s="104"/>
      <c r="J46" s="105"/>
      <c r="K46" s="104"/>
      <c r="L46" s="104"/>
      <c r="M46" s="104"/>
      <c r="N46" s="104"/>
    </row>
    <row r="47" spans="1:14" s="14" customFormat="1" ht="97.2" x14ac:dyDescent="0.15">
      <c r="A47" s="102">
        <v>3</v>
      </c>
      <c r="B47" s="103">
        <v>18</v>
      </c>
      <c r="C47" s="104" t="s">
        <v>187</v>
      </c>
      <c r="D47" s="104" t="s">
        <v>169</v>
      </c>
      <c r="E47" s="104" t="s">
        <v>141</v>
      </c>
      <c r="F47" s="105">
        <v>43482</v>
      </c>
      <c r="G47" s="105" t="s">
        <v>147</v>
      </c>
      <c r="H47" s="104" t="s">
        <v>188</v>
      </c>
      <c r="I47" s="104"/>
      <c r="J47" s="105"/>
      <c r="K47" s="104"/>
      <c r="L47" s="104"/>
      <c r="M47" s="104"/>
      <c r="N47" s="104"/>
    </row>
    <row r="48" spans="1:14" s="14" customFormat="1" ht="43.2" x14ac:dyDescent="0.15">
      <c r="A48" s="102">
        <v>3</v>
      </c>
      <c r="B48" s="103">
        <v>19</v>
      </c>
      <c r="C48" s="104" t="s">
        <v>187</v>
      </c>
      <c r="D48" s="104" t="s">
        <v>169</v>
      </c>
      <c r="E48" s="104" t="s">
        <v>141</v>
      </c>
      <c r="F48" s="105">
        <v>43482</v>
      </c>
      <c r="G48" s="105" t="s">
        <v>147</v>
      </c>
      <c r="H48" s="104" t="s">
        <v>189</v>
      </c>
      <c r="I48" s="104"/>
      <c r="J48" s="105"/>
      <c r="K48" s="104"/>
      <c r="L48" s="104"/>
      <c r="M48" s="104"/>
      <c r="N48" s="104"/>
    </row>
    <row r="49" spans="1:14" s="14" customFormat="1" ht="43.2" x14ac:dyDescent="0.15">
      <c r="A49" s="102">
        <v>3</v>
      </c>
      <c r="B49" s="103">
        <v>20</v>
      </c>
      <c r="C49" s="104" t="s">
        <v>187</v>
      </c>
      <c r="D49" s="104" t="s">
        <v>169</v>
      </c>
      <c r="E49" s="104" t="s">
        <v>141</v>
      </c>
      <c r="F49" s="105">
        <v>43482</v>
      </c>
      <c r="G49" s="105" t="s">
        <v>147</v>
      </c>
      <c r="H49" s="104" t="s">
        <v>191</v>
      </c>
      <c r="I49" s="106" t="s">
        <v>240</v>
      </c>
      <c r="J49" s="105"/>
      <c r="K49" s="104"/>
      <c r="L49" s="104"/>
      <c r="M49" s="104"/>
      <c r="N49" s="104"/>
    </row>
    <row r="50" spans="1:14" s="14" customFormat="1" ht="54" x14ac:dyDescent="0.15">
      <c r="A50" s="102">
        <v>3</v>
      </c>
      <c r="B50" s="103">
        <v>21</v>
      </c>
      <c r="C50" s="104" t="s">
        <v>187</v>
      </c>
      <c r="D50" s="104" t="s">
        <v>169</v>
      </c>
      <c r="E50" s="104" t="s">
        <v>141</v>
      </c>
      <c r="F50" s="105">
        <v>43482</v>
      </c>
      <c r="G50" s="105" t="s">
        <v>147</v>
      </c>
      <c r="H50" s="104" t="s">
        <v>192</v>
      </c>
      <c r="I50" s="104"/>
      <c r="J50" s="105"/>
      <c r="K50" s="104"/>
      <c r="L50" s="104"/>
      <c r="M50" s="104"/>
      <c r="N50" s="104"/>
    </row>
    <row r="51" spans="1:14" s="14" customFormat="1" ht="43.2" x14ac:dyDescent="0.15">
      <c r="A51" s="102">
        <v>3</v>
      </c>
      <c r="B51" s="103">
        <v>22</v>
      </c>
      <c r="C51" s="104" t="s">
        <v>148</v>
      </c>
      <c r="D51" s="104" t="s">
        <v>169</v>
      </c>
      <c r="E51" s="104" t="s">
        <v>141</v>
      </c>
      <c r="F51" s="105">
        <v>43482</v>
      </c>
      <c r="G51" s="105" t="s">
        <v>147</v>
      </c>
      <c r="H51" s="104" t="s">
        <v>190</v>
      </c>
      <c r="I51" s="104"/>
      <c r="J51" s="105"/>
      <c r="K51" s="104"/>
      <c r="L51" s="104"/>
      <c r="M51" s="104"/>
      <c r="N51" s="104"/>
    </row>
    <row r="52" spans="1:14" s="14" customFormat="1" ht="64.8" x14ac:dyDescent="0.15">
      <c r="A52" s="102">
        <v>3</v>
      </c>
      <c r="B52" s="103">
        <v>23</v>
      </c>
      <c r="C52" s="104" t="s">
        <v>187</v>
      </c>
      <c r="D52" s="104" t="s">
        <v>169</v>
      </c>
      <c r="E52" s="104" t="s">
        <v>141</v>
      </c>
      <c r="F52" s="105">
        <v>43482</v>
      </c>
      <c r="G52" s="105" t="s">
        <v>147</v>
      </c>
      <c r="H52" s="104" t="s">
        <v>195</v>
      </c>
      <c r="I52" s="104"/>
      <c r="J52" s="105"/>
      <c r="K52" s="104"/>
      <c r="L52" s="104"/>
      <c r="M52" s="104"/>
      <c r="N52" s="104"/>
    </row>
    <row r="53" spans="1:14" s="14" customFormat="1" ht="43.2" x14ac:dyDescent="0.15">
      <c r="A53" s="102">
        <v>4</v>
      </c>
      <c r="B53" s="103">
        <v>1</v>
      </c>
      <c r="C53" s="104" t="s">
        <v>148</v>
      </c>
      <c r="D53" s="104" t="s">
        <v>169</v>
      </c>
      <c r="E53" s="104" t="s">
        <v>196</v>
      </c>
      <c r="F53" s="105">
        <v>43486</v>
      </c>
      <c r="G53" s="104" t="s">
        <v>197</v>
      </c>
      <c r="H53" s="104" t="s">
        <v>198</v>
      </c>
      <c r="I53" s="104"/>
      <c r="J53" s="105"/>
      <c r="K53" s="104"/>
      <c r="L53" s="104"/>
      <c r="M53" s="104"/>
      <c r="N53" s="104"/>
    </row>
    <row r="54" spans="1:14" s="14" customFormat="1" ht="10.8" x14ac:dyDescent="0.15">
      <c r="A54" s="102"/>
      <c r="B54" s="103"/>
      <c r="C54" s="104"/>
      <c r="D54" s="104"/>
      <c r="E54" s="104"/>
      <c r="F54" s="105"/>
      <c r="G54" s="104"/>
      <c r="H54" s="104"/>
      <c r="I54" s="104"/>
      <c r="J54" s="105"/>
      <c r="K54" s="104"/>
      <c r="L54" s="104"/>
      <c r="M54" s="104"/>
      <c r="N54" s="104"/>
    </row>
    <row r="55" spans="1:14" s="14" customFormat="1" ht="10.8" x14ac:dyDescent="0.15">
      <c r="A55" s="102"/>
      <c r="B55" s="103"/>
      <c r="C55" s="104"/>
      <c r="D55" s="104"/>
      <c r="E55" s="104"/>
      <c r="F55" s="105"/>
      <c r="G55" s="104"/>
      <c r="H55" s="104"/>
      <c r="I55" s="104"/>
      <c r="J55" s="105"/>
      <c r="K55" s="104"/>
      <c r="L55" s="104"/>
      <c r="M55" s="104"/>
      <c r="N55" s="104"/>
    </row>
    <row r="56" spans="1:14" s="14" customFormat="1" ht="10.8" x14ac:dyDescent="0.15">
      <c r="A56" s="102"/>
      <c r="B56" s="103"/>
      <c r="C56" s="104"/>
      <c r="D56" s="104"/>
      <c r="E56" s="104"/>
      <c r="F56" s="105"/>
      <c r="G56" s="104"/>
      <c r="H56" s="104"/>
      <c r="I56" s="104"/>
      <c r="J56" s="105"/>
      <c r="K56" s="104"/>
      <c r="L56" s="104"/>
      <c r="M56" s="104"/>
      <c r="N56" s="104"/>
    </row>
    <row r="57" spans="1:14" s="14" customFormat="1" ht="10.8" x14ac:dyDescent="0.15">
      <c r="A57" s="102"/>
      <c r="B57" s="103"/>
      <c r="C57" s="104"/>
      <c r="D57" s="104"/>
      <c r="E57" s="104"/>
      <c r="F57" s="105"/>
      <c r="G57" s="104"/>
      <c r="H57" s="104"/>
      <c r="I57" s="104"/>
      <c r="J57" s="105"/>
      <c r="K57" s="104"/>
      <c r="L57" s="104"/>
      <c r="M57" s="104"/>
      <c r="N57" s="104"/>
    </row>
    <row r="58" spans="1:14" s="14" customFormat="1" ht="10.8" x14ac:dyDescent="0.15">
      <c r="A58" s="102"/>
      <c r="B58" s="103"/>
      <c r="C58" s="104"/>
      <c r="D58" s="104"/>
      <c r="E58" s="104"/>
      <c r="F58" s="105"/>
      <c r="G58" s="104"/>
      <c r="H58" s="104"/>
      <c r="I58" s="104"/>
      <c r="J58" s="105"/>
      <c r="K58" s="104"/>
      <c r="L58" s="104"/>
      <c r="M58" s="104"/>
      <c r="N58" s="104"/>
    </row>
    <row r="59" spans="1:14" s="14" customFormat="1" ht="10.8" x14ac:dyDescent="0.15">
      <c r="A59" s="102"/>
      <c r="B59" s="103"/>
      <c r="C59" s="104"/>
      <c r="D59" s="104"/>
      <c r="E59" s="104"/>
      <c r="F59" s="105"/>
      <c r="G59" s="104"/>
      <c r="H59" s="104"/>
      <c r="I59" s="104"/>
      <c r="J59" s="105"/>
      <c r="K59" s="104"/>
      <c r="L59" s="104"/>
      <c r="M59" s="104"/>
      <c r="N59" s="104"/>
    </row>
    <row r="60" spans="1:14" s="14" customFormat="1" ht="10.8" x14ac:dyDescent="0.15">
      <c r="A60" s="102"/>
      <c r="B60" s="103"/>
      <c r="C60" s="104"/>
      <c r="D60" s="104"/>
      <c r="E60" s="104"/>
      <c r="F60" s="105"/>
      <c r="G60" s="104"/>
      <c r="H60" s="104"/>
      <c r="I60" s="104"/>
      <c r="J60" s="105"/>
      <c r="K60" s="104"/>
      <c r="L60" s="104"/>
      <c r="M60" s="104"/>
      <c r="N60" s="104"/>
    </row>
    <row r="61" spans="1:14" s="14" customFormat="1" ht="10.8" x14ac:dyDescent="0.15">
      <c r="A61" s="102"/>
      <c r="B61" s="103"/>
      <c r="C61" s="104"/>
      <c r="D61" s="104"/>
      <c r="E61" s="104"/>
      <c r="F61" s="105"/>
      <c r="G61" s="104"/>
      <c r="H61" s="104"/>
      <c r="I61" s="104"/>
      <c r="J61" s="105"/>
      <c r="K61" s="104"/>
      <c r="L61" s="104"/>
      <c r="M61" s="104"/>
      <c r="N61" s="104"/>
    </row>
    <row r="62" spans="1:14" s="14" customFormat="1" ht="10.8" x14ac:dyDescent="0.15">
      <c r="A62" s="102"/>
      <c r="B62" s="103"/>
      <c r="C62" s="104"/>
      <c r="D62" s="104"/>
      <c r="E62" s="104"/>
      <c r="F62" s="105"/>
      <c r="G62" s="104"/>
      <c r="H62" s="104"/>
      <c r="I62" s="104"/>
      <c r="J62" s="105"/>
      <c r="K62" s="104"/>
      <c r="L62" s="104"/>
      <c r="M62" s="104"/>
      <c r="N62" s="104"/>
    </row>
  </sheetData>
  <autoFilter ref="A6:N6" xr:uid="{00000000-0009-0000-0000-000001000000}"/>
  <mergeCells count="12">
    <mergeCell ref="G1:H1"/>
    <mergeCell ref="F2:H3"/>
    <mergeCell ref="N4:N5"/>
    <mergeCell ref="A4:A5"/>
    <mergeCell ref="C4:C5"/>
    <mergeCell ref="D4:D5"/>
    <mergeCell ref="E4:H4"/>
    <mergeCell ref="I4:K4"/>
    <mergeCell ref="L4:M4"/>
    <mergeCell ref="A2:B2"/>
    <mergeCell ref="A3:B3"/>
    <mergeCell ref="B4:B5"/>
  </mergeCells>
  <phoneticPr fontId="1"/>
  <conditionalFormatting sqref="A7:N7 N9:N10 A8:A18 D8:G18 C41:N41 I40:N40 A36 C40:H42 A38:A41 A32:A34 A30:N31 B33:B34 B36:B37 B39:B40 B42:B43 B45:B46 B48:B49 B51:B52">
    <cfRule type="expression" dxfId="872" priority="1189">
      <formula>$N7="完了"</formula>
    </cfRule>
  </conditionalFormatting>
  <conditionalFormatting sqref="H8:N8 B8:C10">
    <cfRule type="expression" dxfId="871" priority="1188">
      <formula>$N8="完了"</formula>
    </cfRule>
  </conditionalFormatting>
  <conditionalFormatting sqref="H9:K9">
    <cfRule type="expression" dxfId="870" priority="1187">
      <formula>$N9="完了"</formula>
    </cfRule>
  </conditionalFormatting>
  <conditionalFormatting sqref="H10:K10">
    <cfRule type="expression" dxfId="869" priority="1186">
      <formula>$N10="完了"</formula>
    </cfRule>
  </conditionalFormatting>
  <conditionalFormatting sqref="H11:K11 C11:C18">
    <cfRule type="expression" dxfId="868" priority="1185">
      <formula>$N11="完了"</formula>
    </cfRule>
  </conditionalFormatting>
  <conditionalFormatting sqref="H12:K12">
    <cfRule type="expression" dxfId="867" priority="1184">
      <formula>$N12="完了"</formula>
    </cfRule>
  </conditionalFormatting>
  <conditionalFormatting sqref="I13:K13">
    <cfRule type="expression" dxfId="866" priority="1183">
      <formula>$N13="完了"</formula>
    </cfRule>
  </conditionalFormatting>
  <conditionalFormatting sqref="H14:K14">
    <cfRule type="expression" dxfId="865" priority="1182">
      <formula>$N14="完了"</formula>
    </cfRule>
  </conditionalFormatting>
  <conditionalFormatting sqref="H15:K15">
    <cfRule type="expression" dxfId="864" priority="1181">
      <formula>$N15="完了"</formula>
    </cfRule>
  </conditionalFormatting>
  <conditionalFormatting sqref="H16:K16">
    <cfRule type="expression" dxfId="863" priority="1180">
      <formula>$N16="完了"</formula>
    </cfRule>
  </conditionalFormatting>
  <conditionalFormatting sqref="H17:I17 K17">
    <cfRule type="expression" dxfId="862" priority="1179">
      <formula>$N17="完了"</formula>
    </cfRule>
  </conditionalFormatting>
  <conditionalFormatting sqref="H18:N18">
    <cfRule type="expression" dxfId="861" priority="1178">
      <formula>$N18="完了"</formula>
    </cfRule>
  </conditionalFormatting>
  <conditionalFormatting sqref="C44 H44:N44">
    <cfRule type="expression" dxfId="860" priority="1162">
      <formula>$N44="完了"</formula>
    </cfRule>
  </conditionalFormatting>
  <conditionalFormatting sqref="C32 H32:N32">
    <cfRule type="expression" dxfId="859" priority="1175">
      <formula>$N32="完了"</formula>
    </cfRule>
  </conditionalFormatting>
  <conditionalFormatting sqref="I33:N33">
    <cfRule type="expression" dxfId="858" priority="1174">
      <formula>$N33="完了"</formula>
    </cfRule>
  </conditionalFormatting>
  <conditionalFormatting sqref="I34:N34">
    <cfRule type="expression" dxfId="857" priority="1173">
      <formula>$N34="完了"</formula>
    </cfRule>
  </conditionalFormatting>
  <conditionalFormatting sqref="I45:N45">
    <cfRule type="expression" dxfId="856" priority="1172">
      <formula>$N45="完了"</formula>
    </cfRule>
  </conditionalFormatting>
  <conditionalFormatting sqref="B11:B18">
    <cfRule type="expression" dxfId="855" priority="1171">
      <formula>$N11="完了"</formula>
    </cfRule>
  </conditionalFormatting>
  <conditionalFormatting sqref="I35:N35">
    <cfRule type="expression" dxfId="854" priority="1170">
      <formula>$N35="完了"</formula>
    </cfRule>
  </conditionalFormatting>
  <conditionalFormatting sqref="I36:N36">
    <cfRule type="expression" dxfId="853" priority="1169">
      <formula>$N36="完了"</formula>
    </cfRule>
  </conditionalFormatting>
  <conditionalFormatting sqref="I38:N38">
    <cfRule type="expression" dxfId="852" priority="1168">
      <formula>$N38="完了"</formula>
    </cfRule>
  </conditionalFormatting>
  <conditionalFormatting sqref="C39:N39">
    <cfRule type="expression" dxfId="851" priority="1166">
      <formula>$N39="完了"</formula>
    </cfRule>
  </conditionalFormatting>
  <conditionalFormatting sqref="I42:N42">
    <cfRule type="expression" dxfId="850" priority="1164">
      <formula>$N42="完了"</formula>
    </cfRule>
  </conditionalFormatting>
  <conditionalFormatting sqref="I43:N43">
    <cfRule type="expression" dxfId="849" priority="1163">
      <formula>$N43="完了"</formula>
    </cfRule>
  </conditionalFormatting>
  <conditionalFormatting sqref="N11:N17">
    <cfRule type="expression" dxfId="848" priority="1160">
      <formula>$N11="完了"</formula>
    </cfRule>
  </conditionalFormatting>
  <conditionalFormatting sqref="C46:N46">
    <cfRule type="expression" dxfId="847" priority="1157">
      <formula>$N46="完了"</formula>
    </cfRule>
  </conditionalFormatting>
  <conditionalFormatting sqref="C47 H47:N47">
    <cfRule type="expression" dxfId="846" priority="1155">
      <formula>$N47="完了"</formula>
    </cfRule>
  </conditionalFormatting>
  <conditionalFormatting sqref="L9:L11">
    <cfRule type="expression" dxfId="845" priority="1150">
      <formula>$N9="完了"</formula>
    </cfRule>
  </conditionalFormatting>
  <conditionalFormatting sqref="L14">
    <cfRule type="expression" dxfId="844" priority="1149">
      <formula>$N14="完了"</formula>
    </cfRule>
  </conditionalFormatting>
  <conditionalFormatting sqref="L15:L17">
    <cfRule type="expression" dxfId="843" priority="1146">
      <formula>$N15="完了"</formula>
    </cfRule>
  </conditionalFormatting>
  <conditionalFormatting sqref="L12:L13">
    <cfRule type="expression" dxfId="842" priority="1145">
      <formula>$N12="完了"</formula>
    </cfRule>
  </conditionalFormatting>
  <conditionalFormatting sqref="M9">
    <cfRule type="expression" dxfId="841" priority="1144">
      <formula>$N9="完了"</formula>
    </cfRule>
  </conditionalFormatting>
  <conditionalFormatting sqref="M10:M13">
    <cfRule type="expression" dxfId="840" priority="1143">
      <formula>$N10="完了"</formula>
    </cfRule>
  </conditionalFormatting>
  <conditionalFormatting sqref="M14">
    <cfRule type="expression" dxfId="839" priority="1142">
      <formula>$N14="完了"</formula>
    </cfRule>
  </conditionalFormatting>
  <conditionalFormatting sqref="M15:M17">
    <cfRule type="expression" dxfId="838" priority="1141">
      <formula>$N15="完了"</formula>
    </cfRule>
  </conditionalFormatting>
  <conditionalFormatting sqref="J17">
    <cfRule type="expression" dxfId="837" priority="1140">
      <formula>$N17="完了"</formula>
    </cfRule>
  </conditionalFormatting>
  <conditionalFormatting sqref="H13">
    <cfRule type="expression" dxfId="836" priority="1139">
      <formula>$N13="完了"</formula>
    </cfRule>
  </conditionalFormatting>
  <conditionalFormatting sqref="F42">
    <cfRule type="expression" dxfId="835" priority="916">
      <formula>$N42="完了"</formula>
    </cfRule>
  </conditionalFormatting>
  <conditionalFormatting sqref="E32">
    <cfRule type="expression" dxfId="834" priority="1133">
      <formula>$N32="完了"</formula>
    </cfRule>
  </conditionalFormatting>
  <conditionalFormatting sqref="F32">
    <cfRule type="expression" dxfId="833" priority="1132">
      <formula>$N32="完了"</formula>
    </cfRule>
  </conditionalFormatting>
  <conditionalFormatting sqref="G32">
    <cfRule type="expression" dxfId="832" priority="1131">
      <formula>$N32="完了"</formula>
    </cfRule>
  </conditionalFormatting>
  <conditionalFormatting sqref="D32">
    <cfRule type="expression" dxfId="831" priority="1130">
      <formula>$N32="完了"</formula>
    </cfRule>
  </conditionalFormatting>
  <conditionalFormatting sqref="A59:B59">
    <cfRule type="expression" dxfId="830" priority="954">
      <formula>$N59="完了"</formula>
    </cfRule>
  </conditionalFormatting>
  <conditionalFormatting sqref="C59:N59">
    <cfRule type="expression" dxfId="829" priority="953">
      <formula>$N59="完了"</formula>
    </cfRule>
  </conditionalFormatting>
  <conditionalFormatting sqref="C61:N61">
    <cfRule type="expression" dxfId="828" priority="952">
      <formula>$N61="完了"</formula>
    </cfRule>
  </conditionalFormatting>
  <conditionalFormatting sqref="A61:B61">
    <cfRule type="expression" dxfId="827" priority="951">
      <formula>$N61="完了"</formula>
    </cfRule>
  </conditionalFormatting>
  <conditionalFormatting sqref="C34 H34">
    <cfRule type="expression" dxfId="826" priority="1125">
      <formula>$N34="完了"</formula>
    </cfRule>
  </conditionalFormatting>
  <conditionalFormatting sqref="D34">
    <cfRule type="expression" dxfId="825" priority="1124">
      <formula>$N34="完了"</formula>
    </cfRule>
  </conditionalFormatting>
  <conditionalFormatting sqref="E34">
    <cfRule type="expression" dxfId="824" priority="1123">
      <formula>$N34="完了"</formula>
    </cfRule>
  </conditionalFormatting>
  <conditionalFormatting sqref="F34">
    <cfRule type="expression" dxfId="823" priority="1122">
      <formula>$N34="完了"</formula>
    </cfRule>
  </conditionalFormatting>
  <conditionalFormatting sqref="G34">
    <cfRule type="expression" dxfId="822" priority="1121">
      <formula>$N34="完了"</formula>
    </cfRule>
  </conditionalFormatting>
  <conditionalFormatting sqref="H35">
    <cfRule type="expression" dxfId="821" priority="1120">
      <formula>$N35="完了"</formula>
    </cfRule>
  </conditionalFormatting>
  <conditionalFormatting sqref="E35">
    <cfRule type="expression" dxfId="820" priority="1119">
      <formula>$N35="完了"</formula>
    </cfRule>
  </conditionalFormatting>
  <conditionalFormatting sqref="F35">
    <cfRule type="expression" dxfId="819" priority="1118">
      <formula>$N35="完了"</formula>
    </cfRule>
  </conditionalFormatting>
  <conditionalFormatting sqref="G35">
    <cfRule type="expression" dxfId="818" priority="1117">
      <formula>$N35="完了"</formula>
    </cfRule>
  </conditionalFormatting>
  <conditionalFormatting sqref="D35">
    <cfRule type="expression" dxfId="817" priority="1116">
      <formula>$N35="完了"</formula>
    </cfRule>
  </conditionalFormatting>
  <conditionalFormatting sqref="C35">
    <cfRule type="expression" dxfId="816" priority="1115">
      <formula>$N35="完了"</formula>
    </cfRule>
  </conditionalFormatting>
  <conditionalFormatting sqref="A35">
    <cfRule type="expression" dxfId="815" priority="1114">
      <formula>$N35="完了"</formula>
    </cfRule>
  </conditionalFormatting>
  <conditionalFormatting sqref="C57:N57">
    <cfRule type="expression" dxfId="814" priority="960">
      <formula>$N57="完了"</formula>
    </cfRule>
  </conditionalFormatting>
  <conditionalFormatting sqref="A57:B57">
    <cfRule type="expression" dxfId="813" priority="959">
      <formula>$N57="完了"</formula>
    </cfRule>
  </conditionalFormatting>
  <conditionalFormatting sqref="C56:N56">
    <cfRule type="expression" dxfId="812" priority="958">
      <formula>$N56="完了"</formula>
    </cfRule>
  </conditionalFormatting>
  <conditionalFormatting sqref="A56:B56">
    <cfRule type="expression" dxfId="811" priority="957">
      <formula>$N56="完了"</formula>
    </cfRule>
  </conditionalFormatting>
  <conditionalFormatting sqref="C58:N58">
    <cfRule type="expression" dxfId="810" priority="956">
      <formula>$N58="完了"</formula>
    </cfRule>
  </conditionalFormatting>
  <conditionalFormatting sqref="C34 H34">
    <cfRule type="expression" dxfId="809" priority="1108">
      <formula>$N34="完了"</formula>
    </cfRule>
  </conditionalFormatting>
  <conditionalFormatting sqref="D34">
    <cfRule type="expression" dxfId="808" priority="1107">
      <formula>$N34="完了"</formula>
    </cfRule>
  </conditionalFormatting>
  <conditionalFormatting sqref="E34">
    <cfRule type="expression" dxfId="807" priority="1106">
      <formula>$N34="完了"</formula>
    </cfRule>
  </conditionalFormatting>
  <conditionalFormatting sqref="F34">
    <cfRule type="expression" dxfId="806" priority="1105">
      <formula>$N34="完了"</formula>
    </cfRule>
  </conditionalFormatting>
  <conditionalFormatting sqref="G34">
    <cfRule type="expression" dxfId="805" priority="1104">
      <formula>$N34="完了"</formula>
    </cfRule>
  </conditionalFormatting>
  <conditionalFormatting sqref="C35 H35">
    <cfRule type="expression" dxfId="804" priority="1103">
      <formula>$N35="完了"</formula>
    </cfRule>
  </conditionalFormatting>
  <conditionalFormatting sqref="D35">
    <cfRule type="expression" dxfId="803" priority="1102">
      <formula>$N35="完了"</formula>
    </cfRule>
  </conditionalFormatting>
  <conditionalFormatting sqref="E35">
    <cfRule type="expression" dxfId="802" priority="1101">
      <formula>$N35="完了"</formula>
    </cfRule>
  </conditionalFormatting>
  <conditionalFormatting sqref="F35">
    <cfRule type="expression" dxfId="801" priority="1100">
      <formula>$N35="完了"</formula>
    </cfRule>
  </conditionalFormatting>
  <conditionalFormatting sqref="G35">
    <cfRule type="expression" dxfId="800" priority="1099">
      <formula>$N35="完了"</formula>
    </cfRule>
  </conditionalFormatting>
  <conditionalFormatting sqref="C42:H42">
    <cfRule type="expression" dxfId="799" priority="945">
      <formula>$N42="完了"</formula>
    </cfRule>
  </conditionalFormatting>
  <conditionalFormatting sqref="C42 H42">
    <cfRule type="expression" dxfId="798" priority="944">
      <formula>$N42="完了"</formula>
    </cfRule>
  </conditionalFormatting>
  <conditionalFormatting sqref="D42">
    <cfRule type="expression" dxfId="797" priority="943">
      <formula>$N42="完了"</formula>
    </cfRule>
  </conditionalFormatting>
  <conditionalFormatting sqref="E42">
    <cfRule type="expression" dxfId="796" priority="942">
      <formula>$N42="完了"</formula>
    </cfRule>
  </conditionalFormatting>
  <conditionalFormatting sqref="F42">
    <cfRule type="expression" dxfId="795" priority="941">
      <formula>$N42="完了"</formula>
    </cfRule>
  </conditionalFormatting>
  <conditionalFormatting sqref="G42">
    <cfRule type="expression" dxfId="794" priority="940">
      <formula>$N42="完了"</formula>
    </cfRule>
  </conditionalFormatting>
  <conditionalFormatting sqref="H48:N48">
    <cfRule type="expression" dxfId="793" priority="973">
      <formula>$N48="完了"</formula>
    </cfRule>
  </conditionalFormatting>
  <conditionalFormatting sqref="I50:N50">
    <cfRule type="expression" dxfId="792" priority="972">
      <formula>$N50="完了"</formula>
    </cfRule>
  </conditionalFormatting>
  <conditionalFormatting sqref="H49:N49">
    <cfRule type="expression" dxfId="791" priority="970">
      <formula>$N49="完了"</formula>
    </cfRule>
  </conditionalFormatting>
  <conditionalFormatting sqref="C33 H33">
    <cfRule type="expression" dxfId="790" priority="1087">
      <formula>$N33="完了"</formula>
    </cfRule>
  </conditionalFormatting>
  <conditionalFormatting sqref="E33">
    <cfRule type="expression" dxfId="789" priority="1086">
      <formula>$N33="完了"</formula>
    </cfRule>
  </conditionalFormatting>
  <conditionalFormatting sqref="F33">
    <cfRule type="expression" dxfId="788" priority="1085">
      <formula>$N33="完了"</formula>
    </cfRule>
  </conditionalFormatting>
  <conditionalFormatting sqref="G33">
    <cfRule type="expression" dxfId="787" priority="1084">
      <formula>$N33="完了"</formula>
    </cfRule>
  </conditionalFormatting>
  <conditionalFormatting sqref="D33">
    <cfRule type="expression" dxfId="786" priority="1083">
      <formula>$N33="完了"</formula>
    </cfRule>
  </conditionalFormatting>
  <conditionalFormatting sqref="H53:N53">
    <cfRule type="expression" dxfId="785" priority="963">
      <formula>$N53="完了"</formula>
    </cfRule>
  </conditionalFormatting>
  <conditionalFormatting sqref="C54:N54">
    <cfRule type="expression" dxfId="784" priority="962">
      <formula>$N54="完了"</formula>
    </cfRule>
  </conditionalFormatting>
  <conditionalFormatting sqref="A54:B54">
    <cfRule type="expression" dxfId="783" priority="961">
      <formula>$N54="完了"</formula>
    </cfRule>
  </conditionalFormatting>
  <conditionalFormatting sqref="A58:B58">
    <cfRule type="expression" dxfId="782" priority="955">
      <formula>$N58="完了"</formula>
    </cfRule>
  </conditionalFormatting>
  <conditionalFormatting sqref="H36">
    <cfRule type="expression" dxfId="781" priority="1065">
      <formula>$N36="完了"</formula>
    </cfRule>
  </conditionalFormatting>
  <conditionalFormatting sqref="E36">
    <cfRule type="expression" dxfId="780" priority="1064">
      <formula>$N36="完了"</formula>
    </cfRule>
  </conditionalFormatting>
  <conditionalFormatting sqref="F36">
    <cfRule type="expression" dxfId="779" priority="1063">
      <formula>$N36="完了"</formula>
    </cfRule>
  </conditionalFormatting>
  <conditionalFormatting sqref="G36">
    <cfRule type="expression" dxfId="778" priority="1062">
      <formula>$N36="完了"</formula>
    </cfRule>
  </conditionalFormatting>
  <conditionalFormatting sqref="D36">
    <cfRule type="expression" dxfId="777" priority="1061">
      <formula>$N36="完了"</formula>
    </cfRule>
  </conditionalFormatting>
  <conditionalFormatting sqref="C36">
    <cfRule type="expression" dxfId="776" priority="1060">
      <formula>$N36="完了"</formula>
    </cfRule>
  </conditionalFormatting>
  <conditionalFormatting sqref="C36 H36">
    <cfRule type="expression" dxfId="775" priority="1059">
      <formula>$N36="完了"</formula>
    </cfRule>
  </conditionalFormatting>
  <conditionalFormatting sqref="D36">
    <cfRule type="expression" dxfId="774" priority="1058">
      <formula>$N36="完了"</formula>
    </cfRule>
  </conditionalFormatting>
  <conditionalFormatting sqref="E36">
    <cfRule type="expression" dxfId="773" priority="1057">
      <formula>$N36="完了"</formula>
    </cfRule>
  </conditionalFormatting>
  <conditionalFormatting sqref="F36">
    <cfRule type="expression" dxfId="772" priority="1056">
      <formula>$N36="完了"</formula>
    </cfRule>
  </conditionalFormatting>
  <conditionalFormatting sqref="G36">
    <cfRule type="expression" dxfId="771" priority="1055">
      <formula>$N36="完了"</formula>
    </cfRule>
  </conditionalFormatting>
  <conditionalFormatting sqref="C39:H39">
    <cfRule type="expression" dxfId="770" priority="1053">
      <formula>$N39="完了"</formula>
    </cfRule>
  </conditionalFormatting>
  <conditionalFormatting sqref="C39:H39">
    <cfRule type="expression" dxfId="769" priority="1047">
      <formula>$N39="完了"</formula>
    </cfRule>
  </conditionalFormatting>
  <conditionalFormatting sqref="C39 H39">
    <cfRule type="expression" dxfId="768" priority="1035">
      <formula>$N39="完了"</formula>
    </cfRule>
  </conditionalFormatting>
  <conditionalFormatting sqref="D39">
    <cfRule type="expression" dxfId="767" priority="1034">
      <formula>$N39="完了"</formula>
    </cfRule>
  </conditionalFormatting>
  <conditionalFormatting sqref="E39">
    <cfRule type="expression" dxfId="766" priority="1033">
      <formula>$N39="完了"</formula>
    </cfRule>
  </conditionalFormatting>
  <conditionalFormatting sqref="F39">
    <cfRule type="expression" dxfId="765" priority="1032">
      <formula>$N39="完了"</formula>
    </cfRule>
  </conditionalFormatting>
  <conditionalFormatting sqref="G39">
    <cfRule type="expression" dxfId="764" priority="1031">
      <formula>$N39="完了"</formula>
    </cfRule>
  </conditionalFormatting>
  <conditionalFormatting sqref="H38">
    <cfRule type="expression" dxfId="763" priority="1030">
      <formula>$N38="完了"</formula>
    </cfRule>
  </conditionalFormatting>
  <conditionalFormatting sqref="E45">
    <cfRule type="expression" dxfId="762" priority="687">
      <formula>$N45="完了"</formula>
    </cfRule>
  </conditionalFormatting>
  <conditionalFormatting sqref="F45">
    <cfRule type="expression" dxfId="761" priority="686">
      <formula>$N45="完了"</formula>
    </cfRule>
  </conditionalFormatting>
  <conditionalFormatting sqref="G45">
    <cfRule type="expression" dxfId="760" priority="685">
      <formula>$N45="完了"</formula>
    </cfRule>
  </conditionalFormatting>
  <conditionalFormatting sqref="E45">
    <cfRule type="expression" dxfId="759" priority="684">
      <formula>$N45="完了"</formula>
    </cfRule>
  </conditionalFormatting>
  <conditionalFormatting sqref="F45">
    <cfRule type="expression" dxfId="758" priority="683">
      <formula>$N45="完了"</formula>
    </cfRule>
  </conditionalFormatting>
  <conditionalFormatting sqref="H38">
    <cfRule type="expression" dxfId="757" priority="1024">
      <formula>$N38="完了"</formula>
    </cfRule>
  </conditionalFormatting>
  <conditionalFormatting sqref="E45">
    <cfRule type="expression" dxfId="756" priority="681">
      <formula>$N45="完了"</formula>
    </cfRule>
  </conditionalFormatting>
  <conditionalFormatting sqref="F45">
    <cfRule type="expression" dxfId="755" priority="680">
      <formula>$N45="完了"</formula>
    </cfRule>
  </conditionalFormatting>
  <conditionalFormatting sqref="G45">
    <cfRule type="expression" dxfId="754" priority="679">
      <formula>$N45="完了"</formula>
    </cfRule>
  </conditionalFormatting>
  <conditionalFormatting sqref="E45:G45">
    <cfRule type="expression" dxfId="753" priority="678">
      <formula>$N45="完了"</formula>
    </cfRule>
  </conditionalFormatting>
  <conditionalFormatting sqref="H38">
    <cfRule type="expression" dxfId="752" priority="1019">
      <formula>$N38="完了"</formula>
    </cfRule>
  </conditionalFormatting>
  <conditionalFormatting sqref="H38">
    <cfRule type="expression" dxfId="751" priority="1017">
      <formula>$N38="完了"</formula>
    </cfRule>
  </conditionalFormatting>
  <conditionalFormatting sqref="H38">
    <cfRule type="expression" dxfId="750" priority="1016">
      <formula>$N38="完了"</formula>
    </cfRule>
  </conditionalFormatting>
  <conditionalFormatting sqref="G45">
    <cfRule type="expression" dxfId="749" priority="673">
      <formula>$N45="完了"</formula>
    </cfRule>
  </conditionalFormatting>
  <conditionalFormatting sqref="C46 H46">
    <cfRule type="expression" dxfId="748" priority="672">
      <formula>$N46="完了"</formula>
    </cfRule>
  </conditionalFormatting>
  <conditionalFormatting sqref="D46">
    <cfRule type="expression" dxfId="747" priority="671">
      <formula>$N46="完了"</formula>
    </cfRule>
  </conditionalFormatting>
  <conditionalFormatting sqref="D46">
    <cfRule type="expression" dxfId="746" priority="670">
      <formula>$N46="完了"</formula>
    </cfRule>
  </conditionalFormatting>
  <conditionalFormatting sqref="H38">
    <cfRule type="expression" dxfId="745" priority="1011">
      <formula>$N38="完了"</formula>
    </cfRule>
  </conditionalFormatting>
  <conditionalFormatting sqref="H38">
    <cfRule type="expression" dxfId="744" priority="1009">
      <formula>$N38="完了"</formula>
    </cfRule>
  </conditionalFormatting>
  <conditionalFormatting sqref="D46">
    <cfRule type="expression" dxfId="743" priority="666">
      <formula>$N46="完了"</formula>
    </cfRule>
  </conditionalFormatting>
  <conditionalFormatting sqref="D46">
    <cfRule type="expression" dxfId="742" priority="665">
      <formula>$N46="完了"</formula>
    </cfRule>
  </conditionalFormatting>
  <conditionalFormatting sqref="D46">
    <cfRule type="expression" dxfId="741" priority="664">
      <formula>$N46="完了"</formula>
    </cfRule>
  </conditionalFormatting>
  <conditionalFormatting sqref="D46">
    <cfRule type="expression" dxfId="740" priority="663">
      <formula>$N46="完了"</formula>
    </cfRule>
  </conditionalFormatting>
  <conditionalFormatting sqref="H38">
    <cfRule type="expression" dxfId="739" priority="1003">
      <formula>$N38="完了"</formula>
    </cfRule>
  </conditionalFormatting>
  <conditionalFormatting sqref="E46:G46">
    <cfRule type="expression" dxfId="738" priority="660">
      <formula>$N46="完了"</formula>
    </cfRule>
  </conditionalFormatting>
  <conditionalFormatting sqref="E46:G46">
    <cfRule type="expression" dxfId="737" priority="659">
      <formula>$N46="完了"</formula>
    </cfRule>
  </conditionalFormatting>
  <conditionalFormatting sqref="E46">
    <cfRule type="expression" dxfId="736" priority="658">
      <formula>$N46="完了"</formula>
    </cfRule>
  </conditionalFormatting>
  <conditionalFormatting sqref="F46">
    <cfRule type="expression" dxfId="735" priority="657">
      <formula>$N46="完了"</formula>
    </cfRule>
  </conditionalFormatting>
  <conditionalFormatting sqref="H38">
    <cfRule type="expression" dxfId="734" priority="998">
      <formula>$N38="完了"</formula>
    </cfRule>
  </conditionalFormatting>
  <conditionalFormatting sqref="E46:G46">
    <cfRule type="expression" dxfId="733" priority="655">
      <formula>$N46="完了"</formula>
    </cfRule>
  </conditionalFormatting>
  <conditionalFormatting sqref="E46">
    <cfRule type="expression" dxfId="732" priority="654">
      <formula>$N46="完了"</formula>
    </cfRule>
  </conditionalFormatting>
  <conditionalFormatting sqref="F46">
    <cfRule type="expression" dxfId="731" priority="653">
      <formula>$N46="完了"</formula>
    </cfRule>
  </conditionalFormatting>
  <conditionalFormatting sqref="G46">
    <cfRule type="expression" dxfId="730" priority="652">
      <formula>$N46="完了"</formula>
    </cfRule>
  </conditionalFormatting>
  <conditionalFormatting sqref="E46">
    <cfRule type="expression" dxfId="729" priority="651">
      <formula>$N46="完了"</formula>
    </cfRule>
  </conditionalFormatting>
  <conditionalFormatting sqref="I51:N51">
    <cfRule type="expression" dxfId="728" priority="968">
      <formula>$N51="完了"</formula>
    </cfRule>
  </conditionalFormatting>
  <conditionalFormatting sqref="A55:B55">
    <cfRule type="expression" dxfId="727" priority="966">
      <formula>$N55="完了"</formula>
    </cfRule>
  </conditionalFormatting>
  <conditionalFormatting sqref="C55:N55">
    <cfRule type="expression" dxfId="726" priority="965">
      <formula>$N55="完了"</formula>
    </cfRule>
  </conditionalFormatting>
  <conditionalFormatting sqref="I52:N52">
    <cfRule type="expression" dxfId="725" priority="964">
      <formula>$N52="完了"</formula>
    </cfRule>
  </conditionalFormatting>
  <conditionalFormatting sqref="C60:N60">
    <cfRule type="expression" dxfId="724" priority="950">
      <formula>$N60="完了"</formula>
    </cfRule>
  </conditionalFormatting>
  <conditionalFormatting sqref="A60:B60">
    <cfRule type="expression" dxfId="723" priority="949">
      <formula>$N60="完了"</formula>
    </cfRule>
  </conditionalFormatting>
  <conditionalFormatting sqref="C62:N62">
    <cfRule type="expression" dxfId="722" priority="948">
      <formula>$N62="完了"</formula>
    </cfRule>
  </conditionalFormatting>
  <conditionalFormatting sqref="A62:B62">
    <cfRule type="expression" dxfId="721" priority="947">
      <formula>$N62="完了"</formula>
    </cfRule>
  </conditionalFormatting>
  <conditionalFormatting sqref="C42:H42">
    <cfRule type="expression" dxfId="720" priority="946">
      <formula>$N42="完了"</formula>
    </cfRule>
  </conditionalFormatting>
  <conditionalFormatting sqref="C42:H42">
    <cfRule type="expression" dxfId="719" priority="939">
      <formula>$N42="完了"</formula>
    </cfRule>
  </conditionalFormatting>
  <conditionalFormatting sqref="C42 H42">
    <cfRule type="expression" dxfId="718" priority="938">
      <formula>$N42="完了"</formula>
    </cfRule>
  </conditionalFormatting>
  <conditionalFormatting sqref="D42">
    <cfRule type="expression" dxfId="717" priority="937">
      <formula>$N42="完了"</formula>
    </cfRule>
  </conditionalFormatting>
  <conditionalFormatting sqref="E42">
    <cfRule type="expression" dxfId="716" priority="936">
      <formula>$N42="完了"</formula>
    </cfRule>
  </conditionalFormatting>
  <conditionalFormatting sqref="F42">
    <cfRule type="expression" dxfId="715" priority="935">
      <formula>$N42="完了"</formula>
    </cfRule>
  </conditionalFormatting>
  <conditionalFormatting sqref="G42">
    <cfRule type="expression" dxfId="714" priority="934">
      <formula>$N42="完了"</formula>
    </cfRule>
  </conditionalFormatting>
  <conditionalFormatting sqref="C42 H42">
    <cfRule type="expression" dxfId="713" priority="933">
      <formula>$N42="完了"</formula>
    </cfRule>
  </conditionalFormatting>
  <conditionalFormatting sqref="D42">
    <cfRule type="expression" dxfId="712" priority="932">
      <formula>$N42="完了"</formula>
    </cfRule>
  </conditionalFormatting>
  <conditionalFormatting sqref="E42">
    <cfRule type="expression" dxfId="711" priority="931">
      <formula>$N42="完了"</formula>
    </cfRule>
  </conditionalFormatting>
  <conditionalFormatting sqref="F42">
    <cfRule type="expression" dxfId="710" priority="930">
      <formula>$N42="完了"</formula>
    </cfRule>
  </conditionalFormatting>
  <conditionalFormatting sqref="G42">
    <cfRule type="expression" dxfId="709" priority="929">
      <formula>$N42="完了"</formula>
    </cfRule>
  </conditionalFormatting>
  <conditionalFormatting sqref="H42">
    <cfRule type="expression" dxfId="708" priority="928">
      <formula>$N42="完了"</formula>
    </cfRule>
  </conditionalFormatting>
  <conditionalFormatting sqref="E42">
    <cfRule type="expression" dxfId="707" priority="927">
      <formula>$N42="完了"</formula>
    </cfRule>
  </conditionalFormatting>
  <conditionalFormatting sqref="F42">
    <cfRule type="expression" dxfId="706" priority="926">
      <formula>$N42="完了"</formula>
    </cfRule>
  </conditionalFormatting>
  <conditionalFormatting sqref="G42">
    <cfRule type="expression" dxfId="705" priority="925">
      <formula>$N42="完了"</formula>
    </cfRule>
  </conditionalFormatting>
  <conditionalFormatting sqref="D42">
    <cfRule type="expression" dxfId="704" priority="924">
      <formula>$N42="完了"</formula>
    </cfRule>
  </conditionalFormatting>
  <conditionalFormatting sqref="C42">
    <cfRule type="expression" dxfId="703" priority="923">
      <formula>$N42="完了"</formula>
    </cfRule>
  </conditionalFormatting>
  <conditionalFormatting sqref="C42:H42">
    <cfRule type="expression" dxfId="702" priority="922">
      <formula>$N42="完了"</formula>
    </cfRule>
  </conditionalFormatting>
  <conditionalFormatting sqref="C42:H42">
    <cfRule type="expression" dxfId="701" priority="921">
      <formula>$N42="完了"</formula>
    </cfRule>
  </conditionalFormatting>
  <conditionalFormatting sqref="C42:H42">
    <cfRule type="expression" dxfId="700" priority="920">
      <formula>$N42="完了"</formula>
    </cfRule>
  </conditionalFormatting>
  <conditionalFormatting sqref="C42 H42">
    <cfRule type="expression" dxfId="699" priority="919">
      <formula>$N42="完了"</formula>
    </cfRule>
  </conditionalFormatting>
  <conditionalFormatting sqref="D42">
    <cfRule type="expression" dxfId="698" priority="918">
      <formula>$N42="完了"</formula>
    </cfRule>
  </conditionalFormatting>
  <conditionalFormatting sqref="E42">
    <cfRule type="expression" dxfId="697" priority="917">
      <formula>$N42="完了"</formula>
    </cfRule>
  </conditionalFormatting>
  <conditionalFormatting sqref="G42">
    <cfRule type="expression" dxfId="696" priority="915">
      <formula>$N42="完了"</formula>
    </cfRule>
  </conditionalFormatting>
  <conditionalFormatting sqref="F50">
    <cfRule type="expression" dxfId="695" priority="299">
      <formula>$N50="完了"</formula>
    </cfRule>
  </conditionalFormatting>
  <conditionalFormatting sqref="A42">
    <cfRule type="expression" dxfId="694" priority="913">
      <formula>$N42="完了"</formula>
    </cfRule>
  </conditionalFormatting>
  <conditionalFormatting sqref="G50">
    <cfRule type="expression" dxfId="693" priority="298">
      <formula>$N50="完了"</formula>
    </cfRule>
  </conditionalFormatting>
  <conditionalFormatting sqref="B31:B32 B34:B35 B37:B38 B40:B41 B43:B44 B46:B47 B49:B50 B52:B53">
    <cfRule type="expression" dxfId="692" priority="282">
      <formula>$N31="完了"</formula>
    </cfRule>
  </conditionalFormatting>
  <conditionalFormatting sqref="D50">
    <cfRule type="expression" dxfId="691" priority="331">
      <formula>$N50="完了"</formula>
    </cfRule>
  </conditionalFormatting>
  <conditionalFormatting sqref="F43">
    <cfRule type="expression" dxfId="690" priority="881">
      <formula>$N43="完了"</formula>
    </cfRule>
  </conditionalFormatting>
  <conditionalFormatting sqref="C43:H43">
    <cfRule type="expression" dxfId="689" priority="910">
      <formula>$N43="完了"</formula>
    </cfRule>
  </conditionalFormatting>
  <conditionalFormatting sqref="C43 H43">
    <cfRule type="expression" dxfId="688" priority="909">
      <formula>$N43="完了"</formula>
    </cfRule>
  </conditionalFormatting>
  <conditionalFormatting sqref="D43">
    <cfRule type="expression" dxfId="687" priority="908">
      <formula>$N43="完了"</formula>
    </cfRule>
  </conditionalFormatting>
  <conditionalFormatting sqref="E43">
    <cfRule type="expression" dxfId="686" priority="907">
      <formula>$N43="完了"</formula>
    </cfRule>
  </conditionalFormatting>
  <conditionalFormatting sqref="F43">
    <cfRule type="expression" dxfId="685" priority="906">
      <formula>$N43="完了"</formula>
    </cfRule>
  </conditionalFormatting>
  <conditionalFormatting sqref="G43">
    <cfRule type="expression" dxfId="684" priority="905">
      <formula>$N43="完了"</formula>
    </cfRule>
  </conditionalFormatting>
  <conditionalFormatting sqref="C43:H43">
    <cfRule type="expression" dxfId="683" priority="911">
      <formula>$N43="完了"</formula>
    </cfRule>
  </conditionalFormatting>
  <conditionalFormatting sqref="C43:H43">
    <cfRule type="expression" dxfId="682" priority="904">
      <formula>$N43="完了"</formula>
    </cfRule>
  </conditionalFormatting>
  <conditionalFormatting sqref="C43 H43">
    <cfRule type="expression" dxfId="681" priority="903">
      <formula>$N43="完了"</formula>
    </cfRule>
  </conditionalFormatting>
  <conditionalFormatting sqref="D43">
    <cfRule type="expression" dxfId="680" priority="902">
      <formula>$N43="完了"</formula>
    </cfRule>
  </conditionalFormatting>
  <conditionalFormatting sqref="E43">
    <cfRule type="expression" dxfId="679" priority="901">
      <formula>$N43="完了"</formula>
    </cfRule>
  </conditionalFormatting>
  <conditionalFormatting sqref="F43">
    <cfRule type="expression" dxfId="678" priority="900">
      <formula>$N43="完了"</formula>
    </cfRule>
  </conditionalFormatting>
  <conditionalFormatting sqref="G43">
    <cfRule type="expression" dxfId="677" priority="899">
      <formula>$N43="完了"</formula>
    </cfRule>
  </conditionalFormatting>
  <conditionalFormatting sqref="C43 H43">
    <cfRule type="expression" dxfId="676" priority="898">
      <formula>$N43="完了"</formula>
    </cfRule>
  </conditionalFormatting>
  <conditionalFormatting sqref="D43">
    <cfRule type="expression" dxfId="675" priority="897">
      <formula>$N43="完了"</formula>
    </cfRule>
  </conditionalFormatting>
  <conditionalFormatting sqref="E43">
    <cfRule type="expression" dxfId="674" priority="896">
      <formula>$N43="完了"</formula>
    </cfRule>
  </conditionalFormatting>
  <conditionalFormatting sqref="F43">
    <cfRule type="expression" dxfId="673" priority="895">
      <formula>$N43="完了"</formula>
    </cfRule>
  </conditionalFormatting>
  <conditionalFormatting sqref="G43">
    <cfRule type="expression" dxfId="672" priority="894">
      <formula>$N43="完了"</formula>
    </cfRule>
  </conditionalFormatting>
  <conditionalFormatting sqref="H43">
    <cfRule type="expression" dxfId="671" priority="893">
      <formula>$N43="完了"</formula>
    </cfRule>
  </conditionalFormatting>
  <conditionalFormatting sqref="E43">
    <cfRule type="expression" dxfId="670" priority="892">
      <formula>$N43="完了"</formula>
    </cfRule>
  </conditionalFormatting>
  <conditionalFormatting sqref="F43">
    <cfRule type="expression" dxfId="669" priority="891">
      <formula>$N43="完了"</formula>
    </cfRule>
  </conditionalFormatting>
  <conditionalFormatting sqref="G43">
    <cfRule type="expression" dxfId="668" priority="890">
      <formula>$N43="完了"</formula>
    </cfRule>
  </conditionalFormatting>
  <conditionalFormatting sqref="D43">
    <cfRule type="expression" dxfId="667" priority="889">
      <formula>$N43="完了"</formula>
    </cfRule>
  </conditionalFormatting>
  <conditionalFormatting sqref="C43">
    <cfRule type="expression" dxfId="666" priority="888">
      <formula>$N43="完了"</formula>
    </cfRule>
  </conditionalFormatting>
  <conditionalFormatting sqref="C43:H43">
    <cfRule type="expression" dxfId="665" priority="887">
      <formula>$N43="完了"</formula>
    </cfRule>
  </conditionalFormatting>
  <conditionalFormatting sqref="C43:H43">
    <cfRule type="expression" dxfId="664" priority="886">
      <formula>$N43="完了"</formula>
    </cfRule>
  </conditionalFormatting>
  <conditionalFormatting sqref="C43:H43">
    <cfRule type="expression" dxfId="663" priority="885">
      <formula>$N43="完了"</formula>
    </cfRule>
  </conditionalFormatting>
  <conditionalFormatting sqref="C43 H43">
    <cfRule type="expression" dxfId="662" priority="884">
      <formula>$N43="完了"</formula>
    </cfRule>
  </conditionalFormatting>
  <conditionalFormatting sqref="D43">
    <cfRule type="expression" dxfId="661" priority="883">
      <formula>$N43="完了"</formula>
    </cfRule>
  </conditionalFormatting>
  <conditionalFormatting sqref="E43">
    <cfRule type="expression" dxfId="660" priority="882">
      <formula>$N43="完了"</formula>
    </cfRule>
  </conditionalFormatting>
  <conditionalFormatting sqref="G43">
    <cfRule type="expression" dxfId="659" priority="880">
      <formula>$N43="完了"</formula>
    </cfRule>
  </conditionalFormatting>
  <conditionalFormatting sqref="A43">
    <cfRule type="expression" dxfId="658" priority="879">
      <formula>$N43="完了"</formula>
    </cfRule>
  </conditionalFormatting>
  <conditionalFormatting sqref="A44">
    <cfRule type="expression" dxfId="657" priority="878">
      <formula>$N44="完了"</formula>
    </cfRule>
  </conditionalFormatting>
  <conditionalFormatting sqref="D44">
    <cfRule type="expression" dxfId="656" priority="876">
      <formula>$N44="完了"</formula>
    </cfRule>
  </conditionalFormatting>
  <conditionalFormatting sqref="D44">
    <cfRule type="expression" dxfId="655" priority="875">
      <formula>$N44="完了"</formula>
    </cfRule>
  </conditionalFormatting>
  <conditionalFormatting sqref="D44">
    <cfRule type="expression" dxfId="654" priority="877">
      <formula>$N44="完了"</formula>
    </cfRule>
  </conditionalFormatting>
  <conditionalFormatting sqref="D44">
    <cfRule type="expression" dxfId="653" priority="874">
      <formula>$N44="完了"</formula>
    </cfRule>
  </conditionalFormatting>
  <conditionalFormatting sqref="D44">
    <cfRule type="expression" dxfId="652" priority="873">
      <formula>$N44="完了"</formula>
    </cfRule>
  </conditionalFormatting>
  <conditionalFormatting sqref="D44">
    <cfRule type="expression" dxfId="651" priority="872">
      <formula>$N44="完了"</formula>
    </cfRule>
  </conditionalFormatting>
  <conditionalFormatting sqref="D44">
    <cfRule type="expression" dxfId="650" priority="871">
      <formula>$N44="完了"</formula>
    </cfRule>
  </conditionalFormatting>
  <conditionalFormatting sqref="D44">
    <cfRule type="expression" dxfId="649" priority="870">
      <formula>$N44="完了"</formula>
    </cfRule>
  </conditionalFormatting>
  <conditionalFormatting sqref="D44">
    <cfRule type="expression" dxfId="648" priority="869">
      <formula>$N44="完了"</formula>
    </cfRule>
  </conditionalFormatting>
  <conditionalFormatting sqref="D44">
    <cfRule type="expression" dxfId="647" priority="868">
      <formula>$N44="完了"</formula>
    </cfRule>
  </conditionalFormatting>
  <conditionalFormatting sqref="D44">
    <cfRule type="expression" dxfId="646" priority="867">
      <formula>$N44="完了"</formula>
    </cfRule>
  </conditionalFormatting>
  <conditionalFormatting sqref="F44">
    <cfRule type="expression" dxfId="645" priority="847">
      <formula>$N44="完了"</formula>
    </cfRule>
  </conditionalFormatting>
  <conditionalFormatting sqref="E44:G44">
    <cfRule type="expression" dxfId="644" priority="865">
      <formula>$N44="完了"</formula>
    </cfRule>
  </conditionalFormatting>
  <conditionalFormatting sqref="E44">
    <cfRule type="expression" dxfId="643" priority="864">
      <formula>$N44="完了"</formula>
    </cfRule>
  </conditionalFormatting>
  <conditionalFormatting sqref="F44">
    <cfRule type="expression" dxfId="642" priority="863">
      <formula>$N44="完了"</formula>
    </cfRule>
  </conditionalFormatting>
  <conditionalFormatting sqref="G44">
    <cfRule type="expression" dxfId="641" priority="862">
      <formula>$N44="完了"</formula>
    </cfRule>
  </conditionalFormatting>
  <conditionalFormatting sqref="E44:G44">
    <cfRule type="expression" dxfId="640" priority="866">
      <formula>$N44="完了"</formula>
    </cfRule>
  </conditionalFormatting>
  <conditionalFormatting sqref="E44:G44">
    <cfRule type="expression" dxfId="639" priority="861">
      <formula>$N44="完了"</formula>
    </cfRule>
  </conditionalFormatting>
  <conditionalFormatting sqref="E44">
    <cfRule type="expression" dxfId="638" priority="860">
      <formula>$N44="完了"</formula>
    </cfRule>
  </conditionalFormatting>
  <conditionalFormatting sqref="F44">
    <cfRule type="expression" dxfId="637" priority="859">
      <formula>$N44="完了"</formula>
    </cfRule>
  </conditionalFormatting>
  <conditionalFormatting sqref="G44">
    <cfRule type="expression" dxfId="636" priority="858">
      <formula>$N44="完了"</formula>
    </cfRule>
  </conditionalFormatting>
  <conditionalFormatting sqref="E44">
    <cfRule type="expression" dxfId="635" priority="857">
      <formula>$N44="完了"</formula>
    </cfRule>
  </conditionalFormatting>
  <conditionalFormatting sqref="F44">
    <cfRule type="expression" dxfId="634" priority="856">
      <formula>$N44="完了"</formula>
    </cfRule>
  </conditionalFormatting>
  <conditionalFormatting sqref="G44">
    <cfRule type="expression" dxfId="633" priority="855">
      <formula>$N44="完了"</formula>
    </cfRule>
  </conditionalFormatting>
  <conditionalFormatting sqref="E44">
    <cfRule type="expression" dxfId="632" priority="854">
      <formula>$N44="完了"</formula>
    </cfRule>
  </conditionalFormatting>
  <conditionalFormatting sqref="F44">
    <cfRule type="expression" dxfId="631" priority="853">
      <formula>$N44="完了"</formula>
    </cfRule>
  </conditionalFormatting>
  <conditionalFormatting sqref="G44">
    <cfRule type="expression" dxfId="630" priority="852">
      <formula>$N44="完了"</formula>
    </cfRule>
  </conditionalFormatting>
  <conditionalFormatting sqref="E44:G44">
    <cfRule type="expression" dxfId="629" priority="851">
      <formula>$N44="完了"</formula>
    </cfRule>
  </conditionalFormatting>
  <conditionalFormatting sqref="E44:G44">
    <cfRule type="expression" dxfId="628" priority="850">
      <formula>$N44="完了"</formula>
    </cfRule>
  </conditionalFormatting>
  <conditionalFormatting sqref="E44:G44">
    <cfRule type="expression" dxfId="627" priority="849">
      <formula>$N44="完了"</formula>
    </cfRule>
  </conditionalFormatting>
  <conditionalFormatting sqref="E44">
    <cfRule type="expression" dxfId="626" priority="848">
      <formula>$N44="完了"</formula>
    </cfRule>
  </conditionalFormatting>
  <conditionalFormatting sqref="G44">
    <cfRule type="expression" dxfId="625" priority="846">
      <formula>$N44="完了"</formula>
    </cfRule>
  </conditionalFormatting>
  <conditionalFormatting sqref="C45 H45">
    <cfRule type="expression" dxfId="624" priority="845">
      <formula>$N45="完了"</formula>
    </cfRule>
  </conditionalFormatting>
  <conditionalFormatting sqref="D45">
    <cfRule type="expression" dxfId="623" priority="843">
      <formula>$N45="完了"</formula>
    </cfRule>
  </conditionalFormatting>
  <conditionalFormatting sqref="D45">
    <cfRule type="expression" dxfId="622" priority="842">
      <formula>$N45="完了"</formula>
    </cfRule>
  </conditionalFormatting>
  <conditionalFormatting sqref="D45">
    <cfRule type="expression" dxfId="621" priority="844">
      <formula>$N45="完了"</formula>
    </cfRule>
  </conditionalFormatting>
  <conditionalFormatting sqref="D45">
    <cfRule type="expression" dxfId="620" priority="841">
      <formula>$N45="完了"</formula>
    </cfRule>
  </conditionalFormatting>
  <conditionalFormatting sqref="D45">
    <cfRule type="expression" dxfId="619" priority="840">
      <formula>$N45="完了"</formula>
    </cfRule>
  </conditionalFormatting>
  <conditionalFormatting sqref="D45">
    <cfRule type="expression" dxfId="618" priority="839">
      <formula>$N45="完了"</formula>
    </cfRule>
  </conditionalFormatting>
  <conditionalFormatting sqref="D45">
    <cfRule type="expression" dxfId="617" priority="838">
      <formula>$N45="完了"</formula>
    </cfRule>
  </conditionalFormatting>
  <conditionalFormatting sqref="D45">
    <cfRule type="expression" dxfId="616" priority="837">
      <formula>$N45="完了"</formula>
    </cfRule>
  </conditionalFormatting>
  <conditionalFormatting sqref="D45">
    <cfRule type="expression" dxfId="615" priority="836">
      <formula>$N45="完了"</formula>
    </cfRule>
  </conditionalFormatting>
  <conditionalFormatting sqref="D45">
    <cfRule type="expression" dxfId="614" priority="835">
      <formula>$N45="完了"</formula>
    </cfRule>
  </conditionalFormatting>
  <conditionalFormatting sqref="D45">
    <cfRule type="expression" dxfId="613" priority="834">
      <formula>$N45="完了"</formula>
    </cfRule>
  </conditionalFormatting>
  <conditionalFormatting sqref="F45">
    <cfRule type="expression" dxfId="612" priority="814">
      <formula>$N45="完了"</formula>
    </cfRule>
  </conditionalFormatting>
  <conditionalFormatting sqref="E45:G45">
    <cfRule type="expression" dxfId="611" priority="832">
      <formula>$N45="完了"</formula>
    </cfRule>
  </conditionalFormatting>
  <conditionalFormatting sqref="E45">
    <cfRule type="expression" dxfId="610" priority="831">
      <formula>$N45="完了"</formula>
    </cfRule>
  </conditionalFormatting>
  <conditionalFormatting sqref="F45">
    <cfRule type="expression" dxfId="609" priority="830">
      <formula>$N45="完了"</formula>
    </cfRule>
  </conditionalFormatting>
  <conditionalFormatting sqref="G45">
    <cfRule type="expression" dxfId="608" priority="829">
      <formula>$N45="完了"</formula>
    </cfRule>
  </conditionalFormatting>
  <conditionalFormatting sqref="E45:G45">
    <cfRule type="expression" dxfId="607" priority="833">
      <formula>$N45="完了"</formula>
    </cfRule>
  </conditionalFormatting>
  <conditionalFormatting sqref="E45:G45">
    <cfRule type="expression" dxfId="606" priority="828">
      <formula>$N45="完了"</formula>
    </cfRule>
  </conditionalFormatting>
  <conditionalFormatting sqref="E45">
    <cfRule type="expression" dxfId="605" priority="827">
      <formula>$N45="完了"</formula>
    </cfRule>
  </conditionalFormatting>
  <conditionalFormatting sqref="F45">
    <cfRule type="expression" dxfId="604" priority="826">
      <formula>$N45="完了"</formula>
    </cfRule>
  </conditionalFormatting>
  <conditionalFormatting sqref="G45">
    <cfRule type="expression" dxfId="603" priority="825">
      <formula>$N45="完了"</formula>
    </cfRule>
  </conditionalFormatting>
  <conditionalFormatting sqref="E45">
    <cfRule type="expression" dxfId="602" priority="824">
      <formula>$N45="完了"</formula>
    </cfRule>
  </conditionalFormatting>
  <conditionalFormatting sqref="F45">
    <cfRule type="expression" dxfId="601" priority="823">
      <formula>$N45="完了"</formula>
    </cfRule>
  </conditionalFormatting>
  <conditionalFormatting sqref="G45">
    <cfRule type="expression" dxfId="600" priority="822">
      <formula>$N45="完了"</formula>
    </cfRule>
  </conditionalFormatting>
  <conditionalFormatting sqref="E45">
    <cfRule type="expression" dxfId="599" priority="821">
      <formula>$N45="完了"</formula>
    </cfRule>
  </conditionalFormatting>
  <conditionalFormatting sqref="F45">
    <cfRule type="expression" dxfId="598" priority="820">
      <formula>$N45="完了"</formula>
    </cfRule>
  </conditionalFormatting>
  <conditionalFormatting sqref="G45">
    <cfRule type="expression" dxfId="597" priority="819">
      <formula>$N45="完了"</formula>
    </cfRule>
  </conditionalFormatting>
  <conditionalFormatting sqref="E45:G45">
    <cfRule type="expression" dxfId="596" priority="818">
      <formula>$N45="完了"</formula>
    </cfRule>
  </conditionalFormatting>
  <conditionalFormatting sqref="E45:G45">
    <cfRule type="expression" dxfId="595" priority="817">
      <formula>$N45="完了"</formula>
    </cfRule>
  </conditionalFormatting>
  <conditionalFormatting sqref="E45:G45">
    <cfRule type="expression" dxfId="594" priority="816">
      <formula>$N45="完了"</formula>
    </cfRule>
  </conditionalFormatting>
  <conditionalFormatting sqref="E45">
    <cfRule type="expression" dxfId="593" priority="815">
      <formula>$N45="完了"</formula>
    </cfRule>
  </conditionalFormatting>
  <conditionalFormatting sqref="G45">
    <cfRule type="expression" dxfId="592" priority="813">
      <formula>$N45="完了"</formula>
    </cfRule>
  </conditionalFormatting>
  <conditionalFormatting sqref="C40:H40">
    <cfRule type="expression" dxfId="591" priority="812">
      <formula>$N40="完了"</formula>
    </cfRule>
  </conditionalFormatting>
  <conditionalFormatting sqref="C45 H45">
    <cfRule type="expression" dxfId="590" priority="811">
      <formula>$N45="完了"</formula>
    </cfRule>
  </conditionalFormatting>
  <conditionalFormatting sqref="F43">
    <cfRule type="expression" dxfId="589" priority="738">
      <formula>$N43="完了"</formula>
    </cfRule>
  </conditionalFormatting>
  <conditionalFormatting sqref="C43:H43">
    <cfRule type="expression" dxfId="588" priority="767">
      <formula>$N43="完了"</formula>
    </cfRule>
  </conditionalFormatting>
  <conditionalFormatting sqref="C43 H43">
    <cfRule type="expression" dxfId="587" priority="766">
      <formula>$N43="完了"</formula>
    </cfRule>
  </conditionalFormatting>
  <conditionalFormatting sqref="D43">
    <cfRule type="expression" dxfId="586" priority="765">
      <formula>$N43="完了"</formula>
    </cfRule>
  </conditionalFormatting>
  <conditionalFormatting sqref="E43">
    <cfRule type="expression" dxfId="585" priority="764">
      <formula>$N43="完了"</formula>
    </cfRule>
  </conditionalFormatting>
  <conditionalFormatting sqref="F43">
    <cfRule type="expression" dxfId="584" priority="763">
      <formula>$N43="完了"</formula>
    </cfRule>
  </conditionalFormatting>
  <conditionalFormatting sqref="G43">
    <cfRule type="expression" dxfId="583" priority="762">
      <formula>$N43="完了"</formula>
    </cfRule>
  </conditionalFormatting>
  <conditionalFormatting sqref="C40:H40">
    <cfRule type="expression" dxfId="582" priority="810">
      <formula>$N40="完了"</formula>
    </cfRule>
  </conditionalFormatting>
  <conditionalFormatting sqref="C40:H40">
    <cfRule type="expression" dxfId="581" priority="809">
      <formula>$N40="完了"</formula>
    </cfRule>
  </conditionalFormatting>
  <conditionalFormatting sqref="C40 H40">
    <cfRule type="expression" dxfId="580" priority="808">
      <formula>$N40="完了"</formula>
    </cfRule>
  </conditionalFormatting>
  <conditionalFormatting sqref="D40">
    <cfRule type="expression" dxfId="579" priority="807">
      <formula>$N40="完了"</formula>
    </cfRule>
  </conditionalFormatting>
  <conditionalFormatting sqref="E40">
    <cfRule type="expression" dxfId="578" priority="806">
      <formula>$N40="完了"</formula>
    </cfRule>
  </conditionalFormatting>
  <conditionalFormatting sqref="F40">
    <cfRule type="expression" dxfId="577" priority="805">
      <formula>$N40="完了"</formula>
    </cfRule>
  </conditionalFormatting>
  <conditionalFormatting sqref="G40">
    <cfRule type="expression" dxfId="576" priority="804">
      <formula>$N40="完了"</formula>
    </cfRule>
  </conditionalFormatting>
  <conditionalFormatting sqref="H39">
    <cfRule type="expression" dxfId="575" priority="803">
      <formula>$N39="完了"</formula>
    </cfRule>
  </conditionalFormatting>
  <conditionalFormatting sqref="E39">
    <cfRule type="expression" dxfId="574" priority="802">
      <formula>$N39="完了"</formula>
    </cfRule>
  </conditionalFormatting>
  <conditionalFormatting sqref="F39">
    <cfRule type="expression" dxfId="573" priority="801">
      <formula>$N39="完了"</formula>
    </cfRule>
  </conditionalFormatting>
  <conditionalFormatting sqref="G39">
    <cfRule type="expression" dxfId="572" priority="800">
      <formula>$N39="完了"</formula>
    </cfRule>
  </conditionalFormatting>
  <conditionalFormatting sqref="D39">
    <cfRule type="expression" dxfId="571" priority="799">
      <formula>$N39="完了"</formula>
    </cfRule>
  </conditionalFormatting>
  <conditionalFormatting sqref="C39">
    <cfRule type="expression" dxfId="570" priority="798">
      <formula>$N39="完了"</formula>
    </cfRule>
  </conditionalFormatting>
  <conditionalFormatting sqref="C39 H39">
    <cfRule type="expression" dxfId="569" priority="797">
      <formula>$N39="完了"</formula>
    </cfRule>
  </conditionalFormatting>
  <conditionalFormatting sqref="D39">
    <cfRule type="expression" dxfId="568" priority="796">
      <formula>$N39="完了"</formula>
    </cfRule>
  </conditionalFormatting>
  <conditionalFormatting sqref="E39">
    <cfRule type="expression" dxfId="567" priority="795">
      <formula>$N39="完了"</formula>
    </cfRule>
  </conditionalFormatting>
  <conditionalFormatting sqref="F39">
    <cfRule type="expression" dxfId="566" priority="794">
      <formula>$N39="完了"</formula>
    </cfRule>
  </conditionalFormatting>
  <conditionalFormatting sqref="G39">
    <cfRule type="expression" dxfId="565" priority="793">
      <formula>$N39="完了"</formula>
    </cfRule>
  </conditionalFormatting>
  <conditionalFormatting sqref="C39:H39">
    <cfRule type="expression" dxfId="564" priority="792">
      <formula>$N39="完了"</formula>
    </cfRule>
  </conditionalFormatting>
  <conditionalFormatting sqref="C39:H39">
    <cfRule type="expression" dxfId="563" priority="791">
      <formula>$N39="完了"</formula>
    </cfRule>
  </conditionalFormatting>
  <conditionalFormatting sqref="C39 H39">
    <cfRule type="expression" dxfId="562" priority="790">
      <formula>$N39="完了"</formula>
    </cfRule>
  </conditionalFormatting>
  <conditionalFormatting sqref="D39">
    <cfRule type="expression" dxfId="561" priority="789">
      <formula>$N39="完了"</formula>
    </cfRule>
  </conditionalFormatting>
  <conditionalFormatting sqref="E39">
    <cfRule type="expression" dxfId="560" priority="788">
      <formula>$N39="完了"</formula>
    </cfRule>
  </conditionalFormatting>
  <conditionalFormatting sqref="F39">
    <cfRule type="expression" dxfId="559" priority="787">
      <formula>$N39="完了"</formula>
    </cfRule>
  </conditionalFormatting>
  <conditionalFormatting sqref="G39">
    <cfRule type="expression" dxfId="558" priority="786">
      <formula>$N39="完了"</formula>
    </cfRule>
  </conditionalFormatting>
  <conditionalFormatting sqref="C39:H39">
    <cfRule type="expression" dxfId="557" priority="785">
      <formula>$N39="完了"</formula>
    </cfRule>
  </conditionalFormatting>
  <conditionalFormatting sqref="C39 H39">
    <cfRule type="expression" dxfId="556" priority="784">
      <formula>$N39="完了"</formula>
    </cfRule>
  </conditionalFormatting>
  <conditionalFormatting sqref="D39">
    <cfRule type="expression" dxfId="555" priority="783">
      <formula>$N39="完了"</formula>
    </cfRule>
  </conditionalFormatting>
  <conditionalFormatting sqref="E39">
    <cfRule type="expression" dxfId="554" priority="782">
      <formula>$N39="完了"</formula>
    </cfRule>
  </conditionalFormatting>
  <conditionalFormatting sqref="F39">
    <cfRule type="expression" dxfId="553" priority="781">
      <formula>$N39="完了"</formula>
    </cfRule>
  </conditionalFormatting>
  <conditionalFormatting sqref="G39">
    <cfRule type="expression" dxfId="552" priority="780">
      <formula>$N39="完了"</formula>
    </cfRule>
  </conditionalFormatting>
  <conditionalFormatting sqref="C39 H39">
    <cfRule type="expression" dxfId="551" priority="779">
      <formula>$N39="完了"</formula>
    </cfRule>
  </conditionalFormatting>
  <conditionalFormatting sqref="D39">
    <cfRule type="expression" dxfId="550" priority="778">
      <formula>$N39="完了"</formula>
    </cfRule>
  </conditionalFormatting>
  <conditionalFormatting sqref="E39">
    <cfRule type="expression" dxfId="549" priority="777">
      <formula>$N39="完了"</formula>
    </cfRule>
  </conditionalFormatting>
  <conditionalFormatting sqref="F39">
    <cfRule type="expression" dxfId="548" priority="776">
      <formula>$N39="完了"</formula>
    </cfRule>
  </conditionalFormatting>
  <conditionalFormatting sqref="G39">
    <cfRule type="expression" dxfId="547" priority="775">
      <formula>$N39="完了"</formula>
    </cfRule>
  </conditionalFormatting>
  <conditionalFormatting sqref="H39">
    <cfRule type="expression" dxfId="546" priority="774">
      <formula>$N39="完了"</formula>
    </cfRule>
  </conditionalFormatting>
  <conditionalFormatting sqref="E39">
    <cfRule type="expression" dxfId="545" priority="773">
      <formula>$N39="完了"</formula>
    </cfRule>
  </conditionalFormatting>
  <conditionalFormatting sqref="F39">
    <cfRule type="expression" dxfId="544" priority="772">
      <formula>$N39="完了"</formula>
    </cfRule>
  </conditionalFormatting>
  <conditionalFormatting sqref="G39">
    <cfRule type="expression" dxfId="543" priority="771">
      <formula>$N39="完了"</formula>
    </cfRule>
  </conditionalFormatting>
  <conditionalFormatting sqref="D39">
    <cfRule type="expression" dxfId="542" priority="770">
      <formula>$N39="完了"</formula>
    </cfRule>
  </conditionalFormatting>
  <conditionalFormatting sqref="C39">
    <cfRule type="expression" dxfId="541" priority="769">
      <formula>$N39="完了"</formula>
    </cfRule>
  </conditionalFormatting>
  <conditionalFormatting sqref="C43:H43">
    <cfRule type="expression" dxfId="540" priority="768">
      <formula>$N43="完了"</formula>
    </cfRule>
  </conditionalFormatting>
  <conditionalFormatting sqref="C43:H43">
    <cfRule type="expression" dxfId="539" priority="761">
      <formula>$N43="完了"</formula>
    </cfRule>
  </conditionalFormatting>
  <conditionalFormatting sqref="C43 H43">
    <cfRule type="expression" dxfId="538" priority="760">
      <formula>$N43="完了"</formula>
    </cfRule>
  </conditionalFormatting>
  <conditionalFormatting sqref="D43">
    <cfRule type="expression" dxfId="537" priority="759">
      <formula>$N43="完了"</formula>
    </cfRule>
  </conditionalFormatting>
  <conditionalFormatting sqref="E43">
    <cfRule type="expression" dxfId="536" priority="758">
      <formula>$N43="完了"</formula>
    </cfRule>
  </conditionalFormatting>
  <conditionalFormatting sqref="F43">
    <cfRule type="expression" dxfId="535" priority="757">
      <formula>$N43="完了"</formula>
    </cfRule>
  </conditionalFormatting>
  <conditionalFormatting sqref="G43">
    <cfRule type="expression" dxfId="534" priority="756">
      <formula>$N43="完了"</formula>
    </cfRule>
  </conditionalFormatting>
  <conditionalFormatting sqref="C43 H43">
    <cfRule type="expression" dxfId="533" priority="755">
      <formula>$N43="完了"</formula>
    </cfRule>
  </conditionalFormatting>
  <conditionalFormatting sqref="D43">
    <cfRule type="expression" dxfId="532" priority="754">
      <formula>$N43="完了"</formula>
    </cfRule>
  </conditionalFormatting>
  <conditionalFormatting sqref="E43">
    <cfRule type="expression" dxfId="531" priority="753">
      <formula>$N43="完了"</formula>
    </cfRule>
  </conditionalFormatting>
  <conditionalFormatting sqref="F43">
    <cfRule type="expression" dxfId="530" priority="752">
      <formula>$N43="完了"</formula>
    </cfRule>
  </conditionalFormatting>
  <conditionalFormatting sqref="G43">
    <cfRule type="expression" dxfId="529" priority="751">
      <formula>$N43="完了"</formula>
    </cfRule>
  </conditionalFormatting>
  <conditionalFormatting sqref="H43">
    <cfRule type="expression" dxfId="528" priority="750">
      <formula>$N43="完了"</formula>
    </cfRule>
  </conditionalFormatting>
  <conditionalFormatting sqref="E43">
    <cfRule type="expression" dxfId="527" priority="749">
      <formula>$N43="完了"</formula>
    </cfRule>
  </conditionalFormatting>
  <conditionalFormatting sqref="F43">
    <cfRule type="expression" dxfId="526" priority="748">
      <formula>$N43="完了"</formula>
    </cfRule>
  </conditionalFormatting>
  <conditionalFormatting sqref="G43">
    <cfRule type="expression" dxfId="525" priority="747">
      <formula>$N43="完了"</formula>
    </cfRule>
  </conditionalFormatting>
  <conditionalFormatting sqref="D43">
    <cfRule type="expression" dxfId="524" priority="746">
      <formula>$N43="完了"</formula>
    </cfRule>
  </conditionalFormatting>
  <conditionalFormatting sqref="C43">
    <cfRule type="expression" dxfId="523" priority="745">
      <formula>$N43="完了"</formula>
    </cfRule>
  </conditionalFormatting>
  <conditionalFormatting sqref="C43:H43">
    <cfRule type="expression" dxfId="522" priority="744">
      <formula>$N43="完了"</formula>
    </cfRule>
  </conditionalFormatting>
  <conditionalFormatting sqref="C43:H43">
    <cfRule type="expression" dxfId="521" priority="743">
      <formula>$N43="完了"</formula>
    </cfRule>
  </conditionalFormatting>
  <conditionalFormatting sqref="C43:H43">
    <cfRule type="expression" dxfId="520" priority="742">
      <formula>$N43="完了"</formula>
    </cfRule>
  </conditionalFormatting>
  <conditionalFormatting sqref="C43 H43">
    <cfRule type="expression" dxfId="519" priority="741">
      <formula>$N43="完了"</formula>
    </cfRule>
  </conditionalFormatting>
  <conditionalFormatting sqref="D43">
    <cfRule type="expression" dxfId="518" priority="740">
      <formula>$N43="完了"</formula>
    </cfRule>
  </conditionalFormatting>
  <conditionalFormatting sqref="E43">
    <cfRule type="expression" dxfId="517" priority="739">
      <formula>$N43="完了"</formula>
    </cfRule>
  </conditionalFormatting>
  <conditionalFormatting sqref="G43">
    <cfRule type="expression" dxfId="516" priority="737">
      <formula>$N43="完了"</formula>
    </cfRule>
  </conditionalFormatting>
  <conditionalFormatting sqref="F44">
    <cfRule type="expression" dxfId="515" priority="706">
      <formula>$N44="完了"</formula>
    </cfRule>
  </conditionalFormatting>
  <conditionalFormatting sqref="C44:H44">
    <cfRule type="expression" dxfId="514" priority="735">
      <formula>$N44="完了"</formula>
    </cfRule>
  </conditionalFormatting>
  <conditionalFormatting sqref="C44 H44">
    <cfRule type="expression" dxfId="513" priority="734">
      <formula>$N44="完了"</formula>
    </cfRule>
  </conditionalFormatting>
  <conditionalFormatting sqref="D44">
    <cfRule type="expression" dxfId="512" priority="733">
      <formula>$N44="完了"</formula>
    </cfRule>
  </conditionalFormatting>
  <conditionalFormatting sqref="E44">
    <cfRule type="expression" dxfId="511" priority="732">
      <formula>$N44="完了"</formula>
    </cfRule>
  </conditionalFormatting>
  <conditionalFormatting sqref="F44">
    <cfRule type="expression" dxfId="510" priority="731">
      <formula>$N44="完了"</formula>
    </cfRule>
  </conditionalFormatting>
  <conditionalFormatting sqref="G44">
    <cfRule type="expression" dxfId="509" priority="730">
      <formula>$N44="完了"</formula>
    </cfRule>
  </conditionalFormatting>
  <conditionalFormatting sqref="C44:H44">
    <cfRule type="expression" dxfId="508" priority="736">
      <formula>$N44="完了"</formula>
    </cfRule>
  </conditionalFormatting>
  <conditionalFormatting sqref="C44:H44">
    <cfRule type="expression" dxfId="507" priority="729">
      <formula>$N44="完了"</formula>
    </cfRule>
  </conditionalFormatting>
  <conditionalFormatting sqref="C44 H44">
    <cfRule type="expression" dxfId="506" priority="728">
      <formula>$N44="完了"</formula>
    </cfRule>
  </conditionalFormatting>
  <conditionalFormatting sqref="D44">
    <cfRule type="expression" dxfId="505" priority="727">
      <formula>$N44="完了"</formula>
    </cfRule>
  </conditionalFormatting>
  <conditionalFormatting sqref="E44">
    <cfRule type="expression" dxfId="504" priority="726">
      <formula>$N44="完了"</formula>
    </cfRule>
  </conditionalFormatting>
  <conditionalFormatting sqref="F44">
    <cfRule type="expression" dxfId="503" priority="725">
      <formula>$N44="完了"</formula>
    </cfRule>
  </conditionalFormatting>
  <conditionalFormatting sqref="G44">
    <cfRule type="expression" dxfId="502" priority="724">
      <formula>$N44="完了"</formula>
    </cfRule>
  </conditionalFormatting>
  <conditionalFormatting sqref="C44 H44">
    <cfRule type="expression" dxfId="501" priority="723">
      <formula>$N44="完了"</formula>
    </cfRule>
  </conditionalFormatting>
  <conditionalFormatting sqref="D44">
    <cfRule type="expression" dxfId="500" priority="722">
      <formula>$N44="完了"</formula>
    </cfRule>
  </conditionalFormatting>
  <conditionalFormatting sqref="E44">
    <cfRule type="expression" dxfId="499" priority="721">
      <formula>$N44="完了"</formula>
    </cfRule>
  </conditionalFormatting>
  <conditionalFormatting sqref="F44">
    <cfRule type="expression" dxfId="498" priority="720">
      <formula>$N44="完了"</formula>
    </cfRule>
  </conditionalFormatting>
  <conditionalFormatting sqref="G44">
    <cfRule type="expression" dxfId="497" priority="719">
      <formula>$N44="完了"</formula>
    </cfRule>
  </conditionalFormatting>
  <conditionalFormatting sqref="H44">
    <cfRule type="expression" dxfId="496" priority="718">
      <formula>$N44="完了"</formula>
    </cfRule>
  </conditionalFormatting>
  <conditionalFormatting sqref="E44">
    <cfRule type="expression" dxfId="495" priority="717">
      <formula>$N44="完了"</formula>
    </cfRule>
  </conditionalFormatting>
  <conditionalFormatting sqref="F44">
    <cfRule type="expression" dxfId="494" priority="716">
      <formula>$N44="完了"</formula>
    </cfRule>
  </conditionalFormatting>
  <conditionalFormatting sqref="G44">
    <cfRule type="expression" dxfId="493" priority="715">
      <formula>$N44="完了"</formula>
    </cfRule>
  </conditionalFormatting>
  <conditionalFormatting sqref="D44">
    <cfRule type="expression" dxfId="492" priority="714">
      <formula>$N44="完了"</formula>
    </cfRule>
  </conditionalFormatting>
  <conditionalFormatting sqref="C44">
    <cfRule type="expression" dxfId="491" priority="713">
      <formula>$N44="完了"</formula>
    </cfRule>
  </conditionalFormatting>
  <conditionalFormatting sqref="C44:H44">
    <cfRule type="expression" dxfId="490" priority="712">
      <formula>$N44="完了"</formula>
    </cfRule>
  </conditionalFormatting>
  <conditionalFormatting sqref="C44:H44">
    <cfRule type="expression" dxfId="489" priority="711">
      <formula>$N44="完了"</formula>
    </cfRule>
  </conditionalFormatting>
  <conditionalFormatting sqref="C44:H44">
    <cfRule type="expression" dxfId="488" priority="710">
      <formula>$N44="完了"</formula>
    </cfRule>
  </conditionalFormatting>
  <conditionalFormatting sqref="C44 H44">
    <cfRule type="expression" dxfId="487" priority="709">
      <formula>$N44="完了"</formula>
    </cfRule>
  </conditionalFormatting>
  <conditionalFormatting sqref="D44">
    <cfRule type="expression" dxfId="486" priority="708">
      <formula>$N44="完了"</formula>
    </cfRule>
  </conditionalFormatting>
  <conditionalFormatting sqref="E44">
    <cfRule type="expression" dxfId="485" priority="707">
      <formula>$N44="完了"</formula>
    </cfRule>
  </conditionalFormatting>
  <conditionalFormatting sqref="G44">
    <cfRule type="expression" dxfId="484" priority="705">
      <formula>$N44="完了"</formula>
    </cfRule>
  </conditionalFormatting>
  <conditionalFormatting sqref="D45">
    <cfRule type="expression" dxfId="483" priority="703">
      <formula>$N45="完了"</formula>
    </cfRule>
  </conditionalFormatting>
  <conditionalFormatting sqref="D45">
    <cfRule type="expression" dxfId="482" priority="702">
      <formula>$N45="完了"</formula>
    </cfRule>
  </conditionalFormatting>
  <conditionalFormatting sqref="D45">
    <cfRule type="expression" dxfId="481" priority="704">
      <formula>$N45="完了"</formula>
    </cfRule>
  </conditionalFormatting>
  <conditionalFormatting sqref="D45">
    <cfRule type="expression" dxfId="480" priority="701">
      <formula>$N45="完了"</formula>
    </cfRule>
  </conditionalFormatting>
  <conditionalFormatting sqref="D45">
    <cfRule type="expression" dxfId="479" priority="700">
      <formula>$N45="完了"</formula>
    </cfRule>
  </conditionalFormatting>
  <conditionalFormatting sqref="D45">
    <cfRule type="expression" dxfId="478" priority="699">
      <formula>$N45="完了"</formula>
    </cfRule>
  </conditionalFormatting>
  <conditionalFormatting sqref="D45">
    <cfRule type="expression" dxfId="477" priority="698">
      <formula>$N45="完了"</formula>
    </cfRule>
  </conditionalFormatting>
  <conditionalFormatting sqref="D45">
    <cfRule type="expression" dxfId="476" priority="697">
      <formula>$N45="完了"</formula>
    </cfRule>
  </conditionalFormatting>
  <conditionalFormatting sqref="D45">
    <cfRule type="expression" dxfId="475" priority="696">
      <formula>$N45="完了"</formula>
    </cfRule>
  </conditionalFormatting>
  <conditionalFormatting sqref="D45">
    <cfRule type="expression" dxfId="474" priority="695">
      <formula>$N45="完了"</formula>
    </cfRule>
  </conditionalFormatting>
  <conditionalFormatting sqref="D45">
    <cfRule type="expression" dxfId="473" priority="694">
      <formula>$N45="完了"</formula>
    </cfRule>
  </conditionalFormatting>
  <conditionalFormatting sqref="F45">
    <cfRule type="expression" dxfId="472" priority="674">
      <formula>$N45="完了"</formula>
    </cfRule>
  </conditionalFormatting>
  <conditionalFormatting sqref="E45:G45">
    <cfRule type="expression" dxfId="471" priority="692">
      <formula>$N45="完了"</formula>
    </cfRule>
  </conditionalFormatting>
  <conditionalFormatting sqref="E45">
    <cfRule type="expression" dxfId="470" priority="691">
      <formula>$N45="完了"</formula>
    </cfRule>
  </conditionalFormatting>
  <conditionalFormatting sqref="F45">
    <cfRule type="expression" dxfId="469" priority="690">
      <formula>$N45="完了"</formula>
    </cfRule>
  </conditionalFormatting>
  <conditionalFormatting sqref="G45">
    <cfRule type="expression" dxfId="468" priority="689">
      <formula>$N45="完了"</formula>
    </cfRule>
  </conditionalFormatting>
  <conditionalFormatting sqref="E45:G45">
    <cfRule type="expression" dxfId="467" priority="693">
      <formula>$N45="完了"</formula>
    </cfRule>
  </conditionalFormatting>
  <conditionalFormatting sqref="E45:G45">
    <cfRule type="expression" dxfId="466" priority="688">
      <formula>$N45="完了"</formula>
    </cfRule>
  </conditionalFormatting>
  <conditionalFormatting sqref="D46">
    <cfRule type="expression" dxfId="465" priority="669">
      <formula>$N46="完了"</formula>
    </cfRule>
  </conditionalFormatting>
  <conditionalFormatting sqref="D46">
    <cfRule type="expression" dxfId="464" priority="668">
      <formula>$N46="完了"</formula>
    </cfRule>
  </conditionalFormatting>
  <conditionalFormatting sqref="D46">
    <cfRule type="expression" dxfId="463" priority="667">
      <formula>$N46="完了"</formula>
    </cfRule>
  </conditionalFormatting>
  <conditionalFormatting sqref="G45">
    <cfRule type="expression" dxfId="462" priority="682">
      <formula>$N45="完了"</formula>
    </cfRule>
  </conditionalFormatting>
  <conditionalFormatting sqref="D46">
    <cfRule type="expression" dxfId="461" priority="662">
      <formula>$N46="完了"</formula>
    </cfRule>
  </conditionalFormatting>
  <conditionalFormatting sqref="E45:G45">
    <cfRule type="expression" dxfId="460" priority="677">
      <formula>$N45="完了"</formula>
    </cfRule>
  </conditionalFormatting>
  <conditionalFormatting sqref="E45:G45">
    <cfRule type="expression" dxfId="459" priority="676">
      <formula>$N45="完了"</formula>
    </cfRule>
  </conditionalFormatting>
  <conditionalFormatting sqref="E45">
    <cfRule type="expression" dxfId="458" priority="675">
      <formula>$N45="完了"</formula>
    </cfRule>
  </conditionalFormatting>
  <conditionalFormatting sqref="G46">
    <cfRule type="expression" dxfId="457" priority="656">
      <formula>$N46="完了"</formula>
    </cfRule>
  </conditionalFormatting>
  <conditionalFormatting sqref="F46">
    <cfRule type="expression" dxfId="456" priority="650">
      <formula>$N46="完了"</formula>
    </cfRule>
  </conditionalFormatting>
  <conditionalFormatting sqref="G46">
    <cfRule type="expression" dxfId="455" priority="649">
      <formula>$N46="完了"</formula>
    </cfRule>
  </conditionalFormatting>
  <conditionalFormatting sqref="E46">
    <cfRule type="expression" dxfId="454" priority="648">
      <formula>$N46="完了"</formula>
    </cfRule>
  </conditionalFormatting>
  <conditionalFormatting sqref="F46">
    <cfRule type="expression" dxfId="453" priority="647">
      <formula>$N46="完了"</formula>
    </cfRule>
  </conditionalFormatting>
  <conditionalFormatting sqref="D46">
    <cfRule type="expression" dxfId="452" priority="661">
      <formula>$N46="完了"</formula>
    </cfRule>
  </conditionalFormatting>
  <conditionalFormatting sqref="F46">
    <cfRule type="expression" dxfId="451" priority="641">
      <formula>$N46="完了"</formula>
    </cfRule>
  </conditionalFormatting>
  <conditionalFormatting sqref="E46:G46">
    <cfRule type="expression" dxfId="450" priority="643">
      <formula>$N46="完了"</formula>
    </cfRule>
  </conditionalFormatting>
  <conditionalFormatting sqref="E46">
    <cfRule type="expression" dxfId="449" priority="642">
      <formula>$N46="完了"</formula>
    </cfRule>
  </conditionalFormatting>
  <conditionalFormatting sqref="E46:G46">
    <cfRule type="expression" dxfId="448" priority="644">
      <formula>$N46="完了"</formula>
    </cfRule>
  </conditionalFormatting>
  <conditionalFormatting sqref="E38">
    <cfRule type="expression" dxfId="447" priority="639">
      <formula>$N38="完了"</formula>
    </cfRule>
  </conditionalFormatting>
  <conditionalFormatting sqref="F38">
    <cfRule type="expression" dxfId="446" priority="638">
      <formula>$N38="完了"</formula>
    </cfRule>
  </conditionalFormatting>
  <conditionalFormatting sqref="G38">
    <cfRule type="expression" dxfId="445" priority="637">
      <formula>$N38="完了"</formula>
    </cfRule>
  </conditionalFormatting>
  <conditionalFormatting sqref="D38">
    <cfRule type="expression" dxfId="444" priority="636">
      <formula>$N38="完了"</formula>
    </cfRule>
  </conditionalFormatting>
  <conditionalFormatting sqref="C38">
    <cfRule type="expression" dxfId="443" priority="635">
      <formula>$N38="完了"</formula>
    </cfRule>
  </conditionalFormatting>
  <conditionalFormatting sqref="G46">
    <cfRule type="expression" dxfId="442" priority="646">
      <formula>$N46="完了"</formula>
    </cfRule>
  </conditionalFormatting>
  <conditionalFormatting sqref="E46:G46">
    <cfRule type="expression" dxfId="441" priority="645">
      <formula>$N46="完了"</formula>
    </cfRule>
  </conditionalFormatting>
  <conditionalFormatting sqref="G46">
    <cfRule type="expression" dxfId="440" priority="640">
      <formula>$N46="完了"</formula>
    </cfRule>
  </conditionalFormatting>
  <conditionalFormatting sqref="C38">
    <cfRule type="expression" dxfId="439" priority="634">
      <formula>$N38="完了"</formula>
    </cfRule>
  </conditionalFormatting>
  <conditionalFormatting sqref="D38">
    <cfRule type="expression" dxfId="438" priority="633">
      <formula>$N38="完了"</formula>
    </cfRule>
  </conditionalFormatting>
  <conditionalFormatting sqref="E38">
    <cfRule type="expression" dxfId="437" priority="632">
      <formula>$N38="完了"</formula>
    </cfRule>
  </conditionalFormatting>
  <conditionalFormatting sqref="F38">
    <cfRule type="expression" dxfId="436" priority="631">
      <formula>$N38="完了"</formula>
    </cfRule>
  </conditionalFormatting>
  <conditionalFormatting sqref="G38">
    <cfRule type="expression" dxfId="435" priority="630">
      <formula>$N38="完了"</formula>
    </cfRule>
  </conditionalFormatting>
  <conditionalFormatting sqref="A45">
    <cfRule type="expression" dxfId="434" priority="595">
      <formula>$N45="完了"</formula>
    </cfRule>
  </conditionalFormatting>
  <conditionalFormatting sqref="A46">
    <cfRule type="expression" dxfId="433" priority="594">
      <formula>$N46="完了"</formula>
    </cfRule>
  </conditionalFormatting>
  <conditionalFormatting sqref="D47">
    <cfRule type="expression" dxfId="432" priority="592">
      <formula>$N47="完了"</formula>
    </cfRule>
  </conditionalFormatting>
  <conditionalFormatting sqref="D47">
    <cfRule type="expression" dxfId="431" priority="590">
      <formula>$N47="完了"</formula>
    </cfRule>
  </conditionalFormatting>
  <conditionalFormatting sqref="D47">
    <cfRule type="expression" dxfId="430" priority="589">
      <formula>$N47="完了"</formula>
    </cfRule>
  </conditionalFormatting>
  <conditionalFormatting sqref="D47">
    <cfRule type="expression" dxfId="429" priority="591">
      <formula>$N47="完了"</formula>
    </cfRule>
  </conditionalFormatting>
  <conditionalFormatting sqref="D47">
    <cfRule type="expression" dxfId="428" priority="588">
      <formula>$N47="完了"</formula>
    </cfRule>
  </conditionalFormatting>
  <conditionalFormatting sqref="D47">
    <cfRule type="expression" dxfId="427" priority="587">
      <formula>$N47="完了"</formula>
    </cfRule>
  </conditionalFormatting>
  <conditionalFormatting sqref="D47">
    <cfRule type="expression" dxfId="426" priority="586">
      <formula>$N47="完了"</formula>
    </cfRule>
  </conditionalFormatting>
  <conditionalFormatting sqref="D47">
    <cfRule type="expression" dxfId="425" priority="585">
      <formula>$N47="完了"</formula>
    </cfRule>
  </conditionalFormatting>
  <conditionalFormatting sqref="D47">
    <cfRule type="expression" dxfId="424" priority="584">
      <formula>$N47="完了"</formula>
    </cfRule>
  </conditionalFormatting>
  <conditionalFormatting sqref="D47">
    <cfRule type="expression" dxfId="423" priority="583">
      <formula>$N47="完了"</formula>
    </cfRule>
  </conditionalFormatting>
  <conditionalFormatting sqref="D47">
    <cfRule type="expression" dxfId="422" priority="582">
      <formula>$N47="完了"</formula>
    </cfRule>
  </conditionalFormatting>
  <conditionalFormatting sqref="D47">
    <cfRule type="expression" dxfId="421" priority="581">
      <formula>$N47="完了"</formula>
    </cfRule>
  </conditionalFormatting>
  <conditionalFormatting sqref="E47">
    <cfRule type="expression" dxfId="420" priority="580">
      <formula>$N47="完了"</formula>
    </cfRule>
  </conditionalFormatting>
  <conditionalFormatting sqref="E47">
    <cfRule type="expression" dxfId="419" priority="578">
      <formula>$N47="完了"</formula>
    </cfRule>
  </conditionalFormatting>
  <conditionalFormatting sqref="E47">
    <cfRule type="expression" dxfId="418" priority="577">
      <formula>$N47="完了"</formula>
    </cfRule>
  </conditionalFormatting>
  <conditionalFormatting sqref="E47">
    <cfRule type="expression" dxfId="417" priority="579">
      <formula>$N47="完了"</formula>
    </cfRule>
  </conditionalFormatting>
  <conditionalFormatting sqref="E47">
    <cfRule type="expression" dxfId="416" priority="576">
      <formula>$N47="完了"</formula>
    </cfRule>
  </conditionalFormatting>
  <conditionalFormatting sqref="E47">
    <cfRule type="expression" dxfId="415" priority="575">
      <formula>$N47="完了"</formula>
    </cfRule>
  </conditionalFormatting>
  <conditionalFormatting sqref="E47">
    <cfRule type="expression" dxfId="414" priority="574">
      <formula>$N47="完了"</formula>
    </cfRule>
  </conditionalFormatting>
  <conditionalFormatting sqref="E47">
    <cfRule type="expression" dxfId="413" priority="573">
      <formula>$N47="完了"</formula>
    </cfRule>
  </conditionalFormatting>
  <conditionalFormatting sqref="E47">
    <cfRule type="expression" dxfId="412" priority="572">
      <formula>$N47="完了"</formula>
    </cfRule>
  </conditionalFormatting>
  <conditionalFormatting sqref="E47">
    <cfRule type="expression" dxfId="411" priority="571">
      <formula>$N47="完了"</formula>
    </cfRule>
  </conditionalFormatting>
  <conditionalFormatting sqref="E47">
    <cfRule type="expression" dxfId="410" priority="570">
      <formula>$N47="完了"</formula>
    </cfRule>
  </conditionalFormatting>
  <conditionalFormatting sqref="E47">
    <cfRule type="expression" dxfId="409" priority="569">
      <formula>$N47="完了"</formula>
    </cfRule>
  </conditionalFormatting>
  <conditionalFormatting sqref="F47:G47">
    <cfRule type="expression" dxfId="408" priority="568">
      <formula>$N47="完了"</formula>
    </cfRule>
  </conditionalFormatting>
  <conditionalFormatting sqref="F47">
    <cfRule type="expression" dxfId="407" priority="553">
      <formula>$N47="完了"</formula>
    </cfRule>
  </conditionalFormatting>
  <conditionalFormatting sqref="F47:G47">
    <cfRule type="expression" dxfId="406" priority="566">
      <formula>$N47="完了"</formula>
    </cfRule>
  </conditionalFormatting>
  <conditionalFormatting sqref="F47">
    <cfRule type="expression" dxfId="405" priority="565">
      <formula>$N47="完了"</formula>
    </cfRule>
  </conditionalFormatting>
  <conditionalFormatting sqref="G47">
    <cfRule type="expression" dxfId="404" priority="564">
      <formula>$N47="完了"</formula>
    </cfRule>
  </conditionalFormatting>
  <conditionalFormatting sqref="F47:G47">
    <cfRule type="expression" dxfId="403" priority="567">
      <formula>$N47="完了"</formula>
    </cfRule>
  </conditionalFormatting>
  <conditionalFormatting sqref="F47:G47">
    <cfRule type="expression" dxfId="402" priority="563">
      <formula>$N47="完了"</formula>
    </cfRule>
  </conditionalFormatting>
  <conditionalFormatting sqref="F47">
    <cfRule type="expression" dxfId="401" priority="562">
      <formula>$N47="完了"</formula>
    </cfRule>
  </conditionalFormatting>
  <conditionalFormatting sqref="G47">
    <cfRule type="expression" dxfId="400" priority="561">
      <formula>$N47="完了"</formula>
    </cfRule>
  </conditionalFormatting>
  <conditionalFormatting sqref="F47">
    <cfRule type="expression" dxfId="399" priority="560">
      <formula>$N47="完了"</formula>
    </cfRule>
  </conditionalFormatting>
  <conditionalFormatting sqref="G47">
    <cfRule type="expression" dxfId="398" priority="559">
      <formula>$N47="完了"</formula>
    </cfRule>
  </conditionalFormatting>
  <conditionalFormatting sqref="F47">
    <cfRule type="expression" dxfId="397" priority="558">
      <formula>$N47="完了"</formula>
    </cfRule>
  </conditionalFormatting>
  <conditionalFormatting sqref="G47">
    <cfRule type="expression" dxfId="396" priority="557">
      <formula>$N47="完了"</formula>
    </cfRule>
  </conditionalFormatting>
  <conditionalFormatting sqref="F47:G47">
    <cfRule type="expression" dxfId="395" priority="556">
      <formula>$N47="完了"</formula>
    </cfRule>
  </conditionalFormatting>
  <conditionalFormatting sqref="F47:G47">
    <cfRule type="expression" dxfId="394" priority="555">
      <formula>$N47="完了"</formula>
    </cfRule>
  </conditionalFormatting>
  <conditionalFormatting sqref="F47:G47">
    <cfRule type="expression" dxfId="393" priority="554">
      <formula>$N47="完了"</formula>
    </cfRule>
  </conditionalFormatting>
  <conditionalFormatting sqref="G47">
    <cfRule type="expression" dxfId="392" priority="552">
      <formula>$N47="完了"</formula>
    </cfRule>
  </conditionalFormatting>
  <conditionalFormatting sqref="C48">
    <cfRule type="expression" dxfId="391" priority="551">
      <formula>$N48="完了"</formula>
    </cfRule>
  </conditionalFormatting>
  <conditionalFormatting sqref="D48">
    <cfRule type="expression" dxfId="390" priority="550">
      <formula>$N48="完了"</formula>
    </cfRule>
  </conditionalFormatting>
  <conditionalFormatting sqref="D48">
    <cfRule type="expression" dxfId="389" priority="548">
      <formula>$N48="完了"</formula>
    </cfRule>
  </conditionalFormatting>
  <conditionalFormatting sqref="D48">
    <cfRule type="expression" dxfId="388" priority="547">
      <formula>$N48="完了"</formula>
    </cfRule>
  </conditionalFormatting>
  <conditionalFormatting sqref="D48">
    <cfRule type="expression" dxfId="387" priority="549">
      <formula>$N48="完了"</formula>
    </cfRule>
  </conditionalFormatting>
  <conditionalFormatting sqref="D48">
    <cfRule type="expression" dxfId="386" priority="546">
      <formula>$N48="完了"</formula>
    </cfRule>
  </conditionalFormatting>
  <conditionalFormatting sqref="D48">
    <cfRule type="expression" dxfId="385" priority="545">
      <formula>$N48="完了"</formula>
    </cfRule>
  </conditionalFormatting>
  <conditionalFormatting sqref="D48">
    <cfRule type="expression" dxfId="384" priority="544">
      <formula>$N48="完了"</formula>
    </cfRule>
  </conditionalFormatting>
  <conditionalFormatting sqref="D48">
    <cfRule type="expression" dxfId="383" priority="543">
      <formula>$N48="完了"</formula>
    </cfRule>
  </conditionalFormatting>
  <conditionalFormatting sqref="D48">
    <cfRule type="expression" dxfId="382" priority="542">
      <formula>$N48="完了"</formula>
    </cfRule>
  </conditionalFormatting>
  <conditionalFormatting sqref="D48">
    <cfRule type="expression" dxfId="381" priority="541">
      <formula>$N48="完了"</formula>
    </cfRule>
  </conditionalFormatting>
  <conditionalFormatting sqref="D48">
    <cfRule type="expression" dxfId="380" priority="540">
      <formula>$N48="完了"</formula>
    </cfRule>
  </conditionalFormatting>
  <conditionalFormatting sqref="D48">
    <cfRule type="expression" dxfId="379" priority="539">
      <formula>$N48="完了"</formula>
    </cfRule>
  </conditionalFormatting>
  <conditionalFormatting sqref="E48">
    <cfRule type="expression" dxfId="378" priority="538">
      <formula>$N48="完了"</formula>
    </cfRule>
  </conditionalFormatting>
  <conditionalFormatting sqref="E48">
    <cfRule type="expression" dxfId="377" priority="536">
      <formula>$N48="完了"</formula>
    </cfRule>
  </conditionalFormatting>
  <conditionalFormatting sqref="E48">
    <cfRule type="expression" dxfId="376" priority="535">
      <formula>$N48="完了"</formula>
    </cfRule>
  </conditionalFormatting>
  <conditionalFormatting sqref="E48">
    <cfRule type="expression" dxfId="375" priority="537">
      <formula>$N48="完了"</formula>
    </cfRule>
  </conditionalFormatting>
  <conditionalFormatting sqref="E48">
    <cfRule type="expression" dxfId="374" priority="534">
      <formula>$N48="完了"</formula>
    </cfRule>
  </conditionalFormatting>
  <conditionalFormatting sqref="E48">
    <cfRule type="expression" dxfId="373" priority="533">
      <formula>$N48="完了"</formula>
    </cfRule>
  </conditionalFormatting>
  <conditionalFormatting sqref="E48">
    <cfRule type="expression" dxfId="372" priority="532">
      <formula>$N48="完了"</formula>
    </cfRule>
  </conditionalFormatting>
  <conditionalFormatting sqref="E48">
    <cfRule type="expression" dxfId="371" priority="531">
      <formula>$N48="完了"</formula>
    </cfRule>
  </conditionalFormatting>
  <conditionalFormatting sqref="E48">
    <cfRule type="expression" dxfId="370" priority="530">
      <formula>$N48="完了"</formula>
    </cfRule>
  </conditionalFormatting>
  <conditionalFormatting sqref="E48">
    <cfRule type="expression" dxfId="369" priority="529">
      <formula>$N48="完了"</formula>
    </cfRule>
  </conditionalFormatting>
  <conditionalFormatting sqref="E48">
    <cfRule type="expression" dxfId="368" priority="528">
      <formula>$N48="完了"</formula>
    </cfRule>
  </conditionalFormatting>
  <conditionalFormatting sqref="E48">
    <cfRule type="expression" dxfId="367" priority="527">
      <formula>$N48="完了"</formula>
    </cfRule>
  </conditionalFormatting>
  <conditionalFormatting sqref="F48:G48">
    <cfRule type="expression" dxfId="366" priority="526">
      <formula>$N48="完了"</formula>
    </cfRule>
  </conditionalFormatting>
  <conditionalFormatting sqref="F48">
    <cfRule type="expression" dxfId="365" priority="511">
      <formula>$N48="完了"</formula>
    </cfRule>
  </conditionalFormatting>
  <conditionalFormatting sqref="F48:G48">
    <cfRule type="expression" dxfId="364" priority="524">
      <formula>$N48="完了"</formula>
    </cfRule>
  </conditionalFormatting>
  <conditionalFormatting sqref="F48">
    <cfRule type="expression" dxfId="363" priority="523">
      <formula>$N48="完了"</formula>
    </cfRule>
  </conditionalFormatting>
  <conditionalFormatting sqref="G48">
    <cfRule type="expression" dxfId="362" priority="522">
      <formula>$N48="完了"</formula>
    </cfRule>
  </conditionalFormatting>
  <conditionalFormatting sqref="F48:G48">
    <cfRule type="expression" dxfId="361" priority="525">
      <formula>$N48="完了"</formula>
    </cfRule>
  </conditionalFormatting>
  <conditionalFormatting sqref="F48:G48">
    <cfRule type="expression" dxfId="360" priority="521">
      <formula>$N48="完了"</formula>
    </cfRule>
  </conditionalFormatting>
  <conditionalFormatting sqref="F48">
    <cfRule type="expression" dxfId="359" priority="520">
      <formula>$N48="完了"</formula>
    </cfRule>
  </conditionalFormatting>
  <conditionalFormatting sqref="G48">
    <cfRule type="expression" dxfId="358" priority="519">
      <formula>$N48="完了"</formula>
    </cfRule>
  </conditionalFormatting>
  <conditionalFormatting sqref="F48">
    <cfRule type="expression" dxfId="357" priority="518">
      <formula>$N48="完了"</formula>
    </cfRule>
  </conditionalFormatting>
  <conditionalFormatting sqref="G48">
    <cfRule type="expression" dxfId="356" priority="517">
      <formula>$N48="完了"</formula>
    </cfRule>
  </conditionalFormatting>
  <conditionalFormatting sqref="F48">
    <cfRule type="expression" dxfId="355" priority="516">
      <formula>$N48="完了"</formula>
    </cfRule>
  </conditionalFormatting>
  <conditionalFormatting sqref="G48">
    <cfRule type="expression" dxfId="354" priority="515">
      <formula>$N48="完了"</formula>
    </cfRule>
  </conditionalFormatting>
  <conditionalFormatting sqref="F48:G48">
    <cfRule type="expression" dxfId="353" priority="514">
      <formula>$N48="完了"</formula>
    </cfRule>
  </conditionalFormatting>
  <conditionalFormatting sqref="F48:G48">
    <cfRule type="expression" dxfId="352" priority="513">
      <formula>$N48="完了"</formula>
    </cfRule>
  </conditionalFormatting>
  <conditionalFormatting sqref="F48:G48">
    <cfRule type="expression" dxfId="351" priority="512">
      <formula>$N48="完了"</formula>
    </cfRule>
  </conditionalFormatting>
  <conditionalFormatting sqref="G48">
    <cfRule type="expression" dxfId="350" priority="510">
      <formula>$N48="完了"</formula>
    </cfRule>
  </conditionalFormatting>
  <conditionalFormatting sqref="F49">
    <cfRule type="expression" dxfId="349" priority="383">
      <formula>$N49="完了"</formula>
    </cfRule>
  </conditionalFormatting>
  <conditionalFormatting sqref="C51 H51">
    <cfRule type="expression" dxfId="348" priority="381">
      <formula>$N51="完了"</formula>
    </cfRule>
  </conditionalFormatting>
  <conditionalFormatting sqref="D51">
    <cfRule type="expression" dxfId="347" priority="380">
      <formula>$N51="完了"</formula>
    </cfRule>
  </conditionalFormatting>
  <conditionalFormatting sqref="G49">
    <cfRule type="expression" dxfId="346" priority="382">
      <formula>$N49="完了"</formula>
    </cfRule>
  </conditionalFormatting>
  <conditionalFormatting sqref="D51">
    <cfRule type="expression" dxfId="345" priority="379">
      <formula>$N51="完了"</formula>
    </cfRule>
  </conditionalFormatting>
  <conditionalFormatting sqref="D51">
    <cfRule type="expression" dxfId="344" priority="378">
      <formula>$N51="完了"</formula>
    </cfRule>
  </conditionalFormatting>
  <conditionalFormatting sqref="D51">
    <cfRule type="expression" dxfId="343" priority="377">
      <formula>$N51="完了"</formula>
    </cfRule>
  </conditionalFormatting>
  <conditionalFormatting sqref="D51">
    <cfRule type="expression" dxfId="342" priority="376">
      <formula>$N51="完了"</formula>
    </cfRule>
  </conditionalFormatting>
  <conditionalFormatting sqref="D51">
    <cfRule type="expression" dxfId="341" priority="375">
      <formula>$N51="完了"</formula>
    </cfRule>
  </conditionalFormatting>
  <conditionalFormatting sqref="D51">
    <cfRule type="expression" dxfId="340" priority="374">
      <formula>$N51="完了"</formula>
    </cfRule>
  </conditionalFormatting>
  <conditionalFormatting sqref="D51">
    <cfRule type="expression" dxfId="339" priority="373">
      <formula>$N51="完了"</formula>
    </cfRule>
  </conditionalFormatting>
  <conditionalFormatting sqref="D51">
    <cfRule type="expression" dxfId="338" priority="372">
      <formula>$N51="完了"</formula>
    </cfRule>
  </conditionalFormatting>
  <conditionalFormatting sqref="D51">
    <cfRule type="expression" dxfId="337" priority="371">
      <formula>$N51="完了"</formula>
    </cfRule>
  </conditionalFormatting>
  <conditionalFormatting sqref="D51">
    <cfRule type="expression" dxfId="336" priority="369">
      <formula>$N51="完了"</formula>
    </cfRule>
  </conditionalFormatting>
  <conditionalFormatting sqref="E51">
    <cfRule type="expression" dxfId="335" priority="368">
      <formula>$N51="完了"</formula>
    </cfRule>
  </conditionalFormatting>
  <conditionalFormatting sqref="D51">
    <cfRule type="expression" dxfId="334" priority="370">
      <formula>$N51="完了"</formula>
    </cfRule>
  </conditionalFormatting>
  <conditionalFormatting sqref="E51">
    <cfRule type="expression" dxfId="333" priority="367">
      <formula>$N51="完了"</formula>
    </cfRule>
  </conditionalFormatting>
  <conditionalFormatting sqref="E51">
    <cfRule type="expression" dxfId="332" priority="366">
      <formula>$N51="完了"</formula>
    </cfRule>
  </conditionalFormatting>
  <conditionalFormatting sqref="E51">
    <cfRule type="expression" dxfId="331" priority="365">
      <formula>$N51="完了"</formula>
    </cfRule>
  </conditionalFormatting>
  <conditionalFormatting sqref="E51">
    <cfRule type="expression" dxfId="330" priority="364">
      <formula>$N51="完了"</formula>
    </cfRule>
  </conditionalFormatting>
  <conditionalFormatting sqref="E51">
    <cfRule type="expression" dxfId="329" priority="363">
      <formula>$N51="完了"</formula>
    </cfRule>
  </conditionalFormatting>
  <conditionalFormatting sqref="E51">
    <cfRule type="expression" dxfId="328" priority="362">
      <formula>$N51="完了"</formula>
    </cfRule>
  </conditionalFormatting>
  <conditionalFormatting sqref="E51">
    <cfRule type="expression" dxfId="327" priority="361">
      <formula>$N51="完了"</formula>
    </cfRule>
  </conditionalFormatting>
  <conditionalFormatting sqref="E51">
    <cfRule type="expression" dxfId="326" priority="360">
      <formula>$N51="完了"</formula>
    </cfRule>
  </conditionalFormatting>
  <conditionalFormatting sqref="E51">
    <cfRule type="expression" dxfId="325" priority="359">
      <formula>$N51="完了"</formula>
    </cfRule>
  </conditionalFormatting>
  <conditionalFormatting sqref="F51:G51">
    <cfRule type="expression" dxfId="324" priority="344">
      <formula>$N51="完了"</formula>
    </cfRule>
  </conditionalFormatting>
  <conditionalFormatting sqref="E51">
    <cfRule type="expression" dxfId="323" priority="357">
      <formula>$N51="完了"</formula>
    </cfRule>
  </conditionalFormatting>
  <conditionalFormatting sqref="F51:G51">
    <cfRule type="expression" dxfId="322" priority="356">
      <formula>$N51="完了"</formula>
    </cfRule>
  </conditionalFormatting>
  <conditionalFormatting sqref="F51:G51">
    <cfRule type="expression" dxfId="321" priority="355">
      <formula>$N51="完了"</formula>
    </cfRule>
  </conditionalFormatting>
  <conditionalFormatting sqref="E51">
    <cfRule type="expression" dxfId="320" priority="358">
      <formula>$N51="完了"</formula>
    </cfRule>
  </conditionalFormatting>
  <conditionalFormatting sqref="F51:G51">
    <cfRule type="expression" dxfId="319" priority="354">
      <formula>$N51="完了"</formula>
    </cfRule>
  </conditionalFormatting>
  <conditionalFormatting sqref="F51">
    <cfRule type="expression" dxfId="318" priority="353">
      <formula>$N51="完了"</formula>
    </cfRule>
  </conditionalFormatting>
  <conditionalFormatting sqref="G51">
    <cfRule type="expression" dxfId="317" priority="352">
      <formula>$N51="完了"</formula>
    </cfRule>
  </conditionalFormatting>
  <conditionalFormatting sqref="F51:G51">
    <cfRule type="expression" dxfId="316" priority="351">
      <formula>$N51="完了"</formula>
    </cfRule>
  </conditionalFormatting>
  <conditionalFormatting sqref="F51">
    <cfRule type="expression" dxfId="315" priority="350">
      <formula>$N51="完了"</formula>
    </cfRule>
  </conditionalFormatting>
  <conditionalFormatting sqref="G51">
    <cfRule type="expression" dxfId="314" priority="349">
      <formula>$N51="完了"</formula>
    </cfRule>
  </conditionalFormatting>
  <conditionalFormatting sqref="F51">
    <cfRule type="expression" dxfId="313" priority="348">
      <formula>$N51="完了"</formula>
    </cfRule>
  </conditionalFormatting>
  <conditionalFormatting sqref="G51">
    <cfRule type="expression" dxfId="312" priority="347">
      <formula>$N51="完了"</formula>
    </cfRule>
  </conditionalFormatting>
  <conditionalFormatting sqref="F51">
    <cfRule type="expression" dxfId="311" priority="346">
      <formula>$N51="完了"</formula>
    </cfRule>
  </conditionalFormatting>
  <conditionalFormatting sqref="G51">
    <cfRule type="expression" dxfId="310" priority="345">
      <formula>$N51="完了"</formula>
    </cfRule>
  </conditionalFormatting>
  <conditionalFormatting sqref="F51:G51">
    <cfRule type="expression" dxfId="309" priority="343">
      <formula>$N51="完了"</formula>
    </cfRule>
  </conditionalFormatting>
  <conditionalFormatting sqref="A47">
    <cfRule type="expression" dxfId="308" priority="468">
      <formula>$N47="完了"</formula>
    </cfRule>
  </conditionalFormatting>
  <conditionalFormatting sqref="A48">
    <cfRule type="expression" dxfId="307" priority="467">
      <formula>$N48="完了"</formula>
    </cfRule>
  </conditionalFormatting>
  <conditionalFormatting sqref="A49">
    <cfRule type="expression" dxfId="306" priority="466">
      <formula>$N49="完了"</formula>
    </cfRule>
  </conditionalFormatting>
  <conditionalFormatting sqref="H50">
    <cfRule type="expression" dxfId="305" priority="465">
      <formula>$N50="完了"</formula>
    </cfRule>
  </conditionalFormatting>
  <conditionalFormatting sqref="D49">
    <cfRule type="expression" dxfId="304" priority="422">
      <formula>$N49="完了"</formula>
    </cfRule>
  </conditionalFormatting>
  <conditionalFormatting sqref="D49">
    <cfRule type="expression" dxfId="303" priority="420">
      <formula>$N49="完了"</formula>
    </cfRule>
  </conditionalFormatting>
  <conditionalFormatting sqref="D49">
    <cfRule type="expression" dxfId="302" priority="419">
      <formula>$N49="完了"</formula>
    </cfRule>
  </conditionalFormatting>
  <conditionalFormatting sqref="D49">
    <cfRule type="expression" dxfId="301" priority="421">
      <formula>$N49="完了"</formula>
    </cfRule>
  </conditionalFormatting>
  <conditionalFormatting sqref="D49">
    <cfRule type="expression" dxfId="300" priority="418">
      <formula>$N49="完了"</formula>
    </cfRule>
  </conditionalFormatting>
  <conditionalFormatting sqref="D49">
    <cfRule type="expression" dxfId="299" priority="417">
      <formula>$N49="完了"</formula>
    </cfRule>
  </conditionalFormatting>
  <conditionalFormatting sqref="D49">
    <cfRule type="expression" dxfId="298" priority="416">
      <formula>$N49="完了"</formula>
    </cfRule>
  </conditionalFormatting>
  <conditionalFormatting sqref="D49">
    <cfRule type="expression" dxfId="297" priority="415">
      <formula>$N49="完了"</formula>
    </cfRule>
  </conditionalFormatting>
  <conditionalFormatting sqref="D49">
    <cfRule type="expression" dxfId="296" priority="414">
      <formula>$N49="完了"</formula>
    </cfRule>
  </conditionalFormatting>
  <conditionalFormatting sqref="D49">
    <cfRule type="expression" dxfId="295" priority="413">
      <formula>$N49="完了"</formula>
    </cfRule>
  </conditionalFormatting>
  <conditionalFormatting sqref="D49">
    <cfRule type="expression" dxfId="294" priority="412">
      <formula>$N49="完了"</formula>
    </cfRule>
  </conditionalFormatting>
  <conditionalFormatting sqref="D49">
    <cfRule type="expression" dxfId="293" priority="411">
      <formula>$N49="完了"</formula>
    </cfRule>
  </conditionalFormatting>
  <conditionalFormatting sqref="E49">
    <cfRule type="expression" dxfId="292" priority="410">
      <formula>$N49="完了"</formula>
    </cfRule>
  </conditionalFormatting>
  <conditionalFormatting sqref="E49">
    <cfRule type="expression" dxfId="291" priority="408">
      <formula>$N49="完了"</formula>
    </cfRule>
  </conditionalFormatting>
  <conditionalFormatting sqref="E49">
    <cfRule type="expression" dxfId="290" priority="407">
      <formula>$N49="完了"</formula>
    </cfRule>
  </conditionalFormatting>
  <conditionalFormatting sqref="E49">
    <cfRule type="expression" dxfId="289" priority="409">
      <formula>$N49="完了"</formula>
    </cfRule>
  </conditionalFormatting>
  <conditionalFormatting sqref="E49">
    <cfRule type="expression" dxfId="288" priority="406">
      <formula>$N49="完了"</formula>
    </cfRule>
  </conditionalFormatting>
  <conditionalFormatting sqref="E49">
    <cfRule type="expression" dxfId="287" priority="405">
      <formula>$N49="完了"</formula>
    </cfRule>
  </conditionalFormatting>
  <conditionalFormatting sqref="E49">
    <cfRule type="expression" dxfId="286" priority="404">
      <formula>$N49="完了"</formula>
    </cfRule>
  </conditionalFormatting>
  <conditionalFormatting sqref="E49">
    <cfRule type="expression" dxfId="285" priority="403">
      <formula>$N49="完了"</formula>
    </cfRule>
  </conditionalFormatting>
  <conditionalFormatting sqref="E49">
    <cfRule type="expression" dxfId="284" priority="402">
      <formula>$N49="完了"</formula>
    </cfRule>
  </conditionalFormatting>
  <conditionalFormatting sqref="E49">
    <cfRule type="expression" dxfId="283" priority="401">
      <formula>$N49="完了"</formula>
    </cfRule>
  </conditionalFormatting>
  <conditionalFormatting sqref="E49">
    <cfRule type="expression" dxfId="282" priority="400">
      <formula>$N49="完了"</formula>
    </cfRule>
  </conditionalFormatting>
  <conditionalFormatting sqref="E49">
    <cfRule type="expression" dxfId="281" priority="399">
      <formula>$N49="完了"</formula>
    </cfRule>
  </conditionalFormatting>
  <conditionalFormatting sqref="F49:G49">
    <cfRule type="expression" dxfId="280" priority="398">
      <formula>$N49="完了"</formula>
    </cfRule>
  </conditionalFormatting>
  <conditionalFormatting sqref="F49:G49">
    <cfRule type="expression" dxfId="279" priority="396">
      <formula>$N49="完了"</formula>
    </cfRule>
  </conditionalFormatting>
  <conditionalFormatting sqref="F49">
    <cfRule type="expression" dxfId="278" priority="395">
      <formula>$N49="完了"</formula>
    </cfRule>
  </conditionalFormatting>
  <conditionalFormatting sqref="G49">
    <cfRule type="expression" dxfId="277" priority="394">
      <formula>$N49="完了"</formula>
    </cfRule>
  </conditionalFormatting>
  <conditionalFormatting sqref="F49:G49">
    <cfRule type="expression" dxfId="276" priority="397">
      <formula>$N49="完了"</formula>
    </cfRule>
  </conditionalFormatting>
  <conditionalFormatting sqref="F49:G49">
    <cfRule type="expression" dxfId="275" priority="393">
      <formula>$N49="完了"</formula>
    </cfRule>
  </conditionalFormatting>
  <conditionalFormatting sqref="F49">
    <cfRule type="expression" dxfId="274" priority="392">
      <formula>$N49="完了"</formula>
    </cfRule>
  </conditionalFormatting>
  <conditionalFormatting sqref="G49">
    <cfRule type="expression" dxfId="273" priority="391">
      <formula>$N49="完了"</formula>
    </cfRule>
  </conditionalFormatting>
  <conditionalFormatting sqref="F49">
    <cfRule type="expression" dxfId="272" priority="390">
      <formula>$N49="完了"</formula>
    </cfRule>
  </conditionalFormatting>
  <conditionalFormatting sqref="G49">
    <cfRule type="expression" dxfId="271" priority="389">
      <formula>$N49="完了"</formula>
    </cfRule>
  </conditionalFormatting>
  <conditionalFormatting sqref="F49">
    <cfRule type="expression" dxfId="270" priority="388">
      <formula>$N49="完了"</formula>
    </cfRule>
  </conditionalFormatting>
  <conditionalFormatting sqref="G49">
    <cfRule type="expression" dxfId="269" priority="387">
      <formula>$N49="完了"</formula>
    </cfRule>
  </conditionalFormatting>
  <conditionalFormatting sqref="F49:G49">
    <cfRule type="expression" dxfId="268" priority="386">
      <formula>$N49="完了"</formula>
    </cfRule>
  </conditionalFormatting>
  <conditionalFormatting sqref="F49:G49">
    <cfRule type="expression" dxfId="267" priority="385">
      <formula>$N49="完了"</formula>
    </cfRule>
  </conditionalFormatting>
  <conditionalFormatting sqref="F49:G49">
    <cfRule type="expression" dxfId="266" priority="384">
      <formula>$N49="完了"</formula>
    </cfRule>
  </conditionalFormatting>
  <conditionalFormatting sqref="C49">
    <cfRule type="expression" dxfId="265" priority="423">
      <formula>$N49="完了"</formula>
    </cfRule>
  </conditionalFormatting>
  <conditionalFormatting sqref="F51:G51">
    <cfRule type="expression" dxfId="264" priority="342">
      <formula>$N51="完了"</formula>
    </cfRule>
  </conditionalFormatting>
  <conditionalFormatting sqref="F51">
    <cfRule type="expression" dxfId="263" priority="341">
      <formula>$N51="完了"</formula>
    </cfRule>
  </conditionalFormatting>
  <conditionalFormatting sqref="G51">
    <cfRule type="expression" dxfId="262" priority="340">
      <formula>$N51="完了"</formula>
    </cfRule>
  </conditionalFormatting>
  <conditionalFormatting sqref="D50">
    <cfRule type="expression" dxfId="261" priority="338">
      <formula>$N50="完了"</formula>
    </cfRule>
  </conditionalFormatting>
  <conditionalFormatting sqref="D50">
    <cfRule type="expression" dxfId="260" priority="337">
      <formula>$N50="完了"</formula>
    </cfRule>
  </conditionalFormatting>
  <conditionalFormatting sqref="D50">
    <cfRule type="expression" dxfId="259" priority="336">
      <formula>$N50="完了"</formula>
    </cfRule>
  </conditionalFormatting>
  <conditionalFormatting sqref="C50">
    <cfRule type="expression" dxfId="258" priority="339">
      <formula>$N50="完了"</formula>
    </cfRule>
  </conditionalFormatting>
  <conditionalFormatting sqref="D50">
    <cfRule type="expression" dxfId="257" priority="335">
      <formula>$N50="完了"</formula>
    </cfRule>
  </conditionalFormatting>
  <conditionalFormatting sqref="D50">
    <cfRule type="expression" dxfId="256" priority="334">
      <formula>$N50="完了"</formula>
    </cfRule>
  </conditionalFormatting>
  <conditionalFormatting sqref="D50">
    <cfRule type="expression" dxfId="255" priority="333">
      <formula>$N50="完了"</formula>
    </cfRule>
  </conditionalFormatting>
  <conditionalFormatting sqref="D50">
    <cfRule type="expression" dxfId="254" priority="332">
      <formula>$N50="完了"</formula>
    </cfRule>
  </conditionalFormatting>
  <conditionalFormatting sqref="D50">
    <cfRule type="expression" dxfId="253" priority="330">
      <formula>$N50="完了"</formula>
    </cfRule>
  </conditionalFormatting>
  <conditionalFormatting sqref="D50">
    <cfRule type="expression" dxfId="252" priority="329">
      <formula>$N50="完了"</formula>
    </cfRule>
  </conditionalFormatting>
  <conditionalFormatting sqref="D50">
    <cfRule type="expression" dxfId="251" priority="328">
      <formula>$N50="完了"</formula>
    </cfRule>
  </conditionalFormatting>
  <conditionalFormatting sqref="D50">
    <cfRule type="expression" dxfId="250" priority="327">
      <formula>$N50="完了"</formula>
    </cfRule>
  </conditionalFormatting>
  <conditionalFormatting sqref="E50">
    <cfRule type="expression" dxfId="249" priority="315">
      <formula>$N50="完了"</formula>
    </cfRule>
  </conditionalFormatting>
  <conditionalFormatting sqref="E50">
    <cfRule type="expression" dxfId="248" priority="326">
      <formula>$N50="完了"</formula>
    </cfRule>
  </conditionalFormatting>
  <conditionalFormatting sqref="E50">
    <cfRule type="expression" dxfId="247" priority="324">
      <formula>$N50="完了"</formula>
    </cfRule>
  </conditionalFormatting>
  <conditionalFormatting sqref="E50">
    <cfRule type="expression" dxfId="246" priority="323">
      <formula>$N50="完了"</formula>
    </cfRule>
  </conditionalFormatting>
  <conditionalFormatting sqref="E50">
    <cfRule type="expression" dxfId="245" priority="325">
      <formula>$N50="完了"</formula>
    </cfRule>
  </conditionalFormatting>
  <conditionalFormatting sqref="E50">
    <cfRule type="expression" dxfId="244" priority="322">
      <formula>$N50="完了"</formula>
    </cfRule>
  </conditionalFormatting>
  <conditionalFormatting sqref="E50">
    <cfRule type="expression" dxfId="243" priority="321">
      <formula>$N50="完了"</formula>
    </cfRule>
  </conditionalFormatting>
  <conditionalFormatting sqref="E50">
    <cfRule type="expression" dxfId="242" priority="320">
      <formula>$N50="完了"</formula>
    </cfRule>
  </conditionalFormatting>
  <conditionalFormatting sqref="E50">
    <cfRule type="expression" dxfId="241" priority="319">
      <formula>$N50="完了"</formula>
    </cfRule>
  </conditionalFormatting>
  <conditionalFormatting sqref="E50">
    <cfRule type="expression" dxfId="240" priority="318">
      <formula>$N50="完了"</formula>
    </cfRule>
  </conditionalFormatting>
  <conditionalFormatting sqref="E50">
    <cfRule type="expression" dxfId="239" priority="317">
      <formula>$N50="完了"</formula>
    </cfRule>
  </conditionalFormatting>
  <conditionalFormatting sqref="E50">
    <cfRule type="expression" dxfId="238" priority="316">
      <formula>$N50="完了"</formula>
    </cfRule>
  </conditionalFormatting>
  <conditionalFormatting sqref="F50:G50">
    <cfRule type="expression" dxfId="237" priority="314">
      <formula>$N50="完了"</formula>
    </cfRule>
  </conditionalFormatting>
  <conditionalFormatting sqref="F50:G50">
    <cfRule type="expression" dxfId="236" priority="312">
      <formula>$N50="完了"</formula>
    </cfRule>
  </conditionalFormatting>
  <conditionalFormatting sqref="F50">
    <cfRule type="expression" dxfId="235" priority="311">
      <formula>$N50="完了"</formula>
    </cfRule>
  </conditionalFormatting>
  <conditionalFormatting sqref="G50">
    <cfRule type="expression" dxfId="234" priority="310">
      <formula>$N50="完了"</formula>
    </cfRule>
  </conditionalFormatting>
  <conditionalFormatting sqref="F50:G50">
    <cfRule type="expression" dxfId="233" priority="313">
      <formula>$N50="完了"</formula>
    </cfRule>
  </conditionalFormatting>
  <conditionalFormatting sqref="F50:G50">
    <cfRule type="expression" dxfId="232" priority="309">
      <formula>$N50="完了"</formula>
    </cfRule>
  </conditionalFormatting>
  <conditionalFormatting sqref="F50">
    <cfRule type="expression" dxfId="231" priority="308">
      <formula>$N50="完了"</formula>
    </cfRule>
  </conditionalFormatting>
  <conditionalFormatting sqref="G50">
    <cfRule type="expression" dxfId="230" priority="307">
      <formula>$N50="完了"</formula>
    </cfRule>
  </conditionalFormatting>
  <conditionalFormatting sqref="F50">
    <cfRule type="expression" dxfId="229" priority="306">
      <formula>$N50="完了"</formula>
    </cfRule>
  </conditionalFormatting>
  <conditionalFormatting sqref="G50">
    <cfRule type="expression" dxfId="228" priority="305">
      <formula>$N50="完了"</formula>
    </cfRule>
  </conditionalFormatting>
  <conditionalFormatting sqref="F50">
    <cfRule type="expression" dxfId="227" priority="304">
      <formula>$N50="完了"</formula>
    </cfRule>
  </conditionalFormatting>
  <conditionalFormatting sqref="G50">
    <cfRule type="expression" dxfId="226" priority="303">
      <formula>$N50="完了"</formula>
    </cfRule>
  </conditionalFormatting>
  <conditionalFormatting sqref="F50:G50">
    <cfRule type="expression" dxfId="225" priority="302">
      <formula>$N50="完了"</formula>
    </cfRule>
  </conditionalFormatting>
  <conditionalFormatting sqref="F50:G50">
    <cfRule type="expression" dxfId="224" priority="301">
      <formula>$N50="完了"</formula>
    </cfRule>
  </conditionalFormatting>
  <conditionalFormatting sqref="F50:G50">
    <cfRule type="expression" dxfId="223" priority="300">
      <formula>$N50="完了"</formula>
    </cfRule>
  </conditionalFormatting>
  <conditionalFormatting sqref="A37">
    <cfRule type="expression" dxfId="222" priority="297">
      <formula>$N37="完了"</formula>
    </cfRule>
  </conditionalFormatting>
  <conditionalFormatting sqref="I37:N37">
    <cfRule type="expression" dxfId="221" priority="295">
      <formula>$N37="完了"</formula>
    </cfRule>
  </conditionalFormatting>
  <conditionalFormatting sqref="H37">
    <cfRule type="expression" dxfId="220" priority="294">
      <formula>$N37="完了"</formula>
    </cfRule>
  </conditionalFormatting>
  <conditionalFormatting sqref="E37">
    <cfRule type="expression" dxfId="219" priority="293">
      <formula>$N37="完了"</formula>
    </cfRule>
  </conditionalFormatting>
  <conditionalFormatting sqref="F37">
    <cfRule type="expression" dxfId="218" priority="292">
      <formula>$N37="完了"</formula>
    </cfRule>
  </conditionalFormatting>
  <conditionalFormatting sqref="G37">
    <cfRule type="expression" dxfId="217" priority="291">
      <formula>$N37="完了"</formula>
    </cfRule>
  </conditionalFormatting>
  <conditionalFormatting sqref="D37">
    <cfRule type="expression" dxfId="216" priority="290">
      <formula>$N37="完了"</formula>
    </cfRule>
  </conditionalFormatting>
  <conditionalFormatting sqref="C37">
    <cfRule type="expression" dxfId="215" priority="289">
      <formula>$N37="完了"</formula>
    </cfRule>
  </conditionalFormatting>
  <conditionalFormatting sqref="C37 H37">
    <cfRule type="expression" dxfId="214" priority="288">
      <formula>$N37="完了"</formula>
    </cfRule>
  </conditionalFormatting>
  <conditionalFormatting sqref="D37">
    <cfRule type="expression" dxfId="213" priority="287">
      <formula>$N37="完了"</formula>
    </cfRule>
  </conditionalFormatting>
  <conditionalFormatting sqref="E37">
    <cfRule type="expression" dxfId="212" priority="286">
      <formula>$N37="完了"</formula>
    </cfRule>
  </conditionalFormatting>
  <conditionalFormatting sqref="F37">
    <cfRule type="expression" dxfId="211" priority="285">
      <formula>$N37="完了"</formula>
    </cfRule>
  </conditionalFormatting>
  <conditionalFormatting sqref="G37">
    <cfRule type="expression" dxfId="210" priority="284">
      <formula>$N37="完了"</formula>
    </cfRule>
  </conditionalFormatting>
  <conditionalFormatting sqref="A50">
    <cfRule type="expression" dxfId="209" priority="281">
      <formula>$N50="完了"</formula>
    </cfRule>
  </conditionalFormatting>
  <conditionalFormatting sqref="A51">
    <cfRule type="expression" dxfId="208" priority="280">
      <formula>$N51="完了"</formula>
    </cfRule>
  </conditionalFormatting>
  <conditionalFormatting sqref="C52 H52">
    <cfRule type="expression" dxfId="207" priority="278">
      <formula>$N52="完了"</formula>
    </cfRule>
  </conditionalFormatting>
  <conditionalFormatting sqref="D52">
    <cfRule type="expression" dxfId="206" priority="277">
      <formula>$N52="完了"</formula>
    </cfRule>
  </conditionalFormatting>
  <conditionalFormatting sqref="D52">
    <cfRule type="expression" dxfId="205" priority="276">
      <formula>$N52="完了"</formula>
    </cfRule>
  </conditionalFormatting>
  <conditionalFormatting sqref="D52">
    <cfRule type="expression" dxfId="204" priority="275">
      <formula>$N52="完了"</formula>
    </cfRule>
  </conditionalFormatting>
  <conditionalFormatting sqref="D52">
    <cfRule type="expression" dxfId="203" priority="274">
      <formula>$N52="完了"</formula>
    </cfRule>
  </conditionalFormatting>
  <conditionalFormatting sqref="D52">
    <cfRule type="expression" dxfId="202" priority="273">
      <formula>$N52="完了"</formula>
    </cfRule>
  </conditionalFormatting>
  <conditionalFormatting sqref="D52">
    <cfRule type="expression" dxfId="201" priority="272">
      <formula>$N52="完了"</formula>
    </cfRule>
  </conditionalFormatting>
  <conditionalFormatting sqref="D52">
    <cfRule type="expression" dxfId="200" priority="271">
      <formula>$N52="完了"</formula>
    </cfRule>
  </conditionalFormatting>
  <conditionalFormatting sqref="D52">
    <cfRule type="expression" dxfId="199" priority="270">
      <formula>$N52="完了"</formula>
    </cfRule>
  </conditionalFormatting>
  <conditionalFormatting sqref="D52">
    <cfRule type="expression" dxfId="198" priority="269">
      <formula>$N52="完了"</formula>
    </cfRule>
  </conditionalFormatting>
  <conditionalFormatting sqref="D52">
    <cfRule type="expression" dxfId="197" priority="268">
      <formula>$N52="完了"</formula>
    </cfRule>
  </conditionalFormatting>
  <conditionalFormatting sqref="D52">
    <cfRule type="expression" dxfId="196" priority="266">
      <formula>$N52="完了"</formula>
    </cfRule>
  </conditionalFormatting>
  <conditionalFormatting sqref="E52">
    <cfRule type="expression" dxfId="195" priority="265">
      <formula>$N52="完了"</formula>
    </cfRule>
  </conditionalFormatting>
  <conditionalFormatting sqref="D52">
    <cfRule type="expression" dxfId="194" priority="267">
      <formula>$N52="完了"</formula>
    </cfRule>
  </conditionalFormatting>
  <conditionalFormatting sqref="E52">
    <cfRule type="expression" dxfId="193" priority="264">
      <formula>$N52="完了"</formula>
    </cfRule>
  </conditionalFormatting>
  <conditionalFormatting sqref="E52">
    <cfRule type="expression" dxfId="192" priority="263">
      <formula>$N52="完了"</formula>
    </cfRule>
  </conditionalFormatting>
  <conditionalFormatting sqref="E52">
    <cfRule type="expression" dxfId="191" priority="262">
      <formula>$N52="完了"</formula>
    </cfRule>
  </conditionalFormatting>
  <conditionalFormatting sqref="E52">
    <cfRule type="expression" dxfId="190" priority="261">
      <formula>$N52="完了"</formula>
    </cfRule>
  </conditionalFormatting>
  <conditionalFormatting sqref="E52">
    <cfRule type="expression" dxfId="189" priority="260">
      <formula>$N52="完了"</formula>
    </cfRule>
  </conditionalFormatting>
  <conditionalFormatting sqref="E52">
    <cfRule type="expression" dxfId="188" priority="259">
      <formula>$N52="完了"</formula>
    </cfRule>
  </conditionalFormatting>
  <conditionalFormatting sqref="E52">
    <cfRule type="expression" dxfId="187" priority="258">
      <formula>$N52="完了"</formula>
    </cfRule>
  </conditionalFormatting>
  <conditionalFormatting sqref="E52">
    <cfRule type="expression" dxfId="186" priority="257">
      <formula>$N52="完了"</formula>
    </cfRule>
  </conditionalFormatting>
  <conditionalFormatting sqref="E52">
    <cfRule type="expression" dxfId="185" priority="256">
      <formula>$N52="完了"</formula>
    </cfRule>
  </conditionalFormatting>
  <conditionalFormatting sqref="F52:G52">
    <cfRule type="expression" dxfId="184" priority="241">
      <formula>$N52="完了"</formula>
    </cfRule>
  </conditionalFormatting>
  <conditionalFormatting sqref="E52">
    <cfRule type="expression" dxfId="183" priority="254">
      <formula>$N52="完了"</formula>
    </cfRule>
  </conditionalFormatting>
  <conditionalFormatting sqref="F52:G52">
    <cfRule type="expression" dxfId="182" priority="253">
      <formula>$N52="完了"</formula>
    </cfRule>
  </conditionalFormatting>
  <conditionalFormatting sqref="F52:G52">
    <cfRule type="expression" dxfId="181" priority="252">
      <formula>$N52="完了"</formula>
    </cfRule>
  </conditionalFormatting>
  <conditionalFormatting sqref="E52">
    <cfRule type="expression" dxfId="180" priority="255">
      <formula>$N52="完了"</formula>
    </cfRule>
  </conditionalFormatting>
  <conditionalFormatting sqref="F52:G52">
    <cfRule type="expression" dxfId="179" priority="251">
      <formula>$N52="完了"</formula>
    </cfRule>
  </conditionalFormatting>
  <conditionalFormatting sqref="F52">
    <cfRule type="expression" dxfId="178" priority="250">
      <formula>$N52="完了"</formula>
    </cfRule>
  </conditionalFormatting>
  <conditionalFormatting sqref="G52">
    <cfRule type="expression" dxfId="177" priority="249">
      <formula>$N52="完了"</formula>
    </cfRule>
  </conditionalFormatting>
  <conditionalFormatting sqref="F52:G52">
    <cfRule type="expression" dxfId="176" priority="248">
      <formula>$N52="完了"</formula>
    </cfRule>
  </conditionalFormatting>
  <conditionalFormatting sqref="F52">
    <cfRule type="expression" dxfId="175" priority="247">
      <formula>$N52="完了"</formula>
    </cfRule>
  </conditionalFormatting>
  <conditionalFormatting sqref="G52">
    <cfRule type="expression" dxfId="174" priority="246">
      <formula>$N52="完了"</formula>
    </cfRule>
  </conditionalFormatting>
  <conditionalFormatting sqref="F52">
    <cfRule type="expression" dxfId="173" priority="245">
      <formula>$N52="完了"</formula>
    </cfRule>
  </conditionalFormatting>
  <conditionalFormatting sqref="G52">
    <cfRule type="expression" dxfId="172" priority="244">
      <formula>$N52="完了"</formula>
    </cfRule>
  </conditionalFormatting>
  <conditionalFormatting sqref="F52">
    <cfRule type="expression" dxfId="171" priority="243">
      <formula>$N52="完了"</formula>
    </cfRule>
  </conditionalFormatting>
  <conditionalFormatting sqref="G52">
    <cfRule type="expression" dxfId="170" priority="242">
      <formula>$N52="完了"</formula>
    </cfRule>
  </conditionalFormatting>
  <conditionalFormatting sqref="F52:G52">
    <cfRule type="expression" dxfId="169" priority="240">
      <formula>$N52="完了"</formula>
    </cfRule>
  </conditionalFormatting>
  <conditionalFormatting sqref="F52:G52">
    <cfRule type="expression" dxfId="168" priority="239">
      <formula>$N52="完了"</formula>
    </cfRule>
  </conditionalFormatting>
  <conditionalFormatting sqref="F52">
    <cfRule type="expression" dxfId="167" priority="238">
      <formula>$N52="完了"</formula>
    </cfRule>
  </conditionalFormatting>
  <conditionalFormatting sqref="G52">
    <cfRule type="expression" dxfId="166" priority="237">
      <formula>$N52="完了"</formula>
    </cfRule>
  </conditionalFormatting>
  <conditionalFormatting sqref="F53">
    <cfRule type="expression" dxfId="165" priority="196">
      <formula>$N53="完了"</formula>
    </cfRule>
  </conditionalFormatting>
  <conditionalFormatting sqref="G53">
    <cfRule type="expression" dxfId="164" priority="195">
      <formula>$N53="完了"</formula>
    </cfRule>
  </conditionalFormatting>
  <conditionalFormatting sqref="E53">
    <cfRule type="expression" dxfId="163" priority="212">
      <formula>$N53="完了"</formula>
    </cfRule>
  </conditionalFormatting>
  <conditionalFormatting sqref="E53">
    <cfRule type="expression" dxfId="162" priority="223">
      <formula>$N53="完了"</formula>
    </cfRule>
  </conditionalFormatting>
  <conditionalFormatting sqref="E53">
    <cfRule type="expression" dxfId="161" priority="221">
      <formula>$N53="完了"</formula>
    </cfRule>
  </conditionalFormatting>
  <conditionalFormatting sqref="E53">
    <cfRule type="expression" dxfId="160" priority="220">
      <formula>$N53="完了"</formula>
    </cfRule>
  </conditionalFormatting>
  <conditionalFormatting sqref="E53">
    <cfRule type="expression" dxfId="159" priority="222">
      <formula>$N53="完了"</formula>
    </cfRule>
  </conditionalFormatting>
  <conditionalFormatting sqref="E53">
    <cfRule type="expression" dxfId="158" priority="219">
      <formula>$N53="完了"</formula>
    </cfRule>
  </conditionalFormatting>
  <conditionalFormatting sqref="E53">
    <cfRule type="expression" dxfId="157" priority="218">
      <formula>$N53="完了"</formula>
    </cfRule>
  </conditionalFormatting>
  <conditionalFormatting sqref="E53">
    <cfRule type="expression" dxfId="156" priority="217">
      <formula>$N53="完了"</formula>
    </cfRule>
  </conditionalFormatting>
  <conditionalFormatting sqref="E53">
    <cfRule type="expression" dxfId="155" priority="216">
      <formula>$N53="完了"</formula>
    </cfRule>
  </conditionalFormatting>
  <conditionalFormatting sqref="E53">
    <cfRule type="expression" dxfId="154" priority="215">
      <formula>$N53="完了"</formula>
    </cfRule>
  </conditionalFormatting>
  <conditionalFormatting sqref="E53">
    <cfRule type="expression" dxfId="153" priority="214">
      <formula>$N53="完了"</formula>
    </cfRule>
  </conditionalFormatting>
  <conditionalFormatting sqref="E53">
    <cfRule type="expression" dxfId="152" priority="213">
      <formula>$N53="完了"</formula>
    </cfRule>
  </conditionalFormatting>
  <conditionalFormatting sqref="F53:G53">
    <cfRule type="expression" dxfId="151" priority="211">
      <formula>$N53="完了"</formula>
    </cfRule>
  </conditionalFormatting>
  <conditionalFormatting sqref="F53:G53">
    <cfRule type="expression" dxfId="150" priority="209">
      <formula>$N53="完了"</formula>
    </cfRule>
  </conditionalFormatting>
  <conditionalFormatting sqref="F53">
    <cfRule type="expression" dxfId="149" priority="208">
      <formula>$N53="完了"</formula>
    </cfRule>
  </conditionalFormatting>
  <conditionalFormatting sqref="G53">
    <cfRule type="expression" dxfId="148" priority="207">
      <formula>$N53="完了"</formula>
    </cfRule>
  </conditionalFormatting>
  <conditionalFormatting sqref="F53:G53">
    <cfRule type="expression" dxfId="147" priority="210">
      <formula>$N53="完了"</formula>
    </cfRule>
  </conditionalFormatting>
  <conditionalFormatting sqref="F53:G53">
    <cfRule type="expression" dxfId="146" priority="206">
      <formula>$N53="完了"</formula>
    </cfRule>
  </conditionalFormatting>
  <conditionalFormatting sqref="F53">
    <cfRule type="expression" dxfId="145" priority="205">
      <formula>$N53="完了"</formula>
    </cfRule>
  </conditionalFormatting>
  <conditionalFormatting sqref="G53">
    <cfRule type="expression" dxfId="144" priority="204">
      <formula>$N53="完了"</formula>
    </cfRule>
  </conditionalFormatting>
  <conditionalFormatting sqref="F53">
    <cfRule type="expression" dxfId="143" priority="203">
      <formula>$N53="完了"</formula>
    </cfRule>
  </conditionalFormatting>
  <conditionalFormatting sqref="G53">
    <cfRule type="expression" dxfId="142" priority="202">
      <formula>$N53="完了"</formula>
    </cfRule>
  </conditionalFormatting>
  <conditionalFormatting sqref="F53">
    <cfRule type="expression" dxfId="141" priority="201">
      <formula>$N53="完了"</formula>
    </cfRule>
  </conditionalFormatting>
  <conditionalFormatting sqref="G53">
    <cfRule type="expression" dxfId="140" priority="200">
      <formula>$N53="完了"</formula>
    </cfRule>
  </conditionalFormatting>
  <conditionalFormatting sqref="F53:G53">
    <cfRule type="expression" dxfId="139" priority="199">
      <formula>$N53="完了"</formula>
    </cfRule>
  </conditionalFormatting>
  <conditionalFormatting sqref="F53:G53">
    <cfRule type="expression" dxfId="138" priority="198">
      <formula>$N53="完了"</formula>
    </cfRule>
  </conditionalFormatting>
  <conditionalFormatting sqref="F53:G53">
    <cfRule type="expression" dxfId="137" priority="197">
      <formula>$N53="完了"</formula>
    </cfRule>
  </conditionalFormatting>
  <conditionalFormatting sqref="A52">
    <cfRule type="expression" dxfId="136" priority="194">
      <formula>$N52="完了"</formula>
    </cfRule>
  </conditionalFormatting>
  <conditionalFormatting sqref="A53">
    <cfRule type="expression" dxfId="135" priority="193">
      <formula>$N53="完了"</formula>
    </cfRule>
  </conditionalFormatting>
  <conditionalFormatting sqref="H52">
    <cfRule type="expression" dxfId="134" priority="192">
      <formula>$N52="完了"</formula>
    </cfRule>
  </conditionalFormatting>
  <conditionalFormatting sqref="E53:H53">
    <cfRule type="expression" dxfId="133" priority="191">
      <formula>$N53="完了"</formula>
    </cfRule>
  </conditionalFormatting>
  <conditionalFormatting sqref="C51 H51">
    <cfRule type="expression" dxfId="132" priority="190">
      <formula>$N51="完了"</formula>
    </cfRule>
  </conditionalFormatting>
  <conditionalFormatting sqref="D51">
    <cfRule type="expression" dxfId="131" priority="189">
      <formula>$N51="完了"</formula>
    </cfRule>
  </conditionalFormatting>
  <conditionalFormatting sqref="D51">
    <cfRule type="expression" dxfId="130" priority="188">
      <formula>$N51="完了"</formula>
    </cfRule>
  </conditionalFormatting>
  <conditionalFormatting sqref="D51">
    <cfRule type="expression" dxfId="129" priority="187">
      <formula>$N51="完了"</formula>
    </cfRule>
  </conditionalFormatting>
  <conditionalFormatting sqref="D51">
    <cfRule type="expression" dxfId="128" priority="186">
      <formula>$N51="完了"</formula>
    </cfRule>
  </conditionalFormatting>
  <conditionalFormatting sqref="D51">
    <cfRule type="expression" dxfId="127" priority="185">
      <formula>$N51="完了"</formula>
    </cfRule>
  </conditionalFormatting>
  <conditionalFormatting sqref="D51">
    <cfRule type="expression" dxfId="126" priority="184">
      <formula>$N51="完了"</formula>
    </cfRule>
  </conditionalFormatting>
  <conditionalFormatting sqref="D51">
    <cfRule type="expression" dxfId="125" priority="183">
      <formula>$N51="完了"</formula>
    </cfRule>
  </conditionalFormatting>
  <conditionalFormatting sqref="D51">
    <cfRule type="expression" dxfId="124" priority="182">
      <formula>$N51="完了"</formula>
    </cfRule>
  </conditionalFormatting>
  <conditionalFormatting sqref="D51">
    <cfRule type="expression" dxfId="123" priority="181">
      <formula>$N51="完了"</formula>
    </cfRule>
  </conditionalFormatting>
  <conditionalFormatting sqref="D51">
    <cfRule type="expression" dxfId="122" priority="180">
      <formula>$N51="完了"</formula>
    </cfRule>
  </conditionalFormatting>
  <conditionalFormatting sqref="D51">
    <cfRule type="expression" dxfId="121" priority="178">
      <formula>$N51="完了"</formula>
    </cfRule>
  </conditionalFormatting>
  <conditionalFormatting sqref="E51">
    <cfRule type="expression" dxfId="120" priority="177">
      <formula>$N51="完了"</formula>
    </cfRule>
  </conditionalFormatting>
  <conditionalFormatting sqref="D51">
    <cfRule type="expression" dxfId="119" priority="179">
      <formula>$N51="完了"</formula>
    </cfRule>
  </conditionalFormatting>
  <conditionalFormatting sqref="E51">
    <cfRule type="expression" dxfId="118" priority="176">
      <formula>$N51="完了"</formula>
    </cfRule>
  </conditionalFormatting>
  <conditionalFormatting sqref="E51">
    <cfRule type="expression" dxfId="117" priority="175">
      <formula>$N51="完了"</formula>
    </cfRule>
  </conditionalFormatting>
  <conditionalFormatting sqref="E51">
    <cfRule type="expression" dxfId="116" priority="174">
      <formula>$N51="完了"</formula>
    </cfRule>
  </conditionalFormatting>
  <conditionalFormatting sqref="E51">
    <cfRule type="expression" dxfId="115" priority="173">
      <formula>$N51="完了"</formula>
    </cfRule>
  </conditionalFormatting>
  <conditionalFormatting sqref="E51">
    <cfRule type="expression" dxfId="114" priority="172">
      <formula>$N51="完了"</formula>
    </cfRule>
  </conditionalFormatting>
  <conditionalFormatting sqref="E51">
    <cfRule type="expression" dxfId="113" priority="171">
      <formula>$N51="完了"</formula>
    </cfRule>
  </conditionalFormatting>
  <conditionalFormatting sqref="E51">
    <cfRule type="expression" dxfId="112" priority="170">
      <formula>$N51="完了"</formula>
    </cfRule>
  </conditionalFormatting>
  <conditionalFormatting sqref="E51">
    <cfRule type="expression" dxfId="111" priority="169">
      <formula>$N51="完了"</formula>
    </cfRule>
  </conditionalFormatting>
  <conditionalFormatting sqref="E51">
    <cfRule type="expression" dxfId="110" priority="168">
      <formula>$N51="完了"</formula>
    </cfRule>
  </conditionalFormatting>
  <conditionalFormatting sqref="F51:G51">
    <cfRule type="expression" dxfId="109" priority="153">
      <formula>$N51="完了"</formula>
    </cfRule>
  </conditionalFormatting>
  <conditionalFormatting sqref="E51">
    <cfRule type="expression" dxfId="108" priority="166">
      <formula>$N51="完了"</formula>
    </cfRule>
  </conditionalFormatting>
  <conditionalFormatting sqref="F51:G51">
    <cfRule type="expression" dxfId="107" priority="165">
      <formula>$N51="完了"</formula>
    </cfRule>
  </conditionalFormatting>
  <conditionalFormatting sqref="F51:G51">
    <cfRule type="expression" dxfId="106" priority="164">
      <formula>$N51="完了"</formula>
    </cfRule>
  </conditionalFormatting>
  <conditionalFormatting sqref="E51">
    <cfRule type="expression" dxfId="105" priority="167">
      <formula>$N51="完了"</formula>
    </cfRule>
  </conditionalFormatting>
  <conditionalFormatting sqref="F51:G51">
    <cfRule type="expression" dxfId="104" priority="163">
      <formula>$N51="完了"</formula>
    </cfRule>
  </conditionalFormatting>
  <conditionalFormatting sqref="F51">
    <cfRule type="expression" dxfId="103" priority="162">
      <formula>$N51="完了"</formula>
    </cfRule>
  </conditionalFormatting>
  <conditionalFormatting sqref="G51">
    <cfRule type="expression" dxfId="102" priority="161">
      <formula>$N51="完了"</formula>
    </cfRule>
  </conditionalFormatting>
  <conditionalFormatting sqref="F51:G51">
    <cfRule type="expression" dxfId="101" priority="160">
      <formula>$N51="完了"</formula>
    </cfRule>
  </conditionalFormatting>
  <conditionalFormatting sqref="F51">
    <cfRule type="expression" dxfId="100" priority="159">
      <formula>$N51="完了"</formula>
    </cfRule>
  </conditionalFormatting>
  <conditionalFormatting sqref="G51">
    <cfRule type="expression" dxfId="99" priority="158">
      <formula>$N51="完了"</formula>
    </cfRule>
  </conditionalFormatting>
  <conditionalFormatting sqref="F51">
    <cfRule type="expression" dxfId="98" priority="157">
      <formula>$N51="完了"</formula>
    </cfRule>
  </conditionalFormatting>
  <conditionalFormatting sqref="G51">
    <cfRule type="expression" dxfId="97" priority="156">
      <formula>$N51="完了"</formula>
    </cfRule>
  </conditionalFormatting>
  <conditionalFormatting sqref="F51">
    <cfRule type="expression" dxfId="96" priority="155">
      <formula>$N51="完了"</formula>
    </cfRule>
  </conditionalFormatting>
  <conditionalFormatting sqref="G51">
    <cfRule type="expression" dxfId="95" priority="154">
      <formula>$N51="完了"</formula>
    </cfRule>
  </conditionalFormatting>
  <conditionalFormatting sqref="F51:G51">
    <cfRule type="expression" dxfId="94" priority="152">
      <formula>$N51="完了"</formula>
    </cfRule>
  </conditionalFormatting>
  <conditionalFormatting sqref="F51:G51">
    <cfRule type="expression" dxfId="93" priority="151">
      <formula>$N51="完了"</formula>
    </cfRule>
  </conditionalFormatting>
  <conditionalFormatting sqref="F51">
    <cfRule type="expression" dxfId="92" priority="150">
      <formula>$N51="完了"</formula>
    </cfRule>
  </conditionalFormatting>
  <conditionalFormatting sqref="G51">
    <cfRule type="expression" dxfId="91" priority="149">
      <formula>$N51="完了"</formula>
    </cfRule>
  </conditionalFormatting>
  <conditionalFormatting sqref="F52">
    <cfRule type="expression" dxfId="90" priority="108">
      <formula>$N52="完了"</formula>
    </cfRule>
  </conditionalFormatting>
  <conditionalFormatting sqref="G52">
    <cfRule type="expression" dxfId="89" priority="107">
      <formula>$N52="完了"</formula>
    </cfRule>
  </conditionalFormatting>
  <conditionalFormatting sqref="D52">
    <cfRule type="expression" dxfId="88" priority="140">
      <formula>$N52="完了"</formula>
    </cfRule>
  </conditionalFormatting>
  <conditionalFormatting sqref="D52">
    <cfRule type="expression" dxfId="87" priority="147">
      <formula>$N52="完了"</formula>
    </cfRule>
  </conditionalFormatting>
  <conditionalFormatting sqref="D52">
    <cfRule type="expression" dxfId="86" priority="146">
      <formula>$N52="完了"</formula>
    </cfRule>
  </conditionalFormatting>
  <conditionalFormatting sqref="D52">
    <cfRule type="expression" dxfId="85" priority="145">
      <formula>$N52="完了"</formula>
    </cfRule>
  </conditionalFormatting>
  <conditionalFormatting sqref="C52">
    <cfRule type="expression" dxfId="84" priority="148">
      <formula>$N52="完了"</formula>
    </cfRule>
  </conditionalFormatting>
  <conditionalFormatting sqref="D52">
    <cfRule type="expression" dxfId="83" priority="144">
      <formula>$N52="完了"</formula>
    </cfRule>
  </conditionalFormatting>
  <conditionalFormatting sqref="D52">
    <cfRule type="expression" dxfId="82" priority="143">
      <formula>$N52="完了"</formula>
    </cfRule>
  </conditionalFormatting>
  <conditionalFormatting sqref="D52">
    <cfRule type="expression" dxfId="81" priority="142">
      <formula>$N52="完了"</formula>
    </cfRule>
  </conditionalFormatting>
  <conditionalFormatting sqref="D52">
    <cfRule type="expression" dxfId="80" priority="141">
      <formula>$N52="完了"</formula>
    </cfRule>
  </conditionalFormatting>
  <conditionalFormatting sqref="D52">
    <cfRule type="expression" dxfId="79" priority="139">
      <formula>$N52="完了"</formula>
    </cfRule>
  </conditionalFormatting>
  <conditionalFormatting sqref="D52">
    <cfRule type="expression" dxfId="78" priority="138">
      <formula>$N52="完了"</formula>
    </cfRule>
  </conditionalFormatting>
  <conditionalFormatting sqref="D52">
    <cfRule type="expression" dxfId="77" priority="137">
      <formula>$N52="完了"</formula>
    </cfRule>
  </conditionalFormatting>
  <conditionalFormatting sqref="D52">
    <cfRule type="expression" dxfId="76" priority="136">
      <formula>$N52="完了"</formula>
    </cfRule>
  </conditionalFormatting>
  <conditionalFormatting sqref="E52">
    <cfRule type="expression" dxfId="75" priority="124">
      <formula>$N52="完了"</formula>
    </cfRule>
  </conditionalFormatting>
  <conditionalFormatting sqref="E52">
    <cfRule type="expression" dxfId="74" priority="135">
      <formula>$N52="完了"</formula>
    </cfRule>
  </conditionalFormatting>
  <conditionalFormatting sqref="E52">
    <cfRule type="expression" dxfId="73" priority="133">
      <formula>$N52="完了"</formula>
    </cfRule>
  </conditionalFormatting>
  <conditionalFormatting sqref="E52">
    <cfRule type="expression" dxfId="72" priority="132">
      <formula>$N52="完了"</formula>
    </cfRule>
  </conditionalFormatting>
  <conditionalFormatting sqref="E52">
    <cfRule type="expression" dxfId="71" priority="134">
      <formula>$N52="完了"</formula>
    </cfRule>
  </conditionalFormatting>
  <conditionalFormatting sqref="E52">
    <cfRule type="expression" dxfId="70" priority="131">
      <formula>$N52="完了"</formula>
    </cfRule>
  </conditionalFormatting>
  <conditionalFormatting sqref="E52">
    <cfRule type="expression" dxfId="69" priority="130">
      <formula>$N52="完了"</formula>
    </cfRule>
  </conditionalFormatting>
  <conditionalFormatting sqref="E52">
    <cfRule type="expression" dxfId="68" priority="129">
      <formula>$N52="完了"</formula>
    </cfRule>
  </conditionalFormatting>
  <conditionalFormatting sqref="E52">
    <cfRule type="expression" dxfId="67" priority="128">
      <formula>$N52="完了"</formula>
    </cfRule>
  </conditionalFormatting>
  <conditionalFormatting sqref="E52">
    <cfRule type="expression" dxfId="66" priority="127">
      <formula>$N52="完了"</formula>
    </cfRule>
  </conditionalFormatting>
  <conditionalFormatting sqref="E52">
    <cfRule type="expression" dxfId="65" priority="126">
      <formula>$N52="完了"</formula>
    </cfRule>
  </conditionalFormatting>
  <conditionalFormatting sqref="E52">
    <cfRule type="expression" dxfId="64" priority="125">
      <formula>$N52="完了"</formula>
    </cfRule>
  </conditionalFormatting>
  <conditionalFormatting sqref="F52:G52">
    <cfRule type="expression" dxfId="63" priority="123">
      <formula>$N52="完了"</formula>
    </cfRule>
  </conditionalFormatting>
  <conditionalFormatting sqref="F52:G52">
    <cfRule type="expression" dxfId="62" priority="121">
      <formula>$N52="完了"</formula>
    </cfRule>
  </conditionalFormatting>
  <conditionalFormatting sqref="F52">
    <cfRule type="expression" dxfId="61" priority="120">
      <formula>$N52="完了"</formula>
    </cfRule>
  </conditionalFormatting>
  <conditionalFormatting sqref="G52">
    <cfRule type="expression" dxfId="60" priority="119">
      <formula>$N52="完了"</formula>
    </cfRule>
  </conditionalFormatting>
  <conditionalFormatting sqref="F52:G52">
    <cfRule type="expression" dxfId="59" priority="122">
      <formula>$N52="完了"</formula>
    </cfRule>
  </conditionalFormatting>
  <conditionalFormatting sqref="F52:G52">
    <cfRule type="expression" dxfId="58" priority="118">
      <formula>$N52="完了"</formula>
    </cfRule>
  </conditionalFormatting>
  <conditionalFormatting sqref="F52">
    <cfRule type="expression" dxfId="57" priority="117">
      <formula>$N52="完了"</formula>
    </cfRule>
  </conditionalFormatting>
  <conditionalFormatting sqref="G52">
    <cfRule type="expression" dxfId="56" priority="116">
      <formula>$N52="完了"</formula>
    </cfRule>
  </conditionalFormatting>
  <conditionalFormatting sqref="F52">
    <cfRule type="expression" dxfId="55" priority="115">
      <formula>$N52="完了"</formula>
    </cfRule>
  </conditionalFormatting>
  <conditionalFormatting sqref="G52">
    <cfRule type="expression" dxfId="54" priority="114">
      <formula>$N52="完了"</formula>
    </cfRule>
  </conditionalFormatting>
  <conditionalFormatting sqref="F52">
    <cfRule type="expression" dxfId="53" priority="113">
      <formula>$N52="完了"</formula>
    </cfRule>
  </conditionalFormatting>
  <conditionalFormatting sqref="G52">
    <cfRule type="expression" dxfId="52" priority="112">
      <formula>$N52="完了"</formula>
    </cfRule>
  </conditionalFormatting>
  <conditionalFormatting sqref="F52:G52">
    <cfRule type="expression" dxfId="51" priority="111">
      <formula>$N52="完了"</formula>
    </cfRule>
  </conditionalFormatting>
  <conditionalFormatting sqref="F52:G52">
    <cfRule type="expression" dxfId="50" priority="110">
      <formula>$N52="完了"</formula>
    </cfRule>
  </conditionalFormatting>
  <conditionalFormatting sqref="F52:G52">
    <cfRule type="expression" dxfId="49" priority="109">
      <formula>$N52="完了"</formula>
    </cfRule>
  </conditionalFormatting>
  <conditionalFormatting sqref="C53">
    <cfRule type="expression" dxfId="48" priority="106">
      <formula>$N53="完了"</formula>
    </cfRule>
  </conditionalFormatting>
  <conditionalFormatting sqref="D53">
    <cfRule type="expression" dxfId="47" priority="105">
      <formula>$N53="完了"</formula>
    </cfRule>
  </conditionalFormatting>
  <conditionalFormatting sqref="D53">
    <cfRule type="expression" dxfId="46" priority="104">
      <formula>$N53="完了"</formula>
    </cfRule>
  </conditionalFormatting>
  <conditionalFormatting sqref="D53">
    <cfRule type="expression" dxfId="45" priority="103">
      <formula>$N53="完了"</formula>
    </cfRule>
  </conditionalFormatting>
  <conditionalFormatting sqref="D53">
    <cfRule type="expression" dxfId="44" priority="102">
      <formula>$N53="完了"</formula>
    </cfRule>
  </conditionalFormatting>
  <conditionalFormatting sqref="D53">
    <cfRule type="expression" dxfId="43" priority="101">
      <formula>$N53="完了"</formula>
    </cfRule>
  </conditionalFormatting>
  <conditionalFormatting sqref="D53">
    <cfRule type="expression" dxfId="42" priority="100">
      <formula>$N53="完了"</formula>
    </cfRule>
  </conditionalFormatting>
  <conditionalFormatting sqref="D53">
    <cfRule type="expression" dxfId="41" priority="99">
      <formula>$N53="完了"</formula>
    </cfRule>
  </conditionalFormatting>
  <conditionalFormatting sqref="D53">
    <cfRule type="expression" dxfId="40" priority="98">
      <formula>$N53="完了"</formula>
    </cfRule>
  </conditionalFormatting>
  <conditionalFormatting sqref="D53">
    <cfRule type="expression" dxfId="39" priority="97">
      <formula>$N53="完了"</formula>
    </cfRule>
  </conditionalFormatting>
  <conditionalFormatting sqref="D53">
    <cfRule type="expression" dxfId="38" priority="96">
      <formula>$N53="完了"</formula>
    </cfRule>
  </conditionalFormatting>
  <conditionalFormatting sqref="D53">
    <cfRule type="expression" dxfId="37" priority="94">
      <formula>$N53="完了"</formula>
    </cfRule>
  </conditionalFormatting>
  <conditionalFormatting sqref="D53">
    <cfRule type="expression" dxfId="36" priority="95">
      <formula>$N53="完了"</formula>
    </cfRule>
  </conditionalFormatting>
  <conditionalFormatting sqref="C53">
    <cfRule type="expression" dxfId="35" priority="93">
      <formula>$N53="完了"</formula>
    </cfRule>
  </conditionalFormatting>
  <conditionalFormatting sqref="D53">
    <cfRule type="expression" dxfId="34" priority="92">
      <formula>$N53="完了"</formula>
    </cfRule>
  </conditionalFormatting>
  <conditionalFormatting sqref="D53">
    <cfRule type="expression" dxfId="33" priority="91">
      <formula>$N53="完了"</formula>
    </cfRule>
  </conditionalFormatting>
  <conditionalFormatting sqref="D53">
    <cfRule type="expression" dxfId="32" priority="90">
      <formula>$N53="完了"</formula>
    </cfRule>
  </conditionalFormatting>
  <conditionalFormatting sqref="D53">
    <cfRule type="expression" dxfId="31" priority="89">
      <formula>$N53="完了"</formula>
    </cfRule>
  </conditionalFormatting>
  <conditionalFormatting sqref="D53">
    <cfRule type="expression" dxfId="30" priority="88">
      <formula>$N53="完了"</formula>
    </cfRule>
  </conditionalFormatting>
  <conditionalFormatting sqref="D53">
    <cfRule type="expression" dxfId="29" priority="87">
      <formula>$N53="完了"</formula>
    </cfRule>
  </conditionalFormatting>
  <conditionalFormatting sqref="D53">
    <cfRule type="expression" dxfId="28" priority="86">
      <formula>$N53="完了"</formula>
    </cfRule>
  </conditionalFormatting>
  <conditionalFormatting sqref="D53">
    <cfRule type="expression" dxfId="27" priority="85">
      <formula>$N53="完了"</formula>
    </cfRule>
  </conditionalFormatting>
  <conditionalFormatting sqref="D53">
    <cfRule type="expression" dxfId="26" priority="84">
      <formula>$N53="完了"</formula>
    </cfRule>
  </conditionalFormatting>
  <conditionalFormatting sqref="D53">
    <cfRule type="expression" dxfId="25" priority="83">
      <formula>$N53="完了"</formula>
    </cfRule>
  </conditionalFormatting>
  <conditionalFormatting sqref="D53">
    <cfRule type="expression" dxfId="24" priority="81">
      <formula>$N53="完了"</formula>
    </cfRule>
  </conditionalFormatting>
  <conditionalFormatting sqref="D53">
    <cfRule type="expression" dxfId="23" priority="82">
      <formula>$N53="完了"</formula>
    </cfRule>
  </conditionalFormatting>
  <conditionalFormatting sqref="B20 B22 B24 B27 B29">
    <cfRule type="expression" dxfId="22" priority="73">
      <formula>$N20="完了"</formula>
    </cfRule>
  </conditionalFormatting>
  <conditionalFormatting sqref="A19">
    <cfRule type="expression" dxfId="21" priority="72">
      <formula>$N19="完了"</formula>
    </cfRule>
  </conditionalFormatting>
  <conditionalFormatting sqref="B19 B21 B23 B25:B26 B28">
    <cfRule type="expression" dxfId="20" priority="69">
      <formula>$N19="完了"</formula>
    </cfRule>
  </conditionalFormatting>
  <conditionalFormatting sqref="D19:G29">
    <cfRule type="expression" dxfId="19" priority="20">
      <formula>$N19="完了"</formula>
    </cfRule>
  </conditionalFormatting>
  <conditionalFormatting sqref="C19:C29">
    <cfRule type="expression" dxfId="18" priority="19">
      <formula>$N19="完了"</formula>
    </cfRule>
  </conditionalFormatting>
  <conditionalFormatting sqref="H19:N19">
    <cfRule type="expression" dxfId="17" priority="18">
      <formula>$N19="完了"</formula>
    </cfRule>
  </conditionalFormatting>
  <conditionalFormatting sqref="H20:N20">
    <cfRule type="expression" dxfId="16" priority="17">
      <formula>$N20="完了"</formula>
    </cfRule>
  </conditionalFormatting>
  <conditionalFormatting sqref="H21:N21">
    <cfRule type="expression" dxfId="15" priority="16">
      <formula>$N21="完了"</formula>
    </cfRule>
  </conditionalFormatting>
  <conditionalFormatting sqref="H22 L22:N22">
    <cfRule type="expression" dxfId="14" priority="15">
      <formula>$N22="完了"</formula>
    </cfRule>
  </conditionalFormatting>
  <conditionalFormatting sqref="H23:H24 J23:N23">
    <cfRule type="expression" dxfId="13" priority="14">
      <formula>$N23="完了"</formula>
    </cfRule>
  </conditionalFormatting>
  <conditionalFormatting sqref="J24:N24">
    <cfRule type="expression" dxfId="12" priority="13">
      <formula>$N24="完了"</formula>
    </cfRule>
  </conditionalFormatting>
  <conditionalFormatting sqref="H25:N25">
    <cfRule type="expression" dxfId="11" priority="12">
      <formula>$N25="完了"</formula>
    </cfRule>
  </conditionalFormatting>
  <conditionalFormatting sqref="H26:N26">
    <cfRule type="expression" dxfId="10" priority="11">
      <formula>$N26="完了"</formula>
    </cfRule>
  </conditionalFormatting>
  <conditionalFormatting sqref="H27:N27">
    <cfRule type="expression" dxfId="9" priority="10">
      <formula>$N27="完了"</formula>
    </cfRule>
  </conditionalFormatting>
  <conditionalFormatting sqref="H28:I28 L28:N28">
    <cfRule type="expression" dxfId="8" priority="9">
      <formula>$N28="完了"</formula>
    </cfRule>
  </conditionalFormatting>
  <conditionalFormatting sqref="H29 L29:N29">
    <cfRule type="expression" dxfId="7" priority="8">
      <formula>$N29="完了"</formula>
    </cfRule>
  </conditionalFormatting>
  <conditionalFormatting sqref="A20">
    <cfRule type="expression" dxfId="6" priority="7">
      <formula>$N20="完了"</formula>
    </cfRule>
  </conditionalFormatting>
  <conditionalFormatting sqref="A21:A29">
    <cfRule type="expression" dxfId="5" priority="6">
      <formula>$N21="完了"</formula>
    </cfRule>
  </conditionalFormatting>
  <conditionalFormatting sqref="I29:K29">
    <cfRule type="expression" dxfId="4" priority="5">
      <formula>$N29="完了"</formula>
    </cfRule>
  </conditionalFormatting>
  <conditionalFormatting sqref="I23">
    <cfRule type="expression" dxfId="3" priority="4">
      <formula>$N23="完了"</formula>
    </cfRule>
  </conditionalFormatting>
  <conditionalFormatting sqref="I24">
    <cfRule type="expression" dxfId="2" priority="3">
      <formula>$N24="完了"</formula>
    </cfRule>
  </conditionalFormatting>
  <conditionalFormatting sqref="I22:K22">
    <cfRule type="expression" dxfId="1" priority="2">
      <formula>$N22="完了"</formula>
    </cfRule>
  </conditionalFormatting>
  <conditionalFormatting sqref="J28:K28">
    <cfRule type="expression" dxfId="0" priority="1">
      <formula>$N28="完了"</formula>
    </cfRule>
  </conditionalFormatting>
  <dataValidations disablePrompts="1" count="1">
    <dataValidation type="list" allowBlank="1" showInputMessage="1" showErrorMessage="1" sqref="N7:N62" xr:uid="{00000000-0002-0000-0100-000000000000}">
      <formula1>"未着手,対応中,完了"</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69</vt:i4>
      </vt:variant>
    </vt:vector>
  </HeadingPairs>
  <TitlesOfParts>
    <vt:vector size="71" baseType="lpstr">
      <vt:lpstr>管理台帳</vt:lpstr>
      <vt:lpstr>レビュー票</vt:lpstr>
      <vt:lpstr>管理台帳!Print_Area</vt:lpstr>
      <vt:lpstr>管理台帳!Print_Titles</vt:lpstr>
      <vt:lpstr>キー項目範囲</vt:lpstr>
      <vt:lpstr>コーディングミス</vt:lpstr>
      <vt:lpstr>コーディング標準化ミス</vt:lpstr>
      <vt:lpstr>コメント密度</vt:lpstr>
      <vt:lpstr>ステップ数</vt:lpstr>
      <vt:lpstr>チーム名</vt:lpstr>
      <vt:lpstr>テストケース数</vt:lpstr>
      <vt:lpstr>テスト項目ミス</vt:lpstr>
      <vt:lpstr>バグではない数</vt:lpstr>
      <vt:lpstr>バグ密度</vt:lpstr>
      <vt:lpstr>ページ数</vt:lpstr>
      <vt:lpstr>レビューア</vt:lpstr>
      <vt:lpstr>レビューイ</vt:lpstr>
      <vt:lpstr>レビュー依頼日</vt:lpstr>
      <vt:lpstr>レビュー回数</vt:lpstr>
      <vt:lpstr>レビュー管理番号</vt:lpstr>
      <vt:lpstr>レビュー形式</vt:lpstr>
      <vt:lpstr>レビュー後修正不備</vt:lpstr>
      <vt:lpstr>レビュー工数</vt:lpstr>
      <vt:lpstr>レビュー参加者</vt:lpstr>
      <vt:lpstr>レビュー指摘件数</vt:lpstr>
      <vt:lpstr>レビュー指摘対処件数</vt:lpstr>
      <vt:lpstr>レビュー指摘対処率</vt:lpstr>
      <vt:lpstr>レビュー実施日</vt:lpstr>
      <vt:lpstr>レビュー密度</vt:lpstr>
      <vt:lpstr>一覧タイトル最終行</vt:lpstr>
      <vt:lpstr>一覧データ範囲</vt:lpstr>
      <vt:lpstr>一覧作成エラー内容</vt:lpstr>
      <vt:lpstr>基準項目単位</vt:lpstr>
      <vt:lpstr>基本スキル不足</vt:lpstr>
      <vt:lpstr>機能名</vt:lpstr>
      <vt:lpstr>業務機能名</vt:lpstr>
      <vt:lpstr>業務知識不足</vt:lpstr>
      <vt:lpstr>結果報告担当者</vt:lpstr>
      <vt:lpstr>結果報告日</vt:lpstr>
      <vt:lpstr>検討不足</vt:lpstr>
      <vt:lpstr>工程名</vt:lpstr>
      <vt:lpstr>合否判定結果</vt:lpstr>
      <vt:lpstr>仕様確認不足</vt:lpstr>
      <vt:lpstr>指摘数</vt:lpstr>
      <vt:lpstr>質問数</vt:lpstr>
      <vt:lpstr>小</vt:lpstr>
      <vt:lpstr>上位工程バグ数</vt:lpstr>
      <vt:lpstr>設計インターフェースミス</vt:lpstr>
      <vt:lpstr>設計誤り</vt:lpstr>
      <vt:lpstr>設計標準化ミス</vt:lpstr>
      <vt:lpstr>設計表現不備</vt:lpstr>
      <vt:lpstr>設計漏れ</vt:lpstr>
      <vt:lpstr>対象成果物名</vt:lpstr>
      <vt:lpstr>台帳作成ツール実行日時</vt:lpstr>
      <vt:lpstr>大</vt:lpstr>
      <vt:lpstr>単票ファイル名</vt:lpstr>
      <vt:lpstr>注意不足</vt:lpstr>
      <vt:lpstr>当工程バグ数</vt:lpstr>
      <vt:lpstr>内外区分</vt:lpstr>
      <vt:lpstr>標準化不備</vt:lpstr>
      <vt:lpstr>標準書確認不足</vt:lpstr>
      <vt:lpstr>分析軸</vt:lpstr>
      <vt:lpstr>分析軸_ケース数</vt:lpstr>
      <vt:lpstr>分析軸_ページ数</vt:lpstr>
      <vt:lpstr>分析軸_機能名</vt:lpstr>
      <vt:lpstr>分析軸データ</vt:lpstr>
      <vt:lpstr>母体バグ数</vt:lpstr>
      <vt:lpstr>方式知識不足</vt:lpstr>
      <vt:lpstr>要望数</vt:lpstr>
      <vt:lpstr>連絡不足</vt:lpstr>
      <vt:lpstr>連絡不備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2019-06-19T07:18:24Z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d4f96f4f-7b8f-482f-9a39-7edb97e9e559</vt:lpwstr>
  </property>
</Properties>
</file>