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09847D54-3344-417B-B48D-02BB5BF20DD6}" xr6:coauthVersionLast="45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</sheets>
  <definedNames>
    <definedName name="bottom_left" localSheetId="0">'ver.4.0.1 ﾊﾟﾀｰﾝ1'!$A$95</definedName>
    <definedName name="calculation_import_cost" localSheetId="0">'ver.4.0.1 ﾊﾟﾀｰﾝ1'!$A$111</definedName>
    <definedName name="calculation_tariff" localSheetId="0">'ver.4.0.1 ﾊﾟﾀｰﾝ1'!$A$108</definedName>
    <definedName name="cartonquantity" localSheetId="0">'ver.4.0.1 ﾊﾟﾀｰﾝ1'!$N$4</definedName>
    <definedName name="cartonquantity_header" localSheetId="0">'ver.4.0.1 ﾊﾟﾀｰﾝ1'!$L$4</definedName>
    <definedName name="client_dropdown" localSheetId="0">'ver.4.0.1 ﾊﾟﾀｰﾝ1'!$V$99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_user_dropdown" localSheetId="0">'ver.4.0.1 ﾊﾟﾀｰﾝ1'!$U$99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ﾊﾟﾀｰﾝ1'!$B$122</definedName>
    <definedName name="hdn_import_parts_cost" localSheetId="0">'ver.4.0.1 ﾊﾟﾀｰﾝ1'!$B$119</definedName>
    <definedName name="hdn_list_payoff_blank" localSheetId="0">'ver.4.0.1 ﾊﾟﾀｰﾝ1'!$A$100</definedName>
    <definedName name="hdn_main_product" localSheetId="0">'ver.4.0.1 ﾊﾟﾀｰﾝ1'!$B$116</definedName>
    <definedName name="hdn_mass_product" localSheetId="0">'ver.4.0.1 ﾊﾟﾀｰﾝ1'!$B$121</definedName>
    <definedName name="hdn_material_parts_cost" localSheetId="0">'ver.4.0.1 ﾊﾟﾀｰﾝ1'!$B$118</definedName>
    <definedName name="hdn_material_tools_cost" localSheetId="0">'ver.4.0.1 ﾊﾟﾀｰﾝ1'!$B$120</definedName>
    <definedName name="hdn_mold_overseas_depreciation" localSheetId="0">'ver.4.0.1 ﾊﾟﾀｰﾝ1'!$B$117</definedName>
    <definedName name="hdn_payoff_circle" localSheetId="0">'ver.4.0.1 ﾊﾟﾀｰﾝ1'!$A$101</definedName>
    <definedName name="hdn_product_sales" localSheetId="0">'ver.4.0.1 ﾊﾟﾀｰﾝ1'!$B$115</definedName>
    <definedName name="hdn_tariff" localSheetId="0">'ver.4.0.1 ﾊﾟﾀｰﾝ1'!$B$123</definedName>
    <definedName name="hdn_tariff_sales" localSheetId="0">'ver.4.0.1 ﾊﾟﾀｰﾝ1'!$B$124</definedName>
    <definedName name="incharge_group_dropdown" localSheetId="0">'ver.4.0.1 ﾊﾟﾀｰﾝ1'!$R$99</definedName>
    <definedName name="incharge_user_dropdown" localSheetId="0">'ver.4.0.1 ﾊﾟﾀｰﾝ1'!$T$99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insert_date" localSheetId="0">'ver.4.0.1 ﾊﾟﾀｰﾝ1'!$B$2</definedName>
    <definedName name="insert_date_header" localSheetId="0">'ver.4.0.1 ﾊﾟﾀｰﾝ1'!$A$2</definedName>
    <definedName name="JPYEN_display" localSheetId="0">'ver.4.0.1 ﾊﾟﾀｰﾝ1'!$C$101</definedName>
    <definedName name="list_end" localSheetId="0">'ver.4.0.1 ﾊﾟﾀｰﾝ1'!$A$87</definedName>
    <definedName name="main_product" localSheetId="0">'ver.4.0.1 ﾊﾟﾀｰﾝ1'!$B$116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item_check" localSheetId="0">'ver.4.0.1 ﾊﾟﾀｰﾝ1'!$Q$60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ﾊﾟﾀｰﾝ1'!$N$99</definedName>
    <definedName name="order_e_stockitemcode" localSheetId="0">'ver.4.0.1 ﾊﾟﾀｰﾝ1'!$C$60</definedName>
    <definedName name="order_e_stocksubject_dropdown" localSheetId="0">'ver.4.0.1 ﾊﾟﾀｰﾝ1'!$M$99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item_check" localSheetId="0">'ver.4.0.1 ﾊﾟﾀｰﾝ1'!$Q$33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ﾊﾟﾀｰﾝ1'!$L$99</definedName>
    <definedName name="order_f_stockitemcode" localSheetId="0">'ver.4.0.1 ﾊﾟﾀｰﾝ1'!$C$33</definedName>
    <definedName name="order_f_stocksubject_dropdown" localSheetId="0">'ver.4.0.1 ﾊﾟﾀｰﾝ1'!$K$99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ﾊﾟﾀｰﾝ1'!$P$99</definedName>
    <definedName name="order_o_stocksubject_dropdown" localSheetId="0">'ver.4.0.1 ﾊﾟﾀｰﾝ1'!$O$99</definedName>
    <definedName name="_xlnm.Print_Area" localSheetId="0">'ver.4.0.1 ﾊﾟﾀｰﾝ1'!$A$1:$P$95</definedName>
    <definedName name="_xlnm.Print_Titles" localSheetId="0">'ver.4.0.1 ﾊﾟﾀｰﾝ1'!$2:$4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lass_check" localSheetId="0">'ver.4.0.1 ﾊﾟﾀｰﾝ1'!$Q$18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ﾊﾟﾀｰﾝ1'!$J$99</definedName>
    <definedName name="receive_f_salesclasscode" localSheetId="0">'ver.4.0.1 ﾊﾟﾀｰﾝ1'!$C$18</definedName>
    <definedName name="receive_f_salesdivision_dropdown" localSheetId="0">'ver.4.0.1 ﾊﾟﾀｰﾝ1'!$I$99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lass_check" localSheetId="0">'ver.4.0.1 ﾊﾟﾀｰﾝ1'!$Q$6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ﾊﾟﾀｰﾝ1'!$H$99</definedName>
    <definedName name="receive_p_salesclasscode" localSheetId="0">'ver.4.0.1 ﾊﾟﾀｰﾝ1'!$C$6</definedName>
    <definedName name="receive_p_salesdivision_dropdown" localSheetId="0">'ver.4.0.1 ﾊﾟﾀｰﾝ1'!$G$99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supplier_dropdown" localSheetId="0">'ver.4.0.1 ﾊﾟﾀｰﾝ1'!$W$99</definedName>
    <definedName name="tariff_total" localSheetId="0">'ver.4.0.1 ﾊﾟﾀｰﾝ1'!$A$110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6" l="1"/>
  <c r="I79" i="6"/>
  <c r="I80" i="6"/>
  <c r="I81" i="6"/>
  <c r="I82" i="6"/>
  <c r="I83" i="6"/>
  <c r="I84" i="6"/>
  <c r="I85" i="6"/>
  <c r="I86" i="6"/>
  <c r="I77" i="6"/>
  <c r="A106" i="6" l="1"/>
  <c r="A107" i="6" l="1"/>
  <c r="A109" i="6"/>
  <c r="A108" i="6" l="1"/>
  <c r="U86" i="6" l="1"/>
  <c r="U7" i="6" l="1"/>
  <c r="U69" i="6"/>
  <c r="U68" i="6" l="1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7" i="6"/>
  <c r="U66" i="6"/>
  <c r="U65" i="6"/>
  <c r="U64" i="6"/>
  <c r="U63" i="6"/>
  <c r="U62" i="6"/>
  <c r="U61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0" i="6"/>
  <c r="U29" i="6"/>
  <c r="U28" i="6"/>
  <c r="U27" i="6"/>
  <c r="U26" i="6"/>
  <c r="U25" i="6"/>
  <c r="U24" i="6"/>
  <c r="U23" i="6"/>
  <c r="U22" i="6"/>
  <c r="U21" i="6"/>
  <c r="U20" i="6"/>
  <c r="U19" i="6"/>
  <c r="U15" i="6"/>
  <c r="U14" i="6"/>
  <c r="U13" i="6"/>
  <c r="U12" i="6"/>
  <c r="U11" i="6"/>
  <c r="U10" i="6"/>
  <c r="U9" i="6"/>
  <c r="U8" i="6"/>
  <c r="G86" i="6" l="1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K46" i="6" l="1"/>
  <c r="K47" i="6"/>
  <c r="K49" i="6"/>
  <c r="K85" i="6" l="1"/>
  <c r="S85" i="6" s="1"/>
  <c r="K84" i="6"/>
  <c r="S84" i="6" s="1"/>
  <c r="K83" i="6"/>
  <c r="S83" i="6" s="1"/>
  <c r="K80" i="6"/>
  <c r="S80" i="6" s="1"/>
  <c r="K76" i="6" l="1"/>
  <c r="K75" i="6"/>
  <c r="K73" i="6"/>
  <c r="K72" i="6"/>
  <c r="K71" i="6"/>
  <c r="K70" i="6"/>
  <c r="K69" i="6"/>
  <c r="K68" i="6"/>
  <c r="K67" i="6"/>
  <c r="K66" i="6"/>
  <c r="K65" i="6"/>
  <c r="K64" i="6"/>
  <c r="K57" i="6"/>
  <c r="K56" i="6"/>
  <c r="K55" i="6"/>
  <c r="K54" i="6"/>
  <c r="K53" i="6"/>
  <c r="K52" i="6"/>
  <c r="K51" i="6"/>
  <c r="K50" i="6"/>
  <c r="K48" i="6"/>
  <c r="K44" i="6"/>
  <c r="K43" i="6"/>
  <c r="K42" i="6"/>
  <c r="K41" i="6"/>
  <c r="K40" i="6"/>
  <c r="K38" i="6"/>
  <c r="K37" i="6"/>
  <c r="K36" i="6"/>
  <c r="K35" i="6"/>
  <c r="K34" i="6"/>
  <c r="K30" i="6"/>
  <c r="K29" i="6"/>
  <c r="K28" i="6"/>
  <c r="K27" i="6"/>
  <c r="K26" i="6"/>
  <c r="K25" i="6"/>
  <c r="K24" i="6"/>
  <c r="K23" i="6"/>
  <c r="K20" i="6"/>
  <c r="K22" i="6"/>
  <c r="K21" i="6"/>
  <c r="K15" i="6" l="1"/>
  <c r="S15" i="6" s="1"/>
  <c r="K10" i="6"/>
  <c r="S10" i="6" s="1"/>
  <c r="K13" i="6"/>
  <c r="S13" i="6" s="1"/>
  <c r="K9" i="6"/>
  <c r="S9" i="6" s="1"/>
  <c r="K14" i="6"/>
  <c r="S14" i="6" s="1"/>
  <c r="K7" i="6"/>
  <c r="S7" i="6" s="1"/>
  <c r="K39" i="6"/>
  <c r="K45" i="6"/>
  <c r="K19" i="6"/>
  <c r="I31" i="6" s="1"/>
  <c r="N58" i="6" l="1"/>
  <c r="I58" i="6"/>
  <c r="K11" i="6"/>
  <c r="S11" i="6" s="1"/>
  <c r="K12" i="6"/>
  <c r="S12" i="6" s="1"/>
  <c r="K8" i="6"/>
  <c r="S8" i="6" s="1"/>
  <c r="P4" i="6" l="1"/>
  <c r="G31" i="6"/>
  <c r="G16" i="6"/>
  <c r="G94" i="6" l="1"/>
  <c r="K62" i="6"/>
  <c r="K93" i="6" s="1"/>
  <c r="K81" i="6"/>
  <c r="S81" i="6" s="1"/>
  <c r="K78" i="6"/>
  <c r="S78" i="6" s="1"/>
  <c r="K79" i="6"/>
  <c r="S79" i="6" s="1"/>
  <c r="K74" i="6"/>
  <c r="K82" i="6"/>
  <c r="S82" i="6" s="1"/>
  <c r="G61" i="6"/>
  <c r="K63" i="6"/>
  <c r="H88" i="6"/>
  <c r="H89" i="6" s="1"/>
  <c r="I16" i="6"/>
  <c r="C88" i="6" s="1"/>
  <c r="G93" i="6"/>
  <c r="G92" i="6"/>
  <c r="O94" i="6"/>
  <c r="K61" i="6" l="1"/>
  <c r="I93" i="6"/>
  <c r="N88" i="6"/>
  <c r="N90" i="6" s="1"/>
  <c r="K89" i="6" l="1"/>
  <c r="K77" i="6"/>
  <c r="S77" i="6" s="1"/>
  <c r="K86" i="6" l="1"/>
  <c r="K92" i="6" l="1"/>
  <c r="K94" i="6" s="1"/>
  <c r="S86" i="6"/>
  <c r="A110" i="6" l="1"/>
  <c r="A111" i="6" s="1"/>
  <c r="I94" i="6"/>
  <c r="I92" i="6"/>
  <c r="C89" i="6" l="1"/>
  <c r="D89" i="6" l="1"/>
  <c r="N89" i="6"/>
  <c r="P89" i="6" l="1"/>
  <c r="N91" i="6"/>
  <c r="P91" i="6" s="1"/>
</calcChain>
</file>

<file path=xl/sharedStrings.xml><?xml version="1.0" encoding="utf-8"?>
<sst xmlns="http://schemas.openxmlformats.org/spreadsheetml/2006/main" count="118" uniqueCount="82">
  <si>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</si>
  <si>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</si>
  <si>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</si>
  <si>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</si>
  <si>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</si>
  <si>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</si>
  <si>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</si>
  <si>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</si>
  <si>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</si>
  <si>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</si>
  <si>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</si>
  <si>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</si>
  <si>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</si>
  <si>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</si>
  <si>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</si>
  <si>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</si>
  <si>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</si>
  <si>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</si>
  <si>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</si>
  <si>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</si>
  <si>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</si>
  <si>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</si>
  <si>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</si>
  <si>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仕入先</t>
    <rPh sb="0" eb="2">
      <t>シイレ</t>
    </rPh>
    <rPh sb="2" eb="3">
      <t>サキ</t>
    </rPh>
    <phoneticPr fontId="3"/>
  </si>
  <si>
    <t xml:space="preserve">    見　積　原　価　計　算　書　１</t>
    <phoneticPr fontId="3"/>
  </si>
  <si>
    <t>上   代</t>
    <phoneticPr fontId="3"/>
  </si>
  <si>
    <t>2009-10-01</t>
    <phoneticPr fontId="3"/>
  </si>
  <si>
    <t>__EOF__</t>
    <phoneticPr fontId="3"/>
  </si>
  <si>
    <t>JP</t>
    <phoneticPr fontId="3"/>
  </si>
  <si>
    <t>○</t>
    <phoneticPr fontId="3"/>
  </si>
  <si>
    <t>US</t>
    <phoneticPr fontId="3"/>
  </si>
  <si>
    <t>&lt;=401+402+403 1230-3,4用</t>
    <rPh sb="22" eb="23">
      <t>ヨウ</t>
    </rPh>
    <phoneticPr fontId="3"/>
  </si>
  <si>
    <t>&lt;=433+402　top用</t>
    <rPh sb="13" eb="14">
      <t>ヨウ</t>
    </rPh>
    <phoneticPr fontId="3"/>
  </si>
  <si>
    <t>外</t>
    <rPh sb="0" eb="1">
      <t>ガイ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</si>
  <si>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</si>
  <si>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</si>
  <si>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</si>
  <si>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V40-1</t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</si>
  <si>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</si>
  <si>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</si>
  <si>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</si>
  <si>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</si>
  <si>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</si>
  <si>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</si>
  <si>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</si>
  <si>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営業利益</t>
    <rPh sb="0" eb="2">
      <t>エイギョウ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</si>
  <si>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</si>
  <si>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</si>
  <si>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</si>
  <si>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</si>
  <si>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</si>
  <si>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</si>
  <si>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</si>
  <si>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</si>
  <si>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</si>
  <si>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</si>
  <si>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</si>
  <si>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</si>
  <si>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</si>
  <si>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</si>
  <si>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</si>
  <si>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</si>
  <si>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</si>
  <si>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生産数</t>
    <rPh sb="0" eb="2">
      <t>セイサン</t>
    </rPh>
    <rPh sb="2" eb="3">
      <t>スウ</t>
    </rPh>
    <phoneticPr fontId="3"/>
  </si>
  <si>
    <t>通貨</t>
    <phoneticPr fontId="3"/>
  </si>
  <si>
    <t>通貨単位コード</t>
    <rPh sb="0" eb="2">
      <t>ツウカ</t>
    </rPh>
    <rPh sb="2" eb="4">
      <t>タンイ</t>
    </rPh>
    <phoneticPr fontId="3"/>
  </si>
  <si>
    <t>製品売上</t>
    <rPh sb="0" eb="2">
      <t>セイヒン</t>
    </rPh>
    <rPh sb="2" eb="4">
      <t>ウリアゲ</t>
    </rPh>
    <phoneticPr fontId="3"/>
  </si>
  <si>
    <t>固定費売上</t>
    <rPh sb="0" eb="3">
      <t>コテイヒ</t>
    </rPh>
    <rPh sb="3" eb="5">
      <t>ウリアゲ</t>
    </rPh>
    <phoneticPr fontId="3"/>
  </si>
  <si>
    <t>固定費</t>
    <rPh sb="0" eb="3">
      <t>コテイヒ</t>
    </rPh>
    <phoneticPr fontId="3"/>
  </si>
  <si>
    <t>仕入科目</t>
    <rPh sb="0" eb="2">
      <t>シイレ</t>
    </rPh>
    <rPh sb="2" eb="4">
      <t>カモク</t>
    </rPh>
    <phoneticPr fontId="3"/>
  </si>
  <si>
    <t>仕入部品</t>
    <rPh sb="0" eb="2">
      <t>シイレ</t>
    </rPh>
    <rPh sb="2" eb="4">
      <t>ブヒン</t>
    </rPh>
    <phoneticPr fontId="3"/>
  </si>
  <si>
    <t>部材費</t>
    <rPh sb="0" eb="2">
      <t>ブザイ</t>
    </rPh>
    <rPh sb="2" eb="3">
      <t>ヒ</t>
    </rPh>
    <phoneticPr fontId="3"/>
  </si>
  <si>
    <t>経費</t>
    <rPh sb="0" eb="2">
      <t>ケイヒ</t>
    </rPh>
    <phoneticPr fontId="3"/>
  </si>
  <si>
    <t>開発担当者</t>
    <rPh sb="0" eb="2">
      <t>カイハツ</t>
    </rPh>
    <rPh sb="2" eb="5">
      <t>タントウシャ</t>
    </rPh>
    <phoneticPr fontId="3"/>
  </si>
  <si>
    <t>償却</t>
    <rPh sb="0" eb="2">
      <t>ショウキャク</t>
    </rPh>
    <phoneticPr fontId="3"/>
  </si>
  <si>
    <t>関税対象</t>
    <rPh sb="0" eb="2">
      <t>カンゼイ</t>
    </rPh>
    <rPh sb="2" eb="4">
      <t>タイショウ</t>
    </rPh>
    <phoneticPr fontId="3"/>
  </si>
  <si>
    <t>&lt;=関税合計</t>
    <rPh sb="2" eb="4">
      <t>カンゼイ</t>
    </rPh>
    <rPh sb="4" eb="6">
      <t>ゴウケイ</t>
    </rPh>
    <phoneticPr fontId="3"/>
  </si>
  <si>
    <t>&lt;=関税対象集計</t>
    <rPh sb="2" eb="4">
      <t>カンゼイ</t>
    </rPh>
    <rPh sb="4" eb="6">
      <t>タイショウ</t>
    </rPh>
    <rPh sb="6" eb="8">
      <t>シュウケイ</t>
    </rPh>
    <phoneticPr fontId="3"/>
  </si>
  <si>
    <t>本荷集計用</t>
    <rPh sb="0" eb="1">
      <t>ホン</t>
    </rPh>
    <rPh sb="1" eb="2">
      <t>ニ</t>
    </rPh>
    <rPh sb="2" eb="5">
      <t>シュウケイヨウ</t>
    </rPh>
    <phoneticPr fontId="3"/>
  </si>
  <si>
    <t>specific total</t>
    <phoneticPr fontId="3"/>
  </si>
  <si>
    <t>for specific total</t>
    <phoneticPr fontId="3"/>
  </si>
  <si>
    <t>固定費売上関税</t>
    <rPh sb="0" eb="3">
      <t>コテイヒ</t>
    </rPh>
    <rPh sb="3" eb="5">
      <t>ウリアゲ</t>
    </rPh>
    <rPh sb="5" eb="7">
      <t>カンゼイ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</si>
</sst>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rgb="FFFF0000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CCFFFF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6337778862885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2" xfId="0" applyFont="1" applyFill="1" applyBorder="1"/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7" fontId="4" fillId="4" borderId="0" xfId="0" applyNumberFormat="1" applyFont="1" applyFill="1" applyAlignment="1">
      <alignment horizontal="right"/>
    </xf>
    <xf numFmtId="177" fontId="6" fillId="4" borderId="10" xfId="0" applyNumberFormat="1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7" fontId="6" fillId="4" borderId="10" xfId="0" applyNumberFormat="1" applyFont="1" applyFill="1" applyBorder="1" applyAlignment="1">
      <alignment horizontal="right"/>
    </xf>
    <xf numFmtId="177" fontId="6" fillId="4" borderId="11" xfId="0" applyNumberFormat="1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4" fillId="4" borderId="12" xfId="0" applyFont="1" applyFill="1" applyBorder="1" applyProtection="1">
      <protection locked="0"/>
    </xf>
    <xf numFmtId="0" fontId="4" fillId="4" borderId="13" xfId="0" applyFont="1" applyFill="1" applyBorder="1"/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5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5" borderId="6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horizontal="left" wrapText="1"/>
      <protection hidden="1"/>
    </xf>
    <xf numFmtId="0" fontId="4" fillId="5" borderId="6" xfId="0" applyFont="1" applyFill="1" applyBorder="1" applyProtection="1">
      <protection hidden="1"/>
    </xf>
    <xf numFmtId="0" fontId="0" fillId="6" borderId="0" xfId="0" applyFill="1" applyAlignment="1">
      <alignment horizontal="left" shrinkToFit="1"/>
    </xf>
    <xf numFmtId="0" fontId="0" fillId="6" borderId="0" xfId="0" applyFill="1" applyAlignment="1">
      <alignment horizontal="left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0" fontId="9" fillId="0" borderId="6" xfId="0" applyFont="1" applyBorder="1" applyProtection="1">
      <protection hidden="1"/>
    </xf>
    <xf numFmtId="0" fontId="4" fillId="7" borderId="6" xfId="0" applyFont="1" applyFill="1" applyBorder="1" applyAlignment="1" applyProtection="1">
      <alignment horizontal="left"/>
      <protection locked="0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2" fillId="9" borderId="6" xfId="0" applyFont="1" applyFill="1" applyBorder="1" applyProtection="1">
      <protection hidden="1"/>
    </xf>
    <xf numFmtId="0" fontId="2" fillId="9" borderId="6" xfId="0" applyFont="1" applyFill="1" applyBorder="1" applyAlignment="1" applyProtection="1">
      <alignment horizontal="left"/>
      <protection hidden="1"/>
    </xf>
    <xf numFmtId="7" fontId="6" fillId="4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178" fontId="4" fillId="0" borderId="15" xfId="0" applyNumberFormat="1" applyFont="1" applyBorder="1" applyAlignment="1" applyProtection="1">
      <alignment horizontal="right"/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7" fontId="6" fillId="4" borderId="13" xfId="0" applyNumberFormat="1" applyFont="1" applyFill="1" applyBorder="1" applyAlignment="1">
      <alignment horizontal="right"/>
    </xf>
    <xf numFmtId="0" fontId="4" fillId="10" borderId="0" xfId="0" applyFont="1" applyFill="1"/>
    <xf numFmtId="7" fontId="6" fillId="4" borderId="29" xfId="0" applyNumberFormat="1" applyFont="1" applyFill="1" applyBorder="1" applyAlignment="1">
      <alignment horizontal="right"/>
    </xf>
    <xf numFmtId="5" fontId="4" fillId="4" borderId="30" xfId="0" applyNumberFormat="1" applyFont="1" applyFill="1" applyBorder="1" applyProtection="1">
      <protection locked="0"/>
    </xf>
    <xf numFmtId="0" fontId="6" fillId="10" borderId="31" xfId="0" applyFont="1" applyFill="1" applyBorder="1" applyAlignment="1">
      <alignment horizontal="center"/>
    </xf>
    <xf numFmtId="0" fontId="6" fillId="10" borderId="3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0" fillId="0" borderId="36" xfId="0" applyNumberFormat="1" applyFont="1" applyBorder="1" applyAlignment="1">
      <alignment horizontal="center"/>
    </xf>
    <xf numFmtId="10" fontId="6" fillId="10" borderId="37" xfId="0" applyNumberFormat="1" applyFont="1" applyFill="1" applyBorder="1"/>
    <xf numFmtId="0" fontId="6" fillId="10" borderId="37" xfId="0" applyFont="1" applyFill="1" applyBorder="1"/>
    <xf numFmtId="8" fontId="4" fillId="10" borderId="38" xfId="0" applyNumberFormat="1" applyFont="1" applyFill="1" applyBorder="1" applyAlignment="1" applyProtection="1">
      <alignment horizontal="right"/>
      <protection locked="0"/>
    </xf>
    <xf numFmtId="176" fontId="4" fillId="11" borderId="5" xfId="0" applyNumberFormat="1" applyFont="1" applyFill="1" applyBorder="1" applyAlignment="1" applyProtection="1">
      <alignment horizontal="right"/>
      <protection locked="0"/>
    </xf>
    <xf numFmtId="178" fontId="4" fillId="11" borderId="5" xfId="0" applyNumberFormat="1" applyFont="1" applyFill="1" applyBorder="1" applyAlignment="1" applyProtection="1">
      <alignment horizontal="right"/>
      <protection locked="0"/>
    </xf>
    <xf numFmtId="176" fontId="4" fillId="11" borderId="6" xfId="0" applyNumberFormat="1" applyFont="1" applyFill="1" applyBorder="1" applyAlignment="1" applyProtection="1">
      <alignment horizontal="right"/>
      <protection locked="0"/>
    </xf>
    <xf numFmtId="178" fontId="4" fillId="11" borderId="6" xfId="0" applyNumberFormat="1" applyFont="1" applyFill="1" applyBorder="1" applyAlignment="1" applyProtection="1">
      <alignment horizontal="right"/>
      <protection locked="0"/>
    </xf>
    <xf numFmtId="176" fontId="4" fillId="11" borderId="15" xfId="0" applyNumberFormat="1" applyFont="1" applyFill="1" applyBorder="1" applyAlignment="1" applyProtection="1">
      <alignment horizontal="right"/>
      <protection locked="0"/>
    </xf>
    <xf numFmtId="178" fontId="4" fillId="11" borderId="15" xfId="0" applyNumberFormat="1" applyFont="1" applyFill="1" applyBorder="1" applyAlignment="1" applyProtection="1">
      <alignment horizontal="right"/>
      <protection locked="0"/>
    </xf>
    <xf numFmtId="177" fontId="4" fillId="11" borderId="27" xfId="0" applyNumberFormat="1" applyFont="1" applyFill="1" applyBorder="1" applyAlignment="1" applyProtection="1">
      <alignment horizontal="right"/>
      <protection locked="0"/>
    </xf>
    <xf numFmtId="10" fontId="6" fillId="0" borderId="34" xfId="0" applyNumberFormat="1" applyFont="1" applyBorder="1" applyAlignment="1">
      <alignment horizontal="center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11" borderId="27" xfId="0" applyNumberFormat="1" applyFont="1" applyFill="1" applyBorder="1" applyAlignment="1" applyProtection="1">
      <alignment horizontal="right"/>
      <protection locked="0"/>
    </xf>
    <xf numFmtId="0" fontId="6" fillId="10" borderId="43" xfId="0" applyFont="1" applyFill="1" applyBorder="1" applyAlignment="1">
      <alignment horizontal="right"/>
    </xf>
    <xf numFmtId="0" fontId="6" fillId="10" borderId="44" xfId="0" applyFont="1" applyFill="1" applyBorder="1" applyAlignment="1">
      <alignment horizontal="right"/>
    </xf>
    <xf numFmtId="0" fontId="6" fillId="10" borderId="29" xfId="0" applyFont="1" applyFill="1" applyBorder="1" applyAlignment="1">
      <alignment horizontal="right"/>
    </xf>
    <xf numFmtId="10" fontId="6" fillId="4" borderId="29" xfId="0" applyNumberFormat="1" applyFont="1" applyFill="1" applyBorder="1" applyAlignment="1">
      <alignment horizontal="center"/>
    </xf>
    <xf numFmtId="10" fontId="10" fillId="0" borderId="45" xfId="0" applyNumberFormat="1" applyFont="1" applyBorder="1" applyAlignment="1">
      <alignment horizontal="center"/>
    </xf>
    <xf numFmtId="0" fontId="4" fillId="12" borderId="5" xfId="0" applyFont="1" applyFill="1" applyBorder="1" applyProtection="1">
      <protection locked="0"/>
    </xf>
    <xf numFmtId="0" fontId="4" fillId="12" borderId="28" xfId="0" applyFont="1" applyFill="1" applyBorder="1" applyProtection="1">
      <protection locked="0"/>
    </xf>
    <xf numFmtId="177" fontId="4" fillId="12" borderId="5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12" borderId="15" xfId="0" applyNumberFormat="1" applyFont="1" applyFill="1" applyBorder="1" applyAlignment="1" applyProtection="1">
      <alignment horizontal="center"/>
      <protection locked="0"/>
    </xf>
    <xf numFmtId="0" fontId="4" fillId="13" borderId="5" xfId="0" applyFont="1" applyFill="1" applyBorder="1" applyProtection="1">
      <protection locked="0"/>
    </xf>
    <xf numFmtId="177" fontId="4" fillId="13" borderId="5" xfId="0" applyNumberFormat="1" applyFont="1" applyFill="1" applyBorder="1" applyAlignment="1" applyProtection="1">
      <alignment horizontal="center"/>
      <protection locked="0"/>
    </xf>
    <xf numFmtId="177" fontId="4" fillId="13" borderId="6" xfId="0" applyNumberFormat="1" applyFont="1" applyFill="1" applyBorder="1" applyAlignment="1" applyProtection="1">
      <alignment horizontal="center"/>
      <protection locked="0"/>
    </xf>
    <xf numFmtId="177" fontId="4" fillId="13" borderId="15" xfId="0" applyNumberFormat="1" applyFont="1" applyFill="1" applyBorder="1" applyAlignment="1" applyProtection="1">
      <alignment horizontal="center"/>
      <protection locked="0"/>
    </xf>
    <xf numFmtId="0" fontId="4" fillId="14" borderId="6" xfId="0" applyFont="1" applyFill="1" applyBorder="1" applyProtection="1"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4" fillId="14" borderId="3" xfId="0" applyFont="1" applyFill="1" applyBorder="1" applyProtection="1">
      <protection locked="0"/>
    </xf>
    <xf numFmtId="0" fontId="4" fillId="14" borderId="3" xfId="0" applyFont="1" applyFill="1" applyBorder="1" applyAlignment="1" applyProtection="1">
      <alignment horizontal="center"/>
      <protection locked="0"/>
    </xf>
    <xf numFmtId="177" fontId="4" fillId="14" borderId="6" xfId="0" applyNumberFormat="1" applyFont="1" applyFill="1" applyBorder="1" applyAlignment="1" applyProtection="1">
      <alignment horizontal="center"/>
      <protection locked="0"/>
    </xf>
    <xf numFmtId="177" fontId="4" fillId="14" borderId="3" xfId="0" applyNumberFormat="1" applyFont="1" applyFill="1" applyBorder="1" applyAlignment="1" applyProtection="1">
      <alignment horizontal="center"/>
      <protection locked="0"/>
    </xf>
    <xf numFmtId="0" fontId="6" fillId="15" borderId="25" xfId="0" applyFont="1" applyFill="1" applyBorder="1" applyAlignment="1">
      <alignment horizontal="center"/>
    </xf>
    <xf numFmtId="7" fontId="6" fillId="16" borderId="39" xfId="0" applyNumberFormat="1" applyFont="1" applyFill="1" applyBorder="1" applyAlignment="1">
      <alignment horizontal="center"/>
    </xf>
    <xf numFmtId="0" fontId="6" fillId="15" borderId="39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  <protection locked="0"/>
    </xf>
    <xf numFmtId="176" fontId="6" fillId="17" borderId="39" xfId="0" applyNumberFormat="1" applyFont="1" applyFill="1" applyBorder="1" applyAlignment="1" applyProtection="1">
      <alignment horizontal="center"/>
      <protection locked="0"/>
    </xf>
    <xf numFmtId="177" fontId="6" fillId="17" borderId="39" xfId="0" applyNumberFormat="1" applyFont="1" applyFill="1" applyBorder="1" applyAlignment="1" applyProtection="1">
      <alignment horizontal="center"/>
      <protection locked="0"/>
    </xf>
    <xf numFmtId="178" fontId="6" fillId="17" borderId="39" xfId="0" applyNumberFormat="1" applyFont="1" applyFill="1" applyBorder="1" applyAlignment="1" applyProtection="1">
      <alignment horizontal="center"/>
      <protection locked="0"/>
    </xf>
    <xf numFmtId="7" fontId="6" fillId="17" borderId="39" xfId="0" applyNumberFormat="1" applyFont="1" applyFill="1" applyBorder="1" applyAlignment="1">
      <alignment horizontal="center"/>
    </xf>
    <xf numFmtId="0" fontId="6" fillId="18" borderId="39" xfId="0" applyFont="1" applyFill="1" applyBorder="1" applyAlignment="1" applyProtection="1">
      <alignment horizontal="center"/>
      <protection locked="0"/>
    </xf>
    <xf numFmtId="176" fontId="6" fillId="18" borderId="39" xfId="0" applyNumberFormat="1" applyFont="1" applyFill="1" applyBorder="1" applyAlignment="1" applyProtection="1">
      <alignment horizontal="center"/>
      <protection locked="0"/>
    </xf>
    <xf numFmtId="177" fontId="6" fillId="18" borderId="39" xfId="0" applyNumberFormat="1" applyFont="1" applyFill="1" applyBorder="1" applyAlignment="1" applyProtection="1">
      <alignment horizontal="center"/>
      <protection locked="0"/>
    </xf>
    <xf numFmtId="178" fontId="6" fillId="18" borderId="39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1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1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2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15" borderId="50" xfId="0" applyFont="1" applyFill="1" applyBorder="1" applyAlignment="1">
      <alignment horizontal="center"/>
    </xf>
    <xf numFmtId="178" fontId="6" fillId="17" borderId="51" xfId="0" applyNumberFormat="1" applyFont="1" applyFill="1" applyBorder="1" applyAlignment="1" applyProtection="1">
      <alignment horizontal="center"/>
      <protection locked="0"/>
    </xf>
    <xf numFmtId="178" fontId="4" fillId="11" borderId="41" xfId="0" applyNumberFormat="1" applyFont="1" applyFill="1" applyBorder="1" applyAlignment="1" applyProtection="1">
      <alignment horizontal="right"/>
      <protection locked="0"/>
    </xf>
    <xf numFmtId="178" fontId="4" fillId="11" borderId="16" xfId="0" applyNumberFormat="1" applyFont="1" applyFill="1" applyBorder="1" applyAlignment="1" applyProtection="1">
      <alignment horizontal="right"/>
      <protection locked="0"/>
    </xf>
    <xf numFmtId="178" fontId="4" fillId="11" borderId="87" xfId="0" applyNumberFormat="1" applyFont="1" applyFill="1" applyBorder="1" applyAlignment="1" applyProtection="1">
      <alignment horizontal="right"/>
      <protection locked="0"/>
    </xf>
    <xf numFmtId="178" fontId="4" fillId="0" borderId="41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87" xfId="0" applyNumberFormat="1" applyFont="1" applyBorder="1" applyAlignment="1" applyProtection="1">
      <alignment horizontal="right"/>
      <protection locked="0"/>
    </xf>
    <xf numFmtId="10" fontId="6" fillId="4" borderId="23" xfId="0" applyNumberFormat="1" applyFont="1" applyFill="1" applyBorder="1" applyAlignment="1">
      <alignment horizontal="center"/>
    </xf>
    <xf numFmtId="7" fontId="6" fillId="4" borderId="8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0" borderId="0" xfId="0" applyFont="1" applyAlignment="1">
      <alignment horizontal="center"/>
    </xf>
    <xf numFmtId="177" fontId="6" fillId="4" borderId="13" xfId="0" applyNumberFormat="1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8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39" xfId="0" applyFont="1" applyFill="1" applyBorder="1" applyAlignment="1">
      <alignment horizontal="center" vertical="center"/>
    </xf>
    <xf numFmtId="0" fontId="4" fillId="21" borderId="6" xfId="0" applyFont="1" applyFill="1" applyBorder="1" applyProtection="1">
      <protection locked="0"/>
    </xf>
    <xf numFmtId="0" fontId="4" fillId="21" borderId="6" xfId="0" applyFont="1" applyFill="1" applyBorder="1"/>
    <xf numFmtId="0" fontId="4" fillId="21" borderId="15" xfId="0" applyFont="1" applyFill="1" applyBorder="1"/>
    <xf numFmtId="0" fontId="4" fillId="21" borderId="3" xfId="0" applyFont="1" applyFill="1" applyBorder="1"/>
    <xf numFmtId="0" fontId="4" fillId="22" borderId="9" xfId="0" applyFont="1" applyFill="1" applyBorder="1"/>
    <xf numFmtId="0" fontId="4" fillId="22" borderId="0" xfId="0" applyFont="1" applyFill="1"/>
    <xf numFmtId="177" fontId="4" fillId="22" borderId="0" xfId="0" applyNumberFormat="1" applyFont="1" applyFill="1" applyAlignment="1">
      <alignment horizontal="right"/>
    </xf>
    <xf numFmtId="7" fontId="4" fillId="22" borderId="0" xfId="0" applyNumberFormat="1" applyFont="1" applyFill="1" applyAlignment="1">
      <alignment horizontal="right"/>
    </xf>
    <xf numFmtId="0" fontId="4" fillId="21" borderId="6" xfId="0" applyFont="1" applyFill="1" applyBorder="1" applyAlignment="1" applyProtection="1">
      <alignment horizontal="center"/>
      <protection locked="0"/>
    </xf>
    <xf numFmtId="177" fontId="4" fillId="21" borderId="6" xfId="0" applyNumberFormat="1" applyFont="1" applyFill="1" applyBorder="1" applyAlignment="1" applyProtection="1">
      <alignment horizontal="center"/>
      <protection locked="0"/>
    </xf>
    <xf numFmtId="0" fontId="4" fillId="21" borderId="15" xfId="0" applyFont="1" applyFill="1" applyBorder="1" applyAlignment="1" applyProtection="1">
      <alignment horizontal="center"/>
      <protection locked="0"/>
    </xf>
    <xf numFmtId="177" fontId="4" fillId="21" borderId="15" xfId="0" applyNumberFormat="1" applyFont="1" applyFill="1" applyBorder="1" applyAlignment="1" applyProtection="1">
      <alignment horizontal="center"/>
      <protection locked="0"/>
    </xf>
    <xf numFmtId="0" fontId="4" fillId="21" borderId="3" xfId="0" applyFont="1" applyFill="1" applyBorder="1" applyAlignment="1">
      <alignment horizontal="center"/>
    </xf>
    <xf numFmtId="177" fontId="4" fillId="21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3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87" xfId="0" applyNumberFormat="1" applyFont="1" applyFill="1" applyBorder="1" applyAlignment="1">
      <alignment horizontal="right"/>
    </xf>
    <xf numFmtId="182" fontId="4" fillId="0" borderId="33" xfId="0" applyNumberFormat="1" applyFont="1" applyFill="1" applyBorder="1" applyAlignment="1">
      <alignment horizontal="right"/>
    </xf>
    <xf numFmtId="5" fontId="6" fillId="0" borderId="47" xfId="0" applyNumberFormat="1" applyFont="1" applyBorder="1"/>
    <xf numFmtId="5" fontId="6" fillId="0" borderId="46" xfId="0" applyNumberFormat="1" applyFont="1" applyBorder="1"/>
    <xf numFmtId="0" fontId="4" fillId="0" borderId="14" xfId="0" applyFont="1" applyBorder="1" applyAlignment="1">
      <alignment horizontal="left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178" fontId="4" fillId="0" borderId="3" xfId="0" applyNumberFormat="1" applyFont="1" applyFill="1" applyBorder="1" applyAlignment="1" applyProtection="1">
      <alignment horizontal="right"/>
      <protection locked="0"/>
    </xf>
    <xf numFmtId="5" fontId="6" fillId="0" borderId="37" xfId="0" applyNumberFormat="1" applyFont="1" applyBorder="1" applyAlignment="1">
      <alignment horizontal="right"/>
    </xf>
    <xf numFmtId="5" fontId="6" fillId="0" borderId="34" xfId="0" applyNumberFormat="1" applyFont="1" applyBorder="1" applyAlignment="1">
      <alignment horizontal="right"/>
    </xf>
    <xf numFmtId="7" fontId="6" fillId="0" borderId="40" xfId="0" applyNumberFormat="1" applyFont="1" applyBorder="1" applyAlignment="1" applyProtection="1">
      <alignment horizontal="right" vertical="center"/>
      <protection locked="0"/>
    </xf>
    <xf numFmtId="176" fontId="6" fillId="0" borderId="72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13" borderId="28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3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6" xfId="0" applyFont="1" applyBorder="1" applyAlignment="1" applyProtection="1">
      <alignment horizontal="center"/>
      <protection hidden="1"/>
    </xf>
    <xf numFmtId="181" fontId="4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0" fontId="13" fillId="0" borderId="6" xfId="0" applyFont="1" applyBorder="1"/>
    <xf numFmtId="3" fontId="4" fillId="0" borderId="6" xfId="0" applyNumberFormat="1" applyFont="1" applyBorder="1"/>
    <xf numFmtId="0" fontId="4" fillId="0" borderId="94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 wrapText="1"/>
      <protection hidden="1"/>
    </xf>
    <xf numFmtId="0" fontId="4" fillId="0" borderId="28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84" xfId="0" applyFont="1" applyFill="1" applyBorder="1" applyAlignment="1">
      <alignment horizontal="center"/>
    </xf>
    <xf numFmtId="0" fontId="7" fillId="2" borderId="8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4" borderId="23" xfId="0" applyNumberFormat="1" applyFont="1" applyFill="1" applyBorder="1" applyAlignment="1">
      <alignment horizontal="right"/>
    </xf>
    <xf numFmtId="5" fontId="6" fillId="4" borderId="44" xfId="0" applyNumberFormat="1" applyFont="1" applyFill="1" applyBorder="1" applyAlignment="1">
      <alignment horizontal="right"/>
    </xf>
    <xf numFmtId="0" fontId="4" fillId="4" borderId="86" xfId="0" applyFont="1" applyFill="1" applyBorder="1"/>
    <xf numFmtId="0" fontId="4" fillId="4" borderId="85" xfId="0" applyFont="1" applyFill="1" applyBorder="1"/>
    <xf numFmtId="0" fontId="7" fillId="2" borderId="9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4" borderId="80" xfId="0" applyNumberFormat="1" applyFont="1" applyFill="1" applyBorder="1" applyAlignment="1">
      <alignment horizontal="right"/>
    </xf>
    <xf numFmtId="5" fontId="6" fillId="4" borderId="32" xfId="0" applyNumberFormat="1" applyFont="1" applyFill="1" applyBorder="1" applyAlignment="1">
      <alignment horizontal="right"/>
    </xf>
    <xf numFmtId="7" fontId="7" fillId="20" borderId="80" xfId="0" applyNumberFormat="1" applyFont="1" applyFill="1" applyBorder="1" applyAlignment="1">
      <alignment horizontal="center"/>
    </xf>
    <xf numFmtId="7" fontId="7" fillId="20" borderId="32" xfId="0" applyNumberFormat="1" applyFont="1" applyFill="1" applyBorder="1" applyAlignment="1">
      <alignment horizontal="center"/>
    </xf>
    <xf numFmtId="5" fontId="6" fillId="4" borderId="92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7" fontId="7" fillId="20" borderId="81" xfId="0" applyNumberFormat="1" applyFont="1" applyFill="1" applyBorder="1" applyAlignment="1">
      <alignment horizontal="center"/>
    </xf>
    <xf numFmtId="5" fontId="10" fillId="0" borderId="80" xfId="0" applyNumberFormat="1" applyFont="1" applyBorder="1" applyAlignment="1">
      <alignment horizontal="right"/>
    </xf>
    <xf numFmtId="5" fontId="10" fillId="0" borderId="32" xfId="0" applyNumberFormat="1" applyFont="1" applyBorder="1" applyAlignment="1">
      <alignment horizontal="right"/>
    </xf>
    <xf numFmtId="0" fontId="7" fillId="2" borderId="82" xfId="0" applyFont="1" applyFill="1" applyBorder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4" borderId="10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center"/>
    </xf>
    <xf numFmtId="9" fontId="7" fillId="2" borderId="76" xfId="1" applyFont="1" applyFill="1" applyBorder="1" applyAlignment="1">
      <alignment horizontal="center"/>
    </xf>
    <xf numFmtId="9" fontId="7" fillId="2" borderId="46" xfId="1" applyFont="1" applyFill="1" applyBorder="1" applyAlignment="1">
      <alignment horizontal="center"/>
    </xf>
    <xf numFmtId="0" fontId="7" fillId="2" borderId="77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46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6" xfId="0" applyNumberFormat="1" applyFont="1" applyBorder="1" applyAlignment="1">
      <alignment horizontal="right"/>
    </xf>
    <xf numFmtId="5" fontId="10" fillId="0" borderId="78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7" fillId="20" borderId="23" xfId="0" applyFont="1" applyFill="1" applyBorder="1" applyAlignment="1">
      <alignment horizontal="center"/>
    </xf>
    <xf numFmtId="0" fontId="7" fillId="20" borderId="79" xfId="0" applyFont="1" applyFill="1" applyBorder="1" applyAlignment="1">
      <alignment horizontal="center"/>
    </xf>
    <xf numFmtId="0" fontId="7" fillId="20" borderId="44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4" xfId="0" applyNumberFormat="1" applyFont="1" applyBorder="1" applyAlignment="1">
      <alignment horizontal="right"/>
    </xf>
    <xf numFmtId="0" fontId="4" fillId="0" borderId="72" xfId="0" applyFont="1" applyBorder="1" applyAlignment="1">
      <alignment horizontal="center"/>
    </xf>
    <xf numFmtId="0" fontId="7" fillId="2" borderId="73" xfId="0" applyFont="1" applyFill="1" applyBorder="1" applyAlignment="1">
      <alignment horizontal="center"/>
    </xf>
    <xf numFmtId="0" fontId="7" fillId="20" borderId="47" xfId="0" applyFont="1" applyFill="1" applyBorder="1" applyAlignment="1">
      <alignment horizontal="center"/>
    </xf>
    <xf numFmtId="0" fontId="7" fillId="20" borderId="74" xfId="0" applyFont="1" applyFill="1" applyBorder="1" applyAlignment="1">
      <alignment horizontal="center"/>
    </xf>
    <xf numFmtId="0" fontId="7" fillId="20" borderId="75" xfId="0" applyFont="1" applyFill="1" applyBorder="1" applyAlignment="1">
      <alignment horizontal="center"/>
    </xf>
    <xf numFmtId="5" fontId="6" fillId="0" borderId="74" xfId="0" applyNumberFormat="1" applyFont="1" applyBorder="1" applyAlignment="1">
      <alignment horizontal="right"/>
    </xf>
    <xf numFmtId="5" fontId="6" fillId="0" borderId="47" xfId="0" applyNumberFormat="1" applyFont="1" applyBorder="1" applyAlignment="1">
      <alignment horizontal="right"/>
    </xf>
    <xf numFmtId="7" fontId="7" fillId="20" borderId="74" xfId="0" applyNumberFormat="1" applyFont="1" applyFill="1" applyBorder="1" applyAlignment="1">
      <alignment horizontal="center"/>
    </xf>
    <xf numFmtId="7" fontId="7" fillId="20" borderId="47" xfId="0" applyNumberFormat="1" applyFont="1" applyFill="1" applyBorder="1" applyAlignment="1">
      <alignment horizontal="center"/>
    </xf>
    <xf numFmtId="5" fontId="10" fillId="0" borderId="75" xfId="0" applyNumberFormat="1" applyFont="1" applyBorder="1" applyAlignment="1">
      <alignment horizontal="right"/>
    </xf>
    <xf numFmtId="5" fontId="10" fillId="0" borderId="47" xfId="0" applyNumberFormat="1" applyFont="1" applyBorder="1" applyAlignment="1">
      <alignment horizontal="right"/>
    </xf>
    <xf numFmtId="0" fontId="4" fillId="21" borderId="56" xfId="0" applyFont="1" applyFill="1" applyBorder="1"/>
    <xf numFmtId="0" fontId="4" fillId="21" borderId="17" xfId="0" applyFont="1" applyFill="1" applyBorder="1"/>
    <xf numFmtId="0" fontId="4" fillId="21" borderId="70" xfId="0" applyFont="1" applyFill="1" applyBorder="1"/>
    <xf numFmtId="0" fontId="4" fillId="21" borderId="18" xfId="0" applyFont="1" applyFill="1" applyBorder="1"/>
    <xf numFmtId="10" fontId="4" fillId="24" borderId="33" xfId="0" applyNumberFormat="1" applyFont="1" applyFill="1" applyBorder="1" applyProtection="1">
      <protection locked="0"/>
    </xf>
    <xf numFmtId="10" fontId="4" fillId="24" borderId="18" xfId="0" applyNumberFormat="1" applyFont="1" applyFill="1" applyBorder="1" applyProtection="1">
      <protection locked="0"/>
    </xf>
    <xf numFmtId="5" fontId="4" fillId="23" borderId="33" xfId="0" applyNumberFormat="1" applyFont="1" applyFill="1" applyBorder="1" applyAlignment="1">
      <alignment horizontal="right"/>
    </xf>
    <xf numFmtId="5" fontId="4" fillId="23" borderId="18" xfId="0" applyNumberFormat="1" applyFont="1" applyFill="1" applyBorder="1" applyAlignment="1">
      <alignment horizontal="right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0" borderId="71" xfId="0" applyFont="1" applyBorder="1" applyAlignment="1" applyProtection="1">
      <alignment horizontal="left"/>
      <protection locked="0"/>
    </xf>
    <xf numFmtId="5" fontId="4" fillId="23" borderId="16" xfId="0" applyNumberFormat="1" applyFont="1" applyFill="1" applyBorder="1" applyAlignment="1">
      <alignment horizontal="right"/>
    </xf>
    <xf numFmtId="5" fontId="4" fillId="23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10" fontId="4" fillId="24" borderId="16" xfId="0" applyNumberFormat="1" applyFont="1" applyFill="1" applyBorder="1" applyProtection="1">
      <protection locked="0"/>
    </xf>
    <xf numFmtId="10" fontId="4" fillId="24" borderId="17" xfId="0" applyNumberFormat="1" applyFont="1" applyFill="1" applyBorder="1" applyProtection="1">
      <protection locked="0"/>
    </xf>
    <xf numFmtId="0" fontId="4" fillId="21" borderId="56" xfId="0" applyFont="1" applyFill="1" applyBorder="1" applyProtection="1">
      <protection locked="0"/>
    </xf>
    <xf numFmtId="0" fontId="4" fillId="21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10" fontId="4" fillId="24" borderId="16" xfId="0" applyNumberFormat="1" applyFont="1" applyFill="1" applyBorder="1" applyAlignment="1" applyProtection="1">
      <protection locked="0"/>
    </xf>
    <xf numFmtId="10" fontId="4" fillId="24" borderId="17" xfId="0" applyNumberFormat="1" applyFont="1" applyFill="1" applyBorder="1" applyAlignment="1" applyProtection="1">
      <protection locked="0"/>
    </xf>
    <xf numFmtId="0" fontId="4" fillId="14" borderId="56" xfId="0" applyFont="1" applyFill="1" applyBorder="1" applyProtection="1">
      <protection locked="0"/>
    </xf>
    <xf numFmtId="0" fontId="4" fillId="14" borderId="17" xfId="0" applyFont="1" applyFill="1" applyBorder="1" applyProtection="1">
      <protection locked="0"/>
    </xf>
    <xf numFmtId="0" fontId="4" fillId="14" borderId="16" xfId="0" applyFont="1" applyFill="1" applyBorder="1" applyProtection="1">
      <protection locked="0"/>
    </xf>
    <xf numFmtId="5" fontId="4" fillId="19" borderId="16" xfId="0" applyNumberFormat="1" applyFont="1" applyFill="1" applyBorder="1" applyAlignment="1">
      <alignment horizontal="right"/>
    </xf>
    <xf numFmtId="5" fontId="4" fillId="19" borderId="17" xfId="0" applyNumberFormat="1" applyFont="1" applyFill="1" applyBorder="1" applyAlignment="1">
      <alignment horizontal="right"/>
    </xf>
    <xf numFmtId="0" fontId="7" fillId="0" borderId="62" xfId="0" applyFont="1" applyBorder="1" applyAlignment="1">
      <alignment horizontal="left"/>
    </xf>
    <xf numFmtId="0" fontId="7" fillId="0" borderId="6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4" xfId="0" applyNumberFormat="1" applyFont="1" applyBorder="1" applyAlignment="1">
      <alignment horizontal="right"/>
    </xf>
    <xf numFmtId="5" fontId="6" fillId="0" borderId="63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68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69" xfId="0" applyNumberFormat="1" applyFont="1" applyBorder="1" applyAlignment="1">
      <alignment horizontal="right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6" fillId="15" borderId="54" xfId="0" applyFont="1" applyFill="1" applyBorder="1" applyAlignment="1">
      <alignment horizontal="center"/>
    </xf>
    <xf numFmtId="0" fontId="6" fillId="15" borderId="55" xfId="0" applyFont="1" applyFill="1" applyBorder="1" applyAlignment="1">
      <alignment horizontal="center"/>
    </xf>
    <xf numFmtId="0" fontId="6" fillId="15" borderId="51" xfId="0" applyFont="1" applyFill="1" applyBorder="1" applyAlignment="1">
      <alignment horizontal="center"/>
    </xf>
    <xf numFmtId="0" fontId="6" fillId="15" borderId="52" xfId="0" applyFont="1" applyFill="1" applyBorder="1" applyAlignment="1">
      <alignment horizontal="center"/>
    </xf>
    <xf numFmtId="0" fontId="6" fillId="15" borderId="53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59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6" fillId="0" borderId="62" xfId="0" applyFont="1" applyBorder="1" applyAlignment="1" applyProtection="1">
      <alignment horizontal="left"/>
      <protection locked="0"/>
    </xf>
    <xf numFmtId="0" fontId="6" fillId="0" borderId="63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5" xfId="0" applyFont="1" applyBorder="1" applyAlignment="1" applyProtection="1">
      <alignment horizontal="left"/>
      <protection locked="0"/>
    </xf>
    <xf numFmtId="0" fontId="4" fillId="3" borderId="62" xfId="0" applyFont="1" applyFill="1" applyBorder="1" applyAlignment="1" applyProtection="1">
      <alignment horizontal="center"/>
      <protection locked="0"/>
    </xf>
    <xf numFmtId="0" fontId="4" fillId="3" borderId="63" xfId="0" applyFont="1" applyFill="1" applyBorder="1" applyAlignment="1" applyProtection="1">
      <alignment horizontal="center"/>
      <protection locked="0"/>
    </xf>
    <xf numFmtId="0" fontId="4" fillId="3" borderId="66" xfId="0" applyFont="1" applyFill="1" applyBorder="1" applyAlignment="1" applyProtection="1">
      <alignment horizontal="center"/>
      <protection locked="0"/>
    </xf>
    <xf numFmtId="0" fontId="4" fillId="13" borderId="56" xfId="0" applyFont="1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6" xfId="0" applyFont="1" applyFill="1" applyBorder="1" applyAlignment="1" applyProtection="1">
      <alignment horizontal="left"/>
      <protection locked="0"/>
    </xf>
    <xf numFmtId="0" fontId="4" fillId="13" borderId="48" xfId="0" applyFont="1" applyFill="1" applyBorder="1" applyAlignment="1" applyProtection="1">
      <alignment horizontal="left"/>
      <protection locked="0"/>
    </xf>
    <xf numFmtId="0" fontId="4" fillId="13" borderId="17" xfId="0" applyFont="1" applyFill="1" applyBorder="1" applyAlignment="1" applyProtection="1">
      <alignment horizontal="left"/>
      <protection locked="0"/>
    </xf>
    <xf numFmtId="5" fontId="4" fillId="12" borderId="16" xfId="0" applyNumberFormat="1" applyFont="1" applyFill="1" applyBorder="1" applyAlignment="1">
      <alignment horizontal="right"/>
    </xf>
    <xf numFmtId="5" fontId="4" fillId="12" borderId="17" xfId="0" applyNumberFormat="1" applyFont="1" applyFill="1" applyBorder="1" applyAlignment="1">
      <alignment horizontal="right"/>
    </xf>
    <xf numFmtId="0" fontId="4" fillId="13" borderId="60" xfId="0" applyFont="1" applyFill="1" applyBorder="1" applyProtection="1">
      <protection locked="0"/>
    </xf>
    <xf numFmtId="0" fontId="4" fillId="13" borderId="24" xfId="0" applyFont="1" applyFill="1" applyBorder="1" applyProtection="1">
      <protection locked="0"/>
    </xf>
    <xf numFmtId="0" fontId="4" fillId="13" borderId="33" xfId="0" applyFont="1" applyFill="1" applyBorder="1" applyAlignment="1" applyProtection="1">
      <alignment horizontal="left"/>
      <protection locked="0"/>
    </xf>
    <xf numFmtId="0" fontId="4" fillId="13" borderId="67" xfId="0" applyFont="1" applyFill="1" applyBorder="1" applyAlignment="1" applyProtection="1">
      <alignment horizontal="left"/>
      <protection locked="0"/>
    </xf>
    <xf numFmtId="0" fontId="4" fillId="13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4" fillId="0" borderId="41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58" xfId="0" applyFont="1" applyBorder="1" applyAlignment="1" applyProtection="1">
      <alignment horizontal="left"/>
      <protection locked="0"/>
    </xf>
    <xf numFmtId="0" fontId="6" fillId="11" borderId="62" xfId="0" applyFont="1" applyFill="1" applyBorder="1" applyAlignment="1" applyProtection="1">
      <alignment horizontal="left"/>
      <protection locked="0"/>
    </xf>
    <xf numFmtId="0" fontId="6" fillId="11" borderId="63" xfId="0" applyFont="1" applyFill="1" applyBorder="1" applyAlignment="1" applyProtection="1">
      <alignment horizontal="left"/>
      <protection locked="0"/>
    </xf>
    <xf numFmtId="0" fontId="6" fillId="11" borderId="26" xfId="0" applyFont="1" applyFill="1" applyBorder="1" applyAlignment="1" applyProtection="1">
      <alignment horizontal="left"/>
      <protection locked="0"/>
    </xf>
    <xf numFmtId="5" fontId="6" fillId="11" borderId="64" xfId="0" applyNumberFormat="1" applyFont="1" applyFill="1" applyBorder="1" applyAlignment="1">
      <alignment horizontal="right"/>
    </xf>
    <xf numFmtId="5" fontId="6" fillId="11" borderId="63" xfId="0" applyNumberFormat="1" applyFont="1" applyFill="1" applyBorder="1" applyAlignment="1">
      <alignment horizontal="right"/>
    </xf>
    <xf numFmtId="5" fontId="6" fillId="11" borderId="26" xfId="0" applyNumberFormat="1" applyFont="1" applyFill="1" applyBorder="1" applyAlignment="1">
      <alignment horizontal="right"/>
    </xf>
    <xf numFmtId="0" fontId="4" fillId="11" borderId="27" xfId="0" applyFont="1" applyFill="1" applyBorder="1" applyAlignment="1" applyProtection="1">
      <alignment horizontal="left"/>
      <protection locked="0"/>
    </xf>
    <xf numFmtId="0" fontId="4" fillId="11" borderId="65" xfId="0" applyFont="1" applyFill="1" applyBorder="1" applyAlignment="1" applyProtection="1">
      <alignment horizontal="left"/>
      <protection locked="0"/>
    </xf>
    <xf numFmtId="0" fontId="6" fillId="18" borderId="54" xfId="0" applyFont="1" applyFill="1" applyBorder="1" applyAlignment="1" applyProtection="1">
      <alignment horizontal="center"/>
      <protection locked="0"/>
    </xf>
    <xf numFmtId="0" fontId="6" fillId="18" borderId="55" xfId="0" applyFont="1" applyFill="1" applyBorder="1" applyAlignment="1" applyProtection="1">
      <alignment horizontal="center"/>
      <protection locked="0"/>
    </xf>
    <xf numFmtId="0" fontId="6" fillId="18" borderId="51" xfId="0" applyFont="1" applyFill="1" applyBorder="1" applyAlignment="1" applyProtection="1">
      <alignment horizontal="center"/>
      <protection locked="0"/>
    </xf>
    <xf numFmtId="0" fontId="6" fillId="18" borderId="52" xfId="0" applyFont="1" applyFill="1" applyBorder="1" applyAlignment="1" applyProtection="1">
      <alignment horizontal="center"/>
      <protection locked="0"/>
    </xf>
    <xf numFmtId="7" fontId="6" fillId="18" borderId="51" xfId="0" applyNumberFormat="1" applyFont="1" applyFill="1" applyBorder="1" applyAlignment="1">
      <alignment horizontal="center"/>
    </xf>
    <xf numFmtId="7" fontId="6" fillId="18" borderId="55" xfId="0" applyNumberFormat="1" applyFont="1" applyFill="1" applyBorder="1" applyAlignment="1">
      <alignment horizontal="center"/>
    </xf>
    <xf numFmtId="0" fontId="6" fillId="17" borderId="51" xfId="0" applyFont="1" applyFill="1" applyBorder="1" applyAlignment="1">
      <alignment horizontal="center"/>
    </xf>
    <xf numFmtId="0" fontId="6" fillId="17" borderId="52" xfId="0" applyFont="1" applyFill="1" applyBorder="1" applyAlignment="1">
      <alignment horizontal="center"/>
    </xf>
    <xf numFmtId="0" fontId="6" fillId="17" borderId="53" xfId="0" applyFont="1" applyFill="1" applyBorder="1" applyAlignment="1">
      <alignment horizontal="center"/>
    </xf>
    <xf numFmtId="0" fontId="4" fillId="12" borderId="56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49" fontId="8" fillId="12" borderId="16" xfId="0" applyNumberFormat="1" applyFont="1" applyFill="1" applyBorder="1" applyProtection="1">
      <protection locked="0"/>
    </xf>
    <xf numFmtId="49" fontId="8" fillId="12" borderId="48" xfId="0" applyNumberFormat="1" applyFont="1" applyFill="1" applyBorder="1" applyProtection="1">
      <protection locked="0"/>
    </xf>
    <xf numFmtId="49" fontId="8" fillId="12" borderId="17" xfId="0" applyNumberFormat="1" applyFont="1" applyFill="1" applyBorder="1" applyProtection="1">
      <protection locked="0"/>
    </xf>
    <xf numFmtId="0" fontId="4" fillId="11" borderId="6" xfId="0" applyFont="1" applyFill="1" applyBorder="1" applyAlignment="1" applyProtection="1">
      <alignment horizontal="left"/>
      <protection locked="0"/>
    </xf>
    <xf numFmtId="0" fontId="4" fillId="11" borderId="59" xfId="0" applyFont="1" applyFill="1" applyBorder="1" applyAlignment="1" applyProtection="1">
      <alignment horizontal="left"/>
      <protection locked="0"/>
    </xf>
    <xf numFmtId="0" fontId="4" fillId="11" borderId="15" xfId="0" applyFont="1" applyFill="1" applyBorder="1" applyAlignment="1" applyProtection="1">
      <alignment horizontal="left"/>
      <protection locked="0"/>
    </xf>
    <xf numFmtId="0" fontId="4" fillId="11" borderId="61" xfId="0" applyFont="1" applyFill="1" applyBorder="1" applyAlignment="1" applyProtection="1">
      <alignment horizontal="left"/>
      <protection locked="0"/>
    </xf>
    <xf numFmtId="0" fontId="4" fillId="11" borderId="41" xfId="0" applyFont="1" applyFill="1" applyBorder="1" applyAlignment="1" applyProtection="1">
      <alignment horizontal="left"/>
      <protection locked="0"/>
    </xf>
    <xf numFmtId="0" fontId="4" fillId="11" borderId="57" xfId="0" applyFont="1" applyFill="1" applyBorder="1" applyAlignment="1" applyProtection="1">
      <alignment horizontal="left"/>
      <protection locked="0"/>
    </xf>
    <xf numFmtId="0" fontId="4" fillId="11" borderId="58" xfId="0" applyFont="1" applyFill="1" applyBorder="1" applyAlignment="1" applyProtection="1">
      <alignment horizontal="left"/>
      <protection locked="0"/>
    </xf>
    <xf numFmtId="0" fontId="5" fillId="0" borderId="8" xfId="0" applyFont="1" applyBorder="1" applyAlignment="1">
      <alignment horizontal="center" wrapText="1"/>
    </xf>
    <xf numFmtId="0" fontId="6" fillId="0" borderId="51" xfId="0" applyFont="1" applyBorder="1" applyAlignment="1" applyProtection="1">
      <alignment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55" xfId="0" applyFont="1" applyBorder="1" applyAlignment="1" applyProtection="1">
      <alignment vertical="center" wrapText="1"/>
      <protection locked="0"/>
    </xf>
    <xf numFmtId="0" fontId="6" fillId="14" borderId="3" xfId="0" applyFont="1" applyFill="1" applyBorder="1" applyAlignment="1" applyProtection="1">
      <alignment horizontal="center"/>
      <protection locked="0"/>
    </xf>
    <xf numFmtId="0" fontId="6" fillId="14" borderId="33" xfId="0" applyFont="1" applyFill="1" applyBorder="1" applyAlignment="1" applyProtection="1">
      <alignment horizontal="center"/>
      <protection locked="0"/>
    </xf>
    <xf numFmtId="0" fontId="4" fillId="14" borderId="33" xfId="0" applyFont="1" applyFill="1" applyBorder="1" applyAlignment="1">
      <alignment horizontal="center"/>
    </xf>
    <xf numFmtId="0" fontId="4" fillId="14" borderId="6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8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0" xfId="0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6" fillId="17" borderId="54" xfId="0" applyFont="1" applyFill="1" applyBorder="1" applyAlignment="1" applyProtection="1">
      <alignment horizontal="center"/>
      <protection locked="0"/>
    </xf>
    <xf numFmtId="0" fontId="6" fillId="17" borderId="55" xfId="0" applyFont="1" applyFill="1" applyBorder="1" applyAlignment="1" applyProtection="1">
      <alignment horizontal="center"/>
      <protection locked="0"/>
    </xf>
    <xf numFmtId="0" fontId="6" fillId="17" borderId="51" xfId="0" applyFont="1" applyFill="1" applyBorder="1" applyAlignment="1" applyProtection="1">
      <alignment horizontal="center"/>
      <protection locked="0"/>
    </xf>
    <xf numFmtId="0" fontId="6" fillId="17" borderId="52" xfId="0" applyFont="1" applyFill="1" applyBorder="1" applyAlignment="1" applyProtection="1">
      <alignment horizontal="center"/>
      <protection locked="0"/>
    </xf>
    <xf numFmtId="7" fontId="6" fillId="17" borderId="51" xfId="0" applyNumberFormat="1" applyFont="1" applyFill="1" applyBorder="1" applyAlignment="1">
      <alignment horizontal="center"/>
    </xf>
    <xf numFmtId="7" fontId="6" fillId="17" borderId="55" xfId="0" applyNumberFormat="1" applyFont="1" applyFill="1" applyBorder="1" applyAlignment="1">
      <alignment horizontal="center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X185"/>
  <sheetViews>
    <sheetView showZeros="0" tabSelected="1" showOutlineSymbols="0" view="pageBreakPreview" topLeftCell="A55" zoomScaleNormal="100" zoomScaleSheetLayoutView="100" workbookViewId="0">
      <selection activeCell="A61" sqref="A61:B61"/>
    </sheetView>
  </sheetViews>
  <sheetFormatPr defaultColWidth="9" defaultRowHeight="10.8" x14ac:dyDescent="0.15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10.88671875" style="1" hidden="1" customWidth="1"/>
    <col min="18" max="18" width="10.88671875" style="1" customWidth="1"/>
    <col min="19" max="19" width="4.44140625" style="1" hidden="1" customWidth="1"/>
    <col min="20" max="20" width="11.33203125" style="1" bestFit="1" customWidth="1"/>
    <col min="21" max="21" width="11" style="1" customWidth="1"/>
    <col min="22" max="22" width="5.6640625" style="1" customWidth="1"/>
    <col min="23" max="16384" width="9" style="1"/>
  </cols>
  <sheetData>
    <row r="1" spans="1:22" ht="10.5" customHeight="1" x14ac:dyDescent="0.15">
      <c r="P1" s="40" t="s">
        <v>37</v>
      </c>
    </row>
    <row r="2" spans="1:22" ht="19.5" customHeight="1" thickBot="1" x14ac:dyDescent="0.25">
      <c r="A2" s="2" t="s">
        <v>0</v>
      </c>
      <c r="B2" s="370"/>
      <c r="C2" s="370"/>
      <c r="D2" s="3"/>
      <c r="E2" s="355" t="s">
        <v>24</v>
      </c>
      <c r="F2" s="355"/>
      <c r="G2" s="355"/>
      <c r="H2" s="355"/>
      <c r="I2" s="355"/>
      <c r="J2" s="355"/>
      <c r="K2" s="355"/>
      <c r="L2" s="57"/>
      <c r="M2" s="57"/>
      <c r="N2" s="57"/>
      <c r="O2" s="57"/>
      <c r="P2" s="57"/>
    </row>
    <row r="3" spans="1:22" ht="28.65" customHeight="1" x14ac:dyDescent="0.15">
      <c r="A3" s="135" t="s">
        <v>1</v>
      </c>
      <c r="B3" s="136"/>
      <c r="C3" s="137" t="s">
        <v>2</v>
      </c>
      <c r="D3" s="356"/>
      <c r="E3" s="357"/>
      <c r="F3" s="357"/>
      <c r="G3" s="357"/>
      <c r="H3" s="358"/>
      <c r="I3" s="137" t="s">
        <v>55</v>
      </c>
      <c r="J3" s="356"/>
      <c r="K3" s="357"/>
      <c r="L3" s="357"/>
      <c r="M3" s="357"/>
      <c r="N3" s="358"/>
      <c r="O3" s="138" t="s">
        <v>25</v>
      </c>
      <c r="P3" s="167"/>
    </row>
    <row r="4" spans="1:22" ht="14.25" customHeight="1" thickBot="1" x14ac:dyDescent="0.2">
      <c r="A4" s="4" t="s">
        <v>35</v>
      </c>
      <c r="B4" s="359"/>
      <c r="C4" s="360"/>
      <c r="D4" s="130" t="s">
        <v>51</v>
      </c>
      <c r="E4" s="361"/>
      <c r="F4" s="362"/>
      <c r="G4" s="363"/>
      <c r="H4" s="364" t="s">
        <v>36</v>
      </c>
      <c r="I4" s="365"/>
      <c r="J4" s="366"/>
      <c r="K4" s="366"/>
      <c r="L4" s="364" t="s">
        <v>3</v>
      </c>
      <c r="M4" s="365"/>
      <c r="N4" s="119"/>
      <c r="O4" s="130" t="s">
        <v>63</v>
      </c>
      <c r="P4" s="168">
        <f>SUM($S7:$S15)</f>
        <v>0</v>
      </c>
    </row>
    <row r="5" spans="1:22" ht="6.75" customHeight="1" thickBot="1" x14ac:dyDescent="0.2">
      <c r="A5" s="367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9"/>
    </row>
    <row r="6" spans="1:22" ht="18" customHeight="1" x14ac:dyDescent="0.15">
      <c r="A6" s="371" t="s">
        <v>4</v>
      </c>
      <c r="B6" s="372"/>
      <c r="C6" s="103" t="s">
        <v>5</v>
      </c>
      <c r="D6" s="373" t="s">
        <v>6</v>
      </c>
      <c r="E6" s="374"/>
      <c r="F6" s="372"/>
      <c r="G6" s="104" t="s">
        <v>7</v>
      </c>
      <c r="H6" s="105" t="s">
        <v>8</v>
      </c>
      <c r="I6" s="106" t="s">
        <v>9</v>
      </c>
      <c r="J6" s="121" t="s">
        <v>54</v>
      </c>
      <c r="K6" s="375" t="s">
        <v>10</v>
      </c>
      <c r="L6" s="376"/>
      <c r="M6" s="107" t="s">
        <v>39</v>
      </c>
      <c r="N6" s="340" t="s">
        <v>52</v>
      </c>
      <c r="O6" s="341"/>
      <c r="P6" s="342"/>
      <c r="S6" s="1" t="s">
        <v>61</v>
      </c>
      <c r="V6" s="169" t="s">
        <v>62</v>
      </c>
    </row>
    <row r="7" spans="1:22" ht="14.1" customHeight="1" x14ac:dyDescent="0.15">
      <c r="A7" s="343"/>
      <c r="B7" s="344"/>
      <c r="C7" s="85"/>
      <c r="D7" s="345"/>
      <c r="E7" s="346"/>
      <c r="F7" s="347"/>
      <c r="G7" s="70"/>
      <c r="H7" s="87"/>
      <c r="I7" s="71"/>
      <c r="J7" s="122"/>
      <c r="K7" s="314">
        <f>IFERROR(G7*I7*J7,"")</f>
        <v>0</v>
      </c>
      <c r="L7" s="315"/>
      <c r="M7" s="113"/>
      <c r="N7" s="352"/>
      <c r="O7" s="353"/>
      <c r="P7" s="354"/>
      <c r="S7" s="1">
        <f>IF(AND($A7=hdn_product_sales,$C7=hdn_main_product,ISNUMBER($I7)=TRUE,$J7&gt;0,ISNUMBER($G7)=TRUE,ISNUMBER($K7)=TRUE),$G7,0)</f>
        <v>0</v>
      </c>
      <c r="U7" s="1">
        <f t="shared" ref="U7:U15" si="0">IFERROR(VLOOKUP(H7,$C$101:$D$103,2,FALSE),1)</f>
        <v>1</v>
      </c>
      <c r="V7" s="1">
        <v>1</v>
      </c>
    </row>
    <row r="8" spans="1:22" ht="14.1" customHeight="1" x14ac:dyDescent="0.15">
      <c r="A8" s="343"/>
      <c r="B8" s="344"/>
      <c r="C8" s="85"/>
      <c r="D8" s="345"/>
      <c r="E8" s="346"/>
      <c r="F8" s="347"/>
      <c r="G8" s="72"/>
      <c r="H8" s="88"/>
      <c r="I8" s="73"/>
      <c r="J8" s="122"/>
      <c r="K8" s="314">
        <f t="shared" ref="K8:K15" si="1">IFERROR(G8*I8*J8,"")</f>
        <v>0</v>
      </c>
      <c r="L8" s="315"/>
      <c r="M8" s="113"/>
      <c r="N8" s="352"/>
      <c r="O8" s="353"/>
      <c r="P8" s="354"/>
      <c r="S8" s="1">
        <f t="shared" ref="S8:S15" si="2">IF(AND($A8=hdn_product_sales,$C8=hdn_main_product,ISNUMBER($I8)=TRUE,$J8&gt;0,ISNUMBER($G8)=TRUE,ISNUMBER($K8)=TRUE),$G8,0)</f>
        <v>0</v>
      </c>
      <c r="U8" s="1">
        <f t="shared" si="0"/>
        <v>1</v>
      </c>
      <c r="V8" s="1">
        <v>1</v>
      </c>
    </row>
    <row r="9" spans="1:22" ht="14.1" customHeight="1" x14ac:dyDescent="0.15">
      <c r="A9" s="343"/>
      <c r="B9" s="344"/>
      <c r="C9" s="85"/>
      <c r="D9" s="345"/>
      <c r="E9" s="346"/>
      <c r="F9" s="347"/>
      <c r="G9" s="72"/>
      <c r="H9" s="88"/>
      <c r="I9" s="73"/>
      <c r="J9" s="123"/>
      <c r="K9" s="314">
        <f t="shared" si="1"/>
        <v>0</v>
      </c>
      <c r="L9" s="315"/>
      <c r="M9" s="112"/>
      <c r="N9" s="348"/>
      <c r="O9" s="348"/>
      <c r="P9" s="349"/>
      <c r="S9" s="1">
        <f t="shared" si="2"/>
        <v>0</v>
      </c>
      <c r="U9" s="1">
        <f t="shared" si="0"/>
        <v>1</v>
      </c>
      <c r="V9" s="1">
        <v>1</v>
      </c>
    </row>
    <row r="10" spans="1:22" ht="14.1" customHeight="1" x14ac:dyDescent="0.2">
      <c r="A10" s="343"/>
      <c r="B10" s="344"/>
      <c r="C10" s="85"/>
      <c r="D10" s="345"/>
      <c r="E10" s="346"/>
      <c r="F10" s="347"/>
      <c r="G10" s="72"/>
      <c r="H10" s="88"/>
      <c r="I10" s="73"/>
      <c r="J10" s="123"/>
      <c r="K10" s="314">
        <f t="shared" si="1"/>
        <v>0</v>
      </c>
      <c r="L10" s="315"/>
      <c r="M10" s="112"/>
      <c r="N10" s="348"/>
      <c r="O10" s="348"/>
      <c r="P10" s="349"/>
      <c r="S10" s="1">
        <f t="shared" si="2"/>
        <v>0</v>
      </c>
      <c r="T10" s="10"/>
      <c r="U10" s="1">
        <f t="shared" si="0"/>
        <v>1</v>
      </c>
      <c r="V10" s="1">
        <v>1</v>
      </c>
    </row>
    <row r="11" spans="1:22" ht="14.1" customHeight="1" x14ac:dyDescent="0.2">
      <c r="A11" s="343"/>
      <c r="B11" s="344"/>
      <c r="C11" s="85"/>
      <c r="D11" s="345"/>
      <c r="E11" s="346"/>
      <c r="F11" s="347"/>
      <c r="G11" s="72"/>
      <c r="H11" s="88"/>
      <c r="I11" s="73"/>
      <c r="J11" s="123"/>
      <c r="K11" s="314">
        <f t="shared" si="1"/>
        <v>0</v>
      </c>
      <c r="L11" s="315"/>
      <c r="M11" s="112"/>
      <c r="N11" s="348"/>
      <c r="O11" s="348"/>
      <c r="P11" s="349"/>
      <c r="S11" s="1">
        <f t="shared" si="2"/>
        <v>0</v>
      </c>
      <c r="T11" s="10"/>
      <c r="U11" s="1">
        <f t="shared" si="0"/>
        <v>1</v>
      </c>
      <c r="V11" s="1">
        <v>1</v>
      </c>
    </row>
    <row r="12" spans="1:22" ht="14.1" customHeight="1" x14ac:dyDescent="0.2">
      <c r="A12" s="343"/>
      <c r="B12" s="344"/>
      <c r="C12" s="85"/>
      <c r="D12" s="345"/>
      <c r="E12" s="346"/>
      <c r="F12" s="347"/>
      <c r="G12" s="72"/>
      <c r="H12" s="88"/>
      <c r="I12" s="73"/>
      <c r="J12" s="123"/>
      <c r="K12" s="314">
        <f t="shared" si="1"/>
        <v>0</v>
      </c>
      <c r="L12" s="315"/>
      <c r="M12" s="112"/>
      <c r="N12" s="348"/>
      <c r="O12" s="348"/>
      <c r="P12" s="349"/>
      <c r="S12" s="1">
        <f t="shared" si="2"/>
        <v>0</v>
      </c>
      <c r="T12" s="10"/>
      <c r="U12" s="1">
        <f t="shared" si="0"/>
        <v>1</v>
      </c>
      <c r="V12" s="1">
        <v>1</v>
      </c>
    </row>
    <row r="13" spans="1:22" ht="14.1" customHeight="1" x14ac:dyDescent="0.2">
      <c r="A13" s="343"/>
      <c r="B13" s="344"/>
      <c r="C13" s="85"/>
      <c r="D13" s="345"/>
      <c r="E13" s="346"/>
      <c r="F13" s="347"/>
      <c r="G13" s="72"/>
      <c r="H13" s="88"/>
      <c r="I13" s="73"/>
      <c r="J13" s="123"/>
      <c r="K13" s="314">
        <f t="shared" si="1"/>
        <v>0</v>
      </c>
      <c r="L13" s="315"/>
      <c r="M13" s="112"/>
      <c r="N13" s="348"/>
      <c r="O13" s="348"/>
      <c r="P13" s="349"/>
      <c r="S13" s="1">
        <f t="shared" si="2"/>
        <v>0</v>
      </c>
      <c r="T13" s="10"/>
      <c r="U13" s="1">
        <f t="shared" si="0"/>
        <v>1</v>
      </c>
      <c r="V13" s="1">
        <v>1</v>
      </c>
    </row>
    <row r="14" spans="1:22" ht="14.1" customHeight="1" x14ac:dyDescent="0.2">
      <c r="A14" s="343"/>
      <c r="B14" s="344"/>
      <c r="C14" s="85"/>
      <c r="D14" s="345"/>
      <c r="E14" s="346"/>
      <c r="F14" s="347"/>
      <c r="G14" s="72"/>
      <c r="H14" s="88"/>
      <c r="I14" s="73"/>
      <c r="J14" s="123"/>
      <c r="K14" s="314">
        <f t="shared" si="1"/>
        <v>0</v>
      </c>
      <c r="L14" s="315"/>
      <c r="M14" s="112"/>
      <c r="N14" s="348"/>
      <c r="O14" s="348"/>
      <c r="P14" s="349"/>
      <c r="S14" s="1">
        <f t="shared" si="2"/>
        <v>0</v>
      </c>
      <c r="T14" s="10"/>
      <c r="U14" s="1">
        <f t="shared" si="0"/>
        <v>1</v>
      </c>
      <c r="V14" s="1">
        <v>1</v>
      </c>
    </row>
    <row r="15" spans="1:22" ht="14.1" customHeight="1" thickBot="1" x14ac:dyDescent="0.25">
      <c r="A15" s="343"/>
      <c r="B15" s="344"/>
      <c r="C15" s="86"/>
      <c r="D15" s="345"/>
      <c r="E15" s="346"/>
      <c r="F15" s="347"/>
      <c r="G15" s="74"/>
      <c r="H15" s="89"/>
      <c r="I15" s="75"/>
      <c r="J15" s="124"/>
      <c r="K15" s="314">
        <f t="shared" si="1"/>
        <v>0</v>
      </c>
      <c r="L15" s="315"/>
      <c r="M15" s="114"/>
      <c r="N15" s="350"/>
      <c r="O15" s="350"/>
      <c r="P15" s="351"/>
      <c r="S15" s="1">
        <f t="shared" si="2"/>
        <v>0</v>
      </c>
      <c r="T15" s="10"/>
      <c r="U15" s="1">
        <f t="shared" si="0"/>
        <v>1</v>
      </c>
      <c r="V15" s="1">
        <v>1</v>
      </c>
    </row>
    <row r="16" spans="1:22" ht="14.1" customHeight="1" thickBot="1" x14ac:dyDescent="0.25">
      <c r="A16" s="326" t="s">
        <v>38</v>
      </c>
      <c r="B16" s="327"/>
      <c r="C16" s="327"/>
      <c r="D16" s="327"/>
      <c r="E16" s="327"/>
      <c r="F16" s="328"/>
      <c r="G16" s="79">
        <f>SUM(G7:G15)</f>
        <v>0</v>
      </c>
      <c r="H16" s="76"/>
      <c r="I16" s="329">
        <f>SUM(K7:K15)</f>
        <v>0</v>
      </c>
      <c r="J16" s="330"/>
      <c r="K16" s="330"/>
      <c r="L16" s="331"/>
      <c r="M16" s="115"/>
      <c r="N16" s="332"/>
      <c r="O16" s="332"/>
      <c r="P16" s="333"/>
      <c r="S16" s="10"/>
      <c r="T16" s="10"/>
      <c r="U16" s="10"/>
    </row>
    <row r="17" spans="1:22" ht="6" customHeight="1" thickBot="1" x14ac:dyDescent="0.25">
      <c r="A17" s="306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8"/>
      <c r="S17" s="10"/>
      <c r="T17" s="10"/>
      <c r="U17" s="10"/>
    </row>
    <row r="18" spans="1:22" ht="18" customHeight="1" x14ac:dyDescent="0.15">
      <c r="A18" s="334" t="s">
        <v>4</v>
      </c>
      <c r="B18" s="335"/>
      <c r="C18" s="108" t="s">
        <v>5</v>
      </c>
      <c r="D18" s="336" t="s">
        <v>6</v>
      </c>
      <c r="E18" s="337"/>
      <c r="F18" s="335"/>
      <c r="G18" s="109" t="s">
        <v>7</v>
      </c>
      <c r="H18" s="110" t="s">
        <v>8</v>
      </c>
      <c r="I18" s="111" t="s">
        <v>9</v>
      </c>
      <c r="J18" s="121" t="s">
        <v>54</v>
      </c>
      <c r="K18" s="338" t="s">
        <v>10</v>
      </c>
      <c r="L18" s="339"/>
      <c r="M18" s="107" t="s">
        <v>39</v>
      </c>
      <c r="N18" s="340" t="s">
        <v>52</v>
      </c>
      <c r="O18" s="341"/>
      <c r="P18" s="342"/>
    </row>
    <row r="19" spans="1:22" ht="14.1" customHeight="1" x14ac:dyDescent="0.15">
      <c r="A19" s="309"/>
      <c r="B19" s="310"/>
      <c r="C19" s="90"/>
      <c r="D19" s="311"/>
      <c r="E19" s="312"/>
      <c r="F19" s="313"/>
      <c r="G19" s="5"/>
      <c r="H19" s="91"/>
      <c r="I19" s="6"/>
      <c r="J19" s="125"/>
      <c r="K19" s="314">
        <f>IFERROR(G19*I19*J19,"")</f>
        <v>0</v>
      </c>
      <c r="L19" s="315"/>
      <c r="M19" s="113"/>
      <c r="N19" s="323"/>
      <c r="O19" s="324"/>
      <c r="P19" s="325"/>
      <c r="U19" s="1">
        <f t="shared" ref="U19:U30" si="3">IFERROR(VLOOKUP(H19,$C$101:$D$103,2,FALSE),1)</f>
        <v>1</v>
      </c>
      <c r="V19" s="1">
        <v>2</v>
      </c>
    </row>
    <row r="20" spans="1:22" ht="14.1" customHeight="1" x14ac:dyDescent="0.15">
      <c r="A20" s="309"/>
      <c r="B20" s="310"/>
      <c r="C20" s="90"/>
      <c r="D20" s="311"/>
      <c r="E20" s="312"/>
      <c r="F20" s="313"/>
      <c r="G20" s="7"/>
      <c r="H20" s="92"/>
      <c r="I20" s="8"/>
      <c r="J20" s="126"/>
      <c r="K20" s="314">
        <f t="shared" ref="K20:K30" si="4">IFERROR(G20*I20*J20,"")</f>
        <v>0</v>
      </c>
      <c r="L20" s="315"/>
      <c r="M20" s="113"/>
      <c r="N20" s="323"/>
      <c r="O20" s="324"/>
      <c r="P20" s="325"/>
      <c r="U20" s="1">
        <f t="shared" si="3"/>
        <v>1</v>
      </c>
      <c r="V20" s="1">
        <v>2</v>
      </c>
    </row>
    <row r="21" spans="1:22" ht="14.1" customHeight="1" x14ac:dyDescent="0.2">
      <c r="A21" s="309"/>
      <c r="B21" s="310"/>
      <c r="C21" s="90"/>
      <c r="D21" s="311"/>
      <c r="E21" s="312"/>
      <c r="F21" s="313"/>
      <c r="G21" s="7"/>
      <c r="H21" s="92"/>
      <c r="I21" s="8"/>
      <c r="J21" s="126"/>
      <c r="K21" s="314">
        <f t="shared" si="4"/>
        <v>0</v>
      </c>
      <c r="L21" s="315"/>
      <c r="M21" s="113"/>
      <c r="N21" s="268"/>
      <c r="O21" s="268"/>
      <c r="P21" s="269"/>
      <c r="S21" s="9"/>
      <c r="T21" s="10"/>
      <c r="U21" s="1">
        <f t="shared" si="3"/>
        <v>1</v>
      </c>
      <c r="V21" s="1">
        <v>2</v>
      </c>
    </row>
    <row r="22" spans="1:22" ht="14.1" customHeight="1" x14ac:dyDescent="0.2">
      <c r="A22" s="309"/>
      <c r="B22" s="310"/>
      <c r="C22" s="90"/>
      <c r="D22" s="311"/>
      <c r="E22" s="312"/>
      <c r="F22" s="313"/>
      <c r="G22" s="7"/>
      <c r="H22" s="92"/>
      <c r="I22" s="8"/>
      <c r="J22" s="126"/>
      <c r="K22" s="314">
        <f t="shared" si="4"/>
        <v>0</v>
      </c>
      <c r="L22" s="315"/>
      <c r="M22" s="113"/>
      <c r="N22" s="268"/>
      <c r="O22" s="268"/>
      <c r="P22" s="269"/>
      <c r="S22" s="9"/>
      <c r="T22" s="10"/>
      <c r="U22" s="1">
        <f t="shared" si="3"/>
        <v>1</v>
      </c>
      <c r="V22" s="1">
        <v>2</v>
      </c>
    </row>
    <row r="23" spans="1:22" ht="14.1" customHeight="1" x14ac:dyDescent="0.2">
      <c r="A23" s="309"/>
      <c r="B23" s="310"/>
      <c r="C23" s="90"/>
      <c r="D23" s="311"/>
      <c r="E23" s="312"/>
      <c r="F23" s="313"/>
      <c r="G23" s="7"/>
      <c r="H23" s="92"/>
      <c r="I23" s="8"/>
      <c r="J23" s="126"/>
      <c r="K23" s="314">
        <f t="shared" si="4"/>
        <v>0</v>
      </c>
      <c r="L23" s="315"/>
      <c r="M23" s="113"/>
      <c r="N23" s="268"/>
      <c r="O23" s="268"/>
      <c r="P23" s="269"/>
      <c r="S23" s="9"/>
      <c r="T23" s="10"/>
      <c r="U23" s="1">
        <f t="shared" si="3"/>
        <v>1</v>
      </c>
      <c r="V23" s="1">
        <v>2</v>
      </c>
    </row>
    <row r="24" spans="1:22" ht="14.1" customHeight="1" x14ac:dyDescent="0.2">
      <c r="A24" s="309"/>
      <c r="B24" s="310"/>
      <c r="C24" s="90"/>
      <c r="D24" s="311"/>
      <c r="E24" s="312"/>
      <c r="F24" s="313"/>
      <c r="G24" s="7"/>
      <c r="H24" s="92"/>
      <c r="I24" s="8"/>
      <c r="J24" s="126"/>
      <c r="K24" s="314">
        <f t="shared" si="4"/>
        <v>0</v>
      </c>
      <c r="L24" s="315"/>
      <c r="M24" s="113"/>
      <c r="N24" s="268"/>
      <c r="O24" s="268"/>
      <c r="P24" s="269"/>
      <c r="S24" s="9"/>
      <c r="T24" s="10"/>
      <c r="U24" s="1">
        <f t="shared" si="3"/>
        <v>1</v>
      </c>
      <c r="V24" s="1">
        <v>2</v>
      </c>
    </row>
    <row r="25" spans="1:22" ht="14.1" customHeight="1" x14ac:dyDescent="0.2">
      <c r="A25" s="309"/>
      <c r="B25" s="310"/>
      <c r="C25" s="90"/>
      <c r="D25" s="311"/>
      <c r="E25" s="312"/>
      <c r="F25" s="313"/>
      <c r="G25" s="7"/>
      <c r="H25" s="92"/>
      <c r="I25" s="8"/>
      <c r="J25" s="126"/>
      <c r="K25" s="314">
        <f t="shared" si="4"/>
        <v>0</v>
      </c>
      <c r="L25" s="315"/>
      <c r="M25" s="113"/>
      <c r="N25" s="268"/>
      <c r="O25" s="268"/>
      <c r="P25" s="269"/>
      <c r="S25" s="9"/>
      <c r="T25" s="10"/>
      <c r="U25" s="1">
        <f t="shared" si="3"/>
        <v>1</v>
      </c>
      <c r="V25" s="1">
        <v>2</v>
      </c>
    </row>
    <row r="26" spans="1:22" ht="14.1" customHeight="1" x14ac:dyDescent="0.2">
      <c r="A26" s="309"/>
      <c r="B26" s="310"/>
      <c r="C26" s="90"/>
      <c r="D26" s="311"/>
      <c r="E26" s="312"/>
      <c r="F26" s="313"/>
      <c r="G26" s="7"/>
      <c r="H26" s="92"/>
      <c r="I26" s="8"/>
      <c r="J26" s="126"/>
      <c r="K26" s="314">
        <f t="shared" si="4"/>
        <v>0</v>
      </c>
      <c r="L26" s="315"/>
      <c r="M26" s="113"/>
      <c r="N26" s="268"/>
      <c r="O26" s="268"/>
      <c r="P26" s="269"/>
      <c r="S26" s="9"/>
      <c r="T26" s="10"/>
      <c r="U26" s="1">
        <f t="shared" si="3"/>
        <v>1</v>
      </c>
      <c r="V26" s="1">
        <v>2</v>
      </c>
    </row>
    <row r="27" spans="1:22" ht="14.1" customHeight="1" x14ac:dyDescent="0.2">
      <c r="A27" s="309"/>
      <c r="B27" s="310"/>
      <c r="C27" s="90"/>
      <c r="D27" s="311"/>
      <c r="E27" s="312"/>
      <c r="F27" s="313"/>
      <c r="G27" s="7"/>
      <c r="H27" s="92"/>
      <c r="I27" s="8"/>
      <c r="J27" s="126"/>
      <c r="K27" s="314">
        <f t="shared" si="4"/>
        <v>0</v>
      </c>
      <c r="L27" s="315"/>
      <c r="M27" s="113"/>
      <c r="N27" s="268"/>
      <c r="O27" s="268"/>
      <c r="P27" s="269"/>
      <c r="S27" s="9"/>
      <c r="T27" s="10"/>
      <c r="U27" s="1">
        <f t="shared" si="3"/>
        <v>1</v>
      </c>
      <c r="V27" s="1">
        <v>2</v>
      </c>
    </row>
    <row r="28" spans="1:22" ht="14.1" customHeight="1" x14ac:dyDescent="0.2">
      <c r="A28" s="309"/>
      <c r="B28" s="310"/>
      <c r="C28" s="90"/>
      <c r="D28" s="311"/>
      <c r="E28" s="312"/>
      <c r="F28" s="313"/>
      <c r="G28" s="7"/>
      <c r="H28" s="92"/>
      <c r="I28" s="8"/>
      <c r="J28" s="126"/>
      <c r="K28" s="314">
        <f t="shared" si="4"/>
        <v>0</v>
      </c>
      <c r="L28" s="315"/>
      <c r="M28" s="113"/>
      <c r="N28" s="268"/>
      <c r="O28" s="268"/>
      <c r="P28" s="269"/>
      <c r="S28" s="9"/>
      <c r="T28" s="10"/>
      <c r="U28" s="1">
        <f t="shared" si="3"/>
        <v>1</v>
      </c>
      <c r="V28" s="1">
        <v>2</v>
      </c>
    </row>
    <row r="29" spans="1:22" ht="14.1" customHeight="1" x14ac:dyDescent="0.2">
      <c r="A29" s="309"/>
      <c r="B29" s="310"/>
      <c r="C29" s="90"/>
      <c r="D29" s="311"/>
      <c r="E29" s="312"/>
      <c r="F29" s="313"/>
      <c r="G29" s="7"/>
      <c r="H29" s="92"/>
      <c r="I29" s="8"/>
      <c r="J29" s="126"/>
      <c r="K29" s="314">
        <f t="shared" si="4"/>
        <v>0</v>
      </c>
      <c r="L29" s="315"/>
      <c r="M29" s="113"/>
      <c r="N29" s="268"/>
      <c r="O29" s="268"/>
      <c r="P29" s="269"/>
      <c r="S29" s="9"/>
      <c r="T29" s="10"/>
      <c r="U29" s="1">
        <f t="shared" si="3"/>
        <v>1</v>
      </c>
      <c r="V29" s="1">
        <v>2</v>
      </c>
    </row>
    <row r="30" spans="1:22" ht="14.1" customHeight="1" thickBot="1" x14ac:dyDescent="0.25">
      <c r="A30" s="316"/>
      <c r="B30" s="317"/>
      <c r="C30" s="172"/>
      <c r="D30" s="318"/>
      <c r="E30" s="319"/>
      <c r="F30" s="320"/>
      <c r="G30" s="55"/>
      <c r="H30" s="93"/>
      <c r="I30" s="54"/>
      <c r="J30" s="127"/>
      <c r="K30" s="314">
        <f t="shared" si="4"/>
        <v>0</v>
      </c>
      <c r="L30" s="315"/>
      <c r="M30" s="117"/>
      <c r="N30" s="321"/>
      <c r="O30" s="321"/>
      <c r="P30" s="322"/>
      <c r="S30" s="9"/>
      <c r="T30" s="10"/>
      <c r="U30" s="1">
        <f t="shared" si="3"/>
        <v>1</v>
      </c>
      <c r="V30" s="1">
        <v>2</v>
      </c>
    </row>
    <row r="31" spans="1:22" ht="14.1" customHeight="1" thickBot="1" x14ac:dyDescent="0.25">
      <c r="A31" s="301" t="s">
        <v>11</v>
      </c>
      <c r="B31" s="302"/>
      <c r="C31" s="302"/>
      <c r="D31" s="302"/>
      <c r="E31" s="302"/>
      <c r="F31" s="303"/>
      <c r="G31" s="78">
        <f>SUM(G19:G30)</f>
        <v>0</v>
      </c>
      <c r="H31" s="56"/>
      <c r="I31" s="280">
        <f>SUM(K19:K30)</f>
        <v>0</v>
      </c>
      <c r="J31" s="281"/>
      <c r="K31" s="281"/>
      <c r="L31" s="282"/>
      <c r="M31" s="116"/>
      <c r="N31" s="304"/>
      <c r="O31" s="304"/>
      <c r="P31" s="305"/>
      <c r="S31" s="10"/>
      <c r="T31" s="10"/>
      <c r="U31" s="10"/>
    </row>
    <row r="32" spans="1:22" ht="6" customHeight="1" thickBot="1" x14ac:dyDescent="0.25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8"/>
      <c r="S32" s="10"/>
      <c r="T32" s="10"/>
      <c r="U32" s="10"/>
    </row>
    <row r="33" spans="1:22" ht="20.25" customHeight="1" x14ac:dyDescent="0.15">
      <c r="A33" s="289" t="s">
        <v>12</v>
      </c>
      <c r="B33" s="290"/>
      <c r="C33" s="100" t="s">
        <v>13</v>
      </c>
      <c r="D33" s="291" t="s">
        <v>14</v>
      </c>
      <c r="E33" s="290"/>
      <c r="F33" s="100" t="s">
        <v>15</v>
      </c>
      <c r="G33" s="100" t="s">
        <v>16</v>
      </c>
      <c r="H33" s="100" t="s">
        <v>8</v>
      </c>
      <c r="I33" s="100" t="s">
        <v>17</v>
      </c>
      <c r="J33" s="120" t="s">
        <v>54</v>
      </c>
      <c r="K33" s="291" t="s">
        <v>18</v>
      </c>
      <c r="L33" s="290"/>
      <c r="M33" s="101" t="s">
        <v>39</v>
      </c>
      <c r="N33" s="291" t="s">
        <v>53</v>
      </c>
      <c r="O33" s="292"/>
      <c r="P33" s="293"/>
      <c r="R33" s="46" t="s">
        <v>34</v>
      </c>
    </row>
    <row r="34" spans="1:22" ht="14.1" customHeight="1" x14ac:dyDescent="0.2">
      <c r="A34" s="272"/>
      <c r="B34" s="273"/>
      <c r="C34" s="94"/>
      <c r="D34" s="274"/>
      <c r="E34" s="273"/>
      <c r="F34" s="95"/>
      <c r="G34" s="7"/>
      <c r="H34" s="98"/>
      <c r="I34" s="8"/>
      <c r="J34" s="126"/>
      <c r="K34" s="275">
        <f>IFERROR(G34*I34*J34,"")</f>
        <v>0</v>
      </c>
      <c r="L34" s="276"/>
      <c r="M34" s="113"/>
      <c r="N34" s="294"/>
      <c r="O34" s="294"/>
      <c r="P34" s="295"/>
      <c r="R34" s="43"/>
      <c r="S34" s="10"/>
      <c r="T34" s="10"/>
      <c r="U34" s="1">
        <f t="shared" ref="U34:U57" si="5">IFERROR(VLOOKUP(H34,$C$101:$D$103,2,FALSE),1)</f>
        <v>1</v>
      </c>
      <c r="V34" s="1">
        <v>3</v>
      </c>
    </row>
    <row r="35" spans="1:22" ht="14.1" customHeight="1" x14ac:dyDescent="0.2">
      <c r="A35" s="272"/>
      <c r="B35" s="273"/>
      <c r="C35" s="94"/>
      <c r="D35" s="274"/>
      <c r="E35" s="273"/>
      <c r="F35" s="95"/>
      <c r="G35" s="7"/>
      <c r="H35" s="98"/>
      <c r="I35" s="8"/>
      <c r="J35" s="126"/>
      <c r="K35" s="275">
        <f t="shared" ref="K35:K57" si="6">IFERROR(G35*I35*J35,"")</f>
        <v>0</v>
      </c>
      <c r="L35" s="276"/>
      <c r="M35" s="113"/>
      <c r="N35" s="294"/>
      <c r="O35" s="294"/>
      <c r="P35" s="295"/>
      <c r="R35" s="43"/>
      <c r="S35" s="10"/>
      <c r="T35" s="10"/>
      <c r="U35" s="1">
        <f t="shared" si="5"/>
        <v>1</v>
      </c>
      <c r="V35" s="1">
        <v>3</v>
      </c>
    </row>
    <row r="36" spans="1:22" ht="14.1" customHeight="1" x14ac:dyDescent="0.2">
      <c r="A36" s="272"/>
      <c r="B36" s="273"/>
      <c r="C36" s="94"/>
      <c r="D36" s="274"/>
      <c r="E36" s="273"/>
      <c r="F36" s="95"/>
      <c r="G36" s="7"/>
      <c r="H36" s="98"/>
      <c r="I36" s="8"/>
      <c r="J36" s="126"/>
      <c r="K36" s="275">
        <f t="shared" si="6"/>
        <v>0</v>
      </c>
      <c r="L36" s="276"/>
      <c r="M36" s="113"/>
      <c r="N36" s="294"/>
      <c r="O36" s="294"/>
      <c r="P36" s="295"/>
      <c r="R36" s="43"/>
      <c r="S36" s="10"/>
      <c r="T36" s="10"/>
      <c r="U36" s="1">
        <f t="shared" si="5"/>
        <v>1</v>
      </c>
      <c r="V36" s="1">
        <v>3</v>
      </c>
    </row>
    <row r="37" spans="1:22" ht="14.1" customHeight="1" x14ac:dyDescent="0.2">
      <c r="A37" s="272"/>
      <c r="B37" s="273"/>
      <c r="C37" s="94"/>
      <c r="D37" s="274"/>
      <c r="E37" s="273"/>
      <c r="F37" s="95"/>
      <c r="G37" s="7"/>
      <c r="H37" s="98"/>
      <c r="I37" s="8"/>
      <c r="J37" s="126"/>
      <c r="K37" s="275">
        <f t="shared" si="6"/>
        <v>0</v>
      </c>
      <c r="L37" s="276"/>
      <c r="M37" s="113"/>
      <c r="N37" s="294"/>
      <c r="O37" s="294"/>
      <c r="P37" s="295"/>
      <c r="R37" s="43"/>
      <c r="S37" s="10"/>
      <c r="T37" s="10"/>
      <c r="U37" s="1">
        <f t="shared" si="5"/>
        <v>1</v>
      </c>
      <c r="V37" s="1">
        <v>3</v>
      </c>
    </row>
    <row r="38" spans="1:22" ht="14.1" customHeight="1" x14ac:dyDescent="0.2">
      <c r="A38" s="272"/>
      <c r="B38" s="273"/>
      <c r="C38" s="94"/>
      <c r="D38" s="274"/>
      <c r="E38" s="273"/>
      <c r="F38" s="95"/>
      <c r="G38" s="7"/>
      <c r="H38" s="98"/>
      <c r="I38" s="8"/>
      <c r="J38" s="126"/>
      <c r="K38" s="275">
        <f t="shared" si="6"/>
        <v>0</v>
      </c>
      <c r="L38" s="276"/>
      <c r="M38" s="113"/>
      <c r="N38" s="294"/>
      <c r="O38" s="294"/>
      <c r="P38" s="295"/>
      <c r="R38" s="43"/>
      <c r="S38" s="10"/>
      <c r="T38" s="10"/>
      <c r="U38" s="1">
        <f t="shared" si="5"/>
        <v>1</v>
      </c>
      <c r="V38" s="1">
        <v>3</v>
      </c>
    </row>
    <row r="39" spans="1:22" ht="14.1" customHeight="1" x14ac:dyDescent="0.2">
      <c r="A39" s="272"/>
      <c r="B39" s="273"/>
      <c r="C39" s="94"/>
      <c r="D39" s="274"/>
      <c r="E39" s="273"/>
      <c r="F39" s="95"/>
      <c r="G39" s="7"/>
      <c r="H39" s="98"/>
      <c r="I39" s="8"/>
      <c r="J39" s="126"/>
      <c r="K39" s="275">
        <f t="shared" si="6"/>
        <v>0</v>
      </c>
      <c r="L39" s="276"/>
      <c r="M39" s="113"/>
      <c r="N39" s="294"/>
      <c r="O39" s="294"/>
      <c r="P39" s="295"/>
      <c r="R39" s="43"/>
      <c r="S39" s="10"/>
      <c r="T39" s="10"/>
      <c r="U39" s="1">
        <f t="shared" si="5"/>
        <v>1</v>
      </c>
      <c r="V39" s="1">
        <v>3</v>
      </c>
    </row>
    <row r="40" spans="1:22" ht="14.1" customHeight="1" x14ac:dyDescent="0.2">
      <c r="A40" s="272"/>
      <c r="B40" s="273"/>
      <c r="C40" s="94"/>
      <c r="D40" s="274"/>
      <c r="E40" s="273"/>
      <c r="F40" s="95"/>
      <c r="G40" s="7"/>
      <c r="H40" s="98"/>
      <c r="I40" s="8"/>
      <c r="J40" s="126"/>
      <c r="K40" s="275">
        <f t="shared" si="6"/>
        <v>0</v>
      </c>
      <c r="L40" s="276"/>
      <c r="M40" s="113"/>
      <c r="N40" s="294"/>
      <c r="O40" s="294"/>
      <c r="P40" s="295"/>
      <c r="R40" s="43"/>
      <c r="S40" s="10"/>
      <c r="T40" s="10"/>
      <c r="U40" s="1">
        <f t="shared" si="5"/>
        <v>1</v>
      </c>
      <c r="V40" s="1">
        <v>3</v>
      </c>
    </row>
    <row r="41" spans="1:22" ht="14.1" customHeight="1" x14ac:dyDescent="0.2">
      <c r="A41" s="272"/>
      <c r="B41" s="273"/>
      <c r="C41" s="94"/>
      <c r="D41" s="274"/>
      <c r="E41" s="273"/>
      <c r="F41" s="95"/>
      <c r="G41" s="7"/>
      <c r="H41" s="98"/>
      <c r="I41" s="8"/>
      <c r="J41" s="126"/>
      <c r="K41" s="275">
        <f t="shared" si="6"/>
        <v>0</v>
      </c>
      <c r="L41" s="276"/>
      <c r="M41" s="113"/>
      <c r="N41" s="294"/>
      <c r="O41" s="294"/>
      <c r="P41" s="295"/>
      <c r="R41" s="43"/>
      <c r="S41" s="10"/>
      <c r="T41" s="10"/>
      <c r="U41" s="1">
        <f t="shared" si="5"/>
        <v>1</v>
      </c>
      <c r="V41" s="1">
        <v>3</v>
      </c>
    </row>
    <row r="42" spans="1:22" ht="14.1" customHeight="1" x14ac:dyDescent="0.2">
      <c r="A42" s="272"/>
      <c r="B42" s="273"/>
      <c r="C42" s="94"/>
      <c r="D42" s="274"/>
      <c r="E42" s="273"/>
      <c r="F42" s="95"/>
      <c r="G42" s="7"/>
      <c r="H42" s="98"/>
      <c r="I42" s="8"/>
      <c r="J42" s="126"/>
      <c r="K42" s="275">
        <f t="shared" si="6"/>
        <v>0</v>
      </c>
      <c r="L42" s="276"/>
      <c r="M42" s="113"/>
      <c r="N42" s="298"/>
      <c r="O42" s="299"/>
      <c r="P42" s="300"/>
      <c r="R42" s="43"/>
      <c r="S42" s="10"/>
      <c r="T42" s="10"/>
      <c r="U42" s="1">
        <f t="shared" si="5"/>
        <v>1</v>
      </c>
      <c r="V42" s="1">
        <v>3</v>
      </c>
    </row>
    <row r="43" spans="1:22" ht="14.1" customHeight="1" x14ac:dyDescent="0.2">
      <c r="A43" s="272"/>
      <c r="B43" s="273"/>
      <c r="C43" s="94"/>
      <c r="D43" s="274"/>
      <c r="E43" s="273"/>
      <c r="F43" s="95"/>
      <c r="G43" s="7"/>
      <c r="H43" s="98"/>
      <c r="I43" s="8"/>
      <c r="J43" s="126"/>
      <c r="K43" s="275">
        <f t="shared" si="6"/>
        <v>0</v>
      </c>
      <c r="L43" s="276"/>
      <c r="M43" s="113"/>
      <c r="N43" s="294"/>
      <c r="O43" s="294"/>
      <c r="P43" s="295"/>
      <c r="R43" s="43"/>
      <c r="S43" s="10"/>
      <c r="T43" s="10"/>
      <c r="U43" s="1">
        <f t="shared" si="5"/>
        <v>1</v>
      </c>
      <c r="V43" s="1">
        <v>3</v>
      </c>
    </row>
    <row r="44" spans="1:22" ht="14.1" customHeight="1" x14ac:dyDescent="0.2">
      <c r="A44" s="272"/>
      <c r="B44" s="273"/>
      <c r="C44" s="94"/>
      <c r="D44" s="274"/>
      <c r="E44" s="273"/>
      <c r="F44" s="95"/>
      <c r="G44" s="7"/>
      <c r="H44" s="98"/>
      <c r="I44" s="8"/>
      <c r="J44" s="126"/>
      <c r="K44" s="275">
        <f t="shared" si="6"/>
        <v>0</v>
      </c>
      <c r="L44" s="276"/>
      <c r="M44" s="113"/>
      <c r="N44" s="294"/>
      <c r="O44" s="294"/>
      <c r="P44" s="295"/>
      <c r="R44" s="43"/>
      <c r="S44" s="10"/>
      <c r="T44" s="10"/>
      <c r="U44" s="1">
        <f t="shared" si="5"/>
        <v>1</v>
      </c>
      <c r="V44" s="1">
        <v>3</v>
      </c>
    </row>
    <row r="45" spans="1:22" ht="14.1" customHeight="1" x14ac:dyDescent="0.2">
      <c r="A45" s="272"/>
      <c r="B45" s="273"/>
      <c r="C45" s="94"/>
      <c r="D45" s="274"/>
      <c r="E45" s="273"/>
      <c r="F45" s="95"/>
      <c r="G45" s="7"/>
      <c r="H45" s="98"/>
      <c r="I45" s="8"/>
      <c r="J45" s="126"/>
      <c r="K45" s="275">
        <f t="shared" si="6"/>
        <v>0</v>
      </c>
      <c r="L45" s="276"/>
      <c r="M45" s="113"/>
      <c r="N45" s="298"/>
      <c r="O45" s="299"/>
      <c r="P45" s="300"/>
      <c r="R45" s="43"/>
      <c r="S45" s="10"/>
      <c r="T45" s="10"/>
      <c r="U45" s="1">
        <f t="shared" si="5"/>
        <v>1</v>
      </c>
      <c r="V45" s="1">
        <v>3</v>
      </c>
    </row>
    <row r="46" spans="1:22" ht="14.1" customHeight="1" x14ac:dyDescent="0.2">
      <c r="A46" s="272"/>
      <c r="B46" s="273"/>
      <c r="C46" s="94"/>
      <c r="D46" s="274"/>
      <c r="E46" s="273"/>
      <c r="F46" s="95"/>
      <c r="G46" s="7"/>
      <c r="H46" s="98"/>
      <c r="I46" s="8"/>
      <c r="J46" s="126"/>
      <c r="K46" s="275">
        <f t="shared" si="6"/>
        <v>0</v>
      </c>
      <c r="L46" s="276"/>
      <c r="M46" s="113"/>
      <c r="N46" s="298"/>
      <c r="O46" s="299"/>
      <c r="P46" s="300"/>
      <c r="R46" s="43"/>
      <c r="S46" s="10"/>
      <c r="T46" s="10"/>
      <c r="U46" s="1">
        <f t="shared" si="5"/>
        <v>1</v>
      </c>
      <c r="V46" s="1">
        <v>3</v>
      </c>
    </row>
    <row r="47" spans="1:22" ht="14.1" customHeight="1" x14ac:dyDescent="0.2">
      <c r="A47" s="272"/>
      <c r="B47" s="273"/>
      <c r="C47" s="94"/>
      <c r="D47" s="274"/>
      <c r="E47" s="273"/>
      <c r="F47" s="95"/>
      <c r="G47" s="7"/>
      <c r="H47" s="98"/>
      <c r="I47" s="8"/>
      <c r="J47" s="126"/>
      <c r="K47" s="275">
        <f t="shared" si="6"/>
        <v>0</v>
      </c>
      <c r="L47" s="276"/>
      <c r="M47" s="113"/>
      <c r="N47" s="298"/>
      <c r="O47" s="299"/>
      <c r="P47" s="300"/>
      <c r="R47" s="43"/>
      <c r="S47" s="10"/>
      <c r="T47" s="10"/>
      <c r="U47" s="1">
        <f t="shared" si="5"/>
        <v>1</v>
      </c>
      <c r="V47" s="1">
        <v>3</v>
      </c>
    </row>
    <row r="48" spans="1:22" ht="14.1" customHeight="1" x14ac:dyDescent="0.2">
      <c r="A48" s="272"/>
      <c r="B48" s="273"/>
      <c r="C48" s="94"/>
      <c r="D48" s="274"/>
      <c r="E48" s="273"/>
      <c r="F48" s="95"/>
      <c r="G48" s="7"/>
      <c r="H48" s="98"/>
      <c r="I48" s="8"/>
      <c r="J48" s="126"/>
      <c r="K48" s="275">
        <f t="shared" si="6"/>
        <v>0</v>
      </c>
      <c r="L48" s="276"/>
      <c r="M48" s="113"/>
      <c r="N48" s="298"/>
      <c r="O48" s="299"/>
      <c r="P48" s="300"/>
      <c r="R48" s="43"/>
      <c r="S48" s="10"/>
      <c r="T48" s="10"/>
      <c r="U48" s="1">
        <f t="shared" si="5"/>
        <v>1</v>
      </c>
      <c r="V48" s="1">
        <v>3</v>
      </c>
    </row>
    <row r="49" spans="1:22" ht="14.1" customHeight="1" x14ac:dyDescent="0.2">
      <c r="A49" s="272"/>
      <c r="B49" s="273"/>
      <c r="C49" s="94"/>
      <c r="D49" s="274"/>
      <c r="E49" s="273"/>
      <c r="F49" s="95"/>
      <c r="G49" s="7"/>
      <c r="H49" s="98"/>
      <c r="I49" s="8"/>
      <c r="J49" s="126"/>
      <c r="K49" s="275">
        <f t="shared" si="6"/>
        <v>0</v>
      </c>
      <c r="L49" s="276"/>
      <c r="M49" s="113"/>
      <c r="N49" s="298"/>
      <c r="O49" s="299"/>
      <c r="P49" s="300"/>
      <c r="R49" s="43"/>
      <c r="S49" s="10"/>
      <c r="T49" s="10"/>
      <c r="U49" s="1">
        <f t="shared" si="5"/>
        <v>1</v>
      </c>
      <c r="V49" s="1">
        <v>3</v>
      </c>
    </row>
    <row r="50" spans="1:22" ht="14.1" customHeight="1" x14ac:dyDescent="0.2">
      <c r="A50" s="272"/>
      <c r="B50" s="273"/>
      <c r="C50" s="94"/>
      <c r="D50" s="274"/>
      <c r="E50" s="273"/>
      <c r="F50" s="95"/>
      <c r="G50" s="7"/>
      <c r="H50" s="98"/>
      <c r="I50" s="8"/>
      <c r="J50" s="126"/>
      <c r="K50" s="275">
        <f t="shared" si="6"/>
        <v>0</v>
      </c>
      <c r="L50" s="276"/>
      <c r="M50" s="113"/>
      <c r="N50" s="298"/>
      <c r="O50" s="299"/>
      <c r="P50" s="300"/>
      <c r="R50" s="43"/>
      <c r="S50" s="10"/>
      <c r="T50" s="10"/>
      <c r="U50" s="1">
        <f t="shared" si="5"/>
        <v>1</v>
      </c>
      <c r="V50" s="1">
        <v>3</v>
      </c>
    </row>
    <row r="51" spans="1:22" ht="14.1" customHeight="1" x14ac:dyDescent="0.2">
      <c r="A51" s="272"/>
      <c r="B51" s="273"/>
      <c r="C51" s="94"/>
      <c r="D51" s="274"/>
      <c r="E51" s="273"/>
      <c r="F51" s="95"/>
      <c r="G51" s="7"/>
      <c r="H51" s="98"/>
      <c r="I51" s="8"/>
      <c r="J51" s="126"/>
      <c r="K51" s="275">
        <f t="shared" si="6"/>
        <v>0</v>
      </c>
      <c r="L51" s="276"/>
      <c r="M51" s="113"/>
      <c r="N51" s="294"/>
      <c r="O51" s="294"/>
      <c r="P51" s="295"/>
      <c r="R51" s="43"/>
      <c r="S51" s="10"/>
      <c r="T51" s="10"/>
      <c r="U51" s="1">
        <f t="shared" si="5"/>
        <v>1</v>
      </c>
      <c r="V51" s="1">
        <v>3</v>
      </c>
    </row>
    <row r="52" spans="1:22" ht="14.1" customHeight="1" x14ac:dyDescent="0.2">
      <c r="A52" s="272"/>
      <c r="B52" s="273"/>
      <c r="C52" s="94"/>
      <c r="D52" s="274"/>
      <c r="E52" s="273"/>
      <c r="F52" s="95"/>
      <c r="G52" s="7"/>
      <c r="H52" s="98"/>
      <c r="I52" s="8"/>
      <c r="J52" s="126"/>
      <c r="K52" s="275">
        <f t="shared" si="6"/>
        <v>0</v>
      </c>
      <c r="L52" s="276"/>
      <c r="M52" s="113"/>
      <c r="N52" s="294"/>
      <c r="O52" s="294"/>
      <c r="P52" s="295"/>
      <c r="R52" s="43"/>
      <c r="S52" s="10"/>
      <c r="T52" s="10"/>
      <c r="U52" s="1">
        <f t="shared" si="5"/>
        <v>1</v>
      </c>
      <c r="V52" s="1">
        <v>3</v>
      </c>
    </row>
    <row r="53" spans="1:22" ht="14.1" customHeight="1" x14ac:dyDescent="0.2">
      <c r="A53" s="272"/>
      <c r="B53" s="273"/>
      <c r="C53" s="94"/>
      <c r="D53" s="274"/>
      <c r="E53" s="273"/>
      <c r="F53" s="95"/>
      <c r="G53" s="7"/>
      <c r="H53" s="98"/>
      <c r="I53" s="8"/>
      <c r="J53" s="126"/>
      <c r="K53" s="275">
        <f t="shared" si="6"/>
        <v>0</v>
      </c>
      <c r="L53" s="276"/>
      <c r="M53" s="113"/>
      <c r="N53" s="294"/>
      <c r="O53" s="294"/>
      <c r="P53" s="295"/>
      <c r="R53" s="43"/>
      <c r="S53" s="10"/>
      <c r="T53" s="10"/>
      <c r="U53" s="1">
        <f t="shared" si="5"/>
        <v>1</v>
      </c>
      <c r="V53" s="1">
        <v>3</v>
      </c>
    </row>
    <row r="54" spans="1:22" ht="14.1" customHeight="1" x14ac:dyDescent="0.2">
      <c r="A54" s="272"/>
      <c r="B54" s="273"/>
      <c r="C54" s="94"/>
      <c r="D54" s="274"/>
      <c r="E54" s="273"/>
      <c r="F54" s="95"/>
      <c r="G54" s="7"/>
      <c r="H54" s="98"/>
      <c r="I54" s="8"/>
      <c r="J54" s="126"/>
      <c r="K54" s="275">
        <f t="shared" si="6"/>
        <v>0</v>
      </c>
      <c r="L54" s="276"/>
      <c r="M54" s="113"/>
      <c r="N54" s="294"/>
      <c r="O54" s="294"/>
      <c r="P54" s="295"/>
      <c r="R54" s="43"/>
      <c r="S54" s="10"/>
      <c r="T54" s="10"/>
      <c r="U54" s="1">
        <f t="shared" si="5"/>
        <v>1</v>
      </c>
      <c r="V54" s="1">
        <v>3</v>
      </c>
    </row>
    <row r="55" spans="1:22" ht="14.1" customHeight="1" x14ac:dyDescent="0.2">
      <c r="A55" s="272"/>
      <c r="B55" s="273"/>
      <c r="C55" s="94"/>
      <c r="D55" s="274"/>
      <c r="E55" s="273"/>
      <c r="F55" s="95"/>
      <c r="G55" s="7"/>
      <c r="H55" s="98"/>
      <c r="I55" s="8"/>
      <c r="J55" s="126"/>
      <c r="K55" s="275">
        <f t="shared" si="6"/>
        <v>0</v>
      </c>
      <c r="L55" s="276"/>
      <c r="M55" s="113"/>
      <c r="N55" s="294"/>
      <c r="O55" s="294"/>
      <c r="P55" s="295"/>
      <c r="R55" s="43"/>
      <c r="S55" s="10"/>
      <c r="T55" s="10"/>
      <c r="U55" s="1">
        <f t="shared" si="5"/>
        <v>1</v>
      </c>
      <c r="V55" s="1">
        <v>3</v>
      </c>
    </row>
    <row r="56" spans="1:22" ht="14.1" customHeight="1" x14ac:dyDescent="0.2">
      <c r="A56" s="272"/>
      <c r="B56" s="273"/>
      <c r="C56" s="94"/>
      <c r="D56" s="274"/>
      <c r="E56" s="273"/>
      <c r="F56" s="95"/>
      <c r="G56" s="7"/>
      <c r="H56" s="98"/>
      <c r="I56" s="8"/>
      <c r="J56" s="126"/>
      <c r="K56" s="275">
        <f t="shared" si="6"/>
        <v>0</v>
      </c>
      <c r="L56" s="276"/>
      <c r="M56" s="113"/>
      <c r="N56" s="294"/>
      <c r="O56" s="294"/>
      <c r="P56" s="295"/>
      <c r="R56" s="43"/>
      <c r="S56" s="9"/>
      <c r="T56" s="10"/>
      <c r="U56" s="1">
        <f t="shared" si="5"/>
        <v>1</v>
      </c>
      <c r="V56" s="1">
        <v>3</v>
      </c>
    </row>
    <row r="57" spans="1:22" ht="15" customHeight="1" thickBot="1" x14ac:dyDescent="0.25">
      <c r="A57" s="272"/>
      <c r="B57" s="273"/>
      <c r="C57" s="96"/>
      <c r="D57" s="274"/>
      <c r="E57" s="273"/>
      <c r="F57" s="97"/>
      <c r="G57" s="11"/>
      <c r="H57" s="99"/>
      <c r="I57" s="54"/>
      <c r="J57" s="127"/>
      <c r="K57" s="275">
        <f t="shared" si="6"/>
        <v>0</v>
      </c>
      <c r="L57" s="276"/>
      <c r="M57" s="117"/>
      <c r="N57" s="296"/>
      <c r="O57" s="296"/>
      <c r="P57" s="297"/>
      <c r="R57" s="45"/>
      <c r="S57" s="12"/>
      <c r="T57" s="10"/>
      <c r="U57" s="1">
        <f t="shared" si="5"/>
        <v>1</v>
      </c>
      <c r="V57" s="1">
        <v>3</v>
      </c>
    </row>
    <row r="58" spans="1:22" ht="15" customHeight="1" thickBot="1" x14ac:dyDescent="0.25">
      <c r="A58" s="277" t="s">
        <v>19</v>
      </c>
      <c r="B58" s="278"/>
      <c r="C58" s="278"/>
      <c r="D58" s="278"/>
      <c r="E58" s="278"/>
      <c r="F58" s="279"/>
      <c r="G58" s="13"/>
      <c r="H58" s="14"/>
      <c r="I58" s="280">
        <f>SUM(K34:K57)</f>
        <v>0</v>
      </c>
      <c r="J58" s="281"/>
      <c r="K58" s="281"/>
      <c r="L58" s="282"/>
      <c r="M58" s="118"/>
      <c r="N58" s="283">
        <f>SUMIF(F34:F57,"&lt;&gt;"&amp;hdn_payoff_circle,K34:K57)</f>
        <v>0</v>
      </c>
      <c r="O58" s="284"/>
      <c r="P58" s="285"/>
      <c r="R58" s="44"/>
      <c r="S58" s="12"/>
      <c r="T58" s="10"/>
      <c r="U58" s="10"/>
    </row>
    <row r="59" spans="1:22" ht="8.25" customHeight="1" thickBot="1" x14ac:dyDescent="0.25">
      <c r="A59" s="286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8"/>
      <c r="R59" s="44"/>
      <c r="S59" s="12"/>
      <c r="T59" s="10"/>
      <c r="U59" s="10"/>
    </row>
    <row r="60" spans="1:22" ht="19.5" customHeight="1" x14ac:dyDescent="0.2">
      <c r="A60" s="289" t="s">
        <v>12</v>
      </c>
      <c r="B60" s="290"/>
      <c r="C60" s="100" t="s">
        <v>13</v>
      </c>
      <c r="D60" s="291" t="s">
        <v>14</v>
      </c>
      <c r="E60" s="290"/>
      <c r="F60" s="102" t="s">
        <v>15</v>
      </c>
      <c r="G60" s="102" t="s">
        <v>16</v>
      </c>
      <c r="H60" s="102" t="s">
        <v>64</v>
      </c>
      <c r="I60" s="102" t="s">
        <v>17</v>
      </c>
      <c r="J60" s="120" t="s">
        <v>54</v>
      </c>
      <c r="K60" s="291" t="s">
        <v>18</v>
      </c>
      <c r="L60" s="290"/>
      <c r="M60" s="101" t="s">
        <v>39</v>
      </c>
      <c r="N60" s="291" t="s">
        <v>53</v>
      </c>
      <c r="O60" s="292"/>
      <c r="P60" s="293"/>
      <c r="R60" s="46" t="s">
        <v>34</v>
      </c>
      <c r="U60" s="10"/>
    </row>
    <row r="61" spans="1:22" ht="14.1" customHeight="1" x14ac:dyDescent="0.15">
      <c r="A61" s="272"/>
      <c r="B61" s="273"/>
      <c r="C61" s="94"/>
      <c r="D61" s="274"/>
      <c r="E61" s="273"/>
      <c r="F61" s="95"/>
      <c r="G61" s="170">
        <f>IF(A61&lt;&gt;"",$P$4,0)</f>
        <v>0</v>
      </c>
      <c r="H61" s="98"/>
      <c r="I61" s="8"/>
      <c r="J61" s="126"/>
      <c r="K61" s="275">
        <f>IFERROR(G61*I61*J61,"")</f>
        <v>0</v>
      </c>
      <c r="L61" s="276"/>
      <c r="M61" s="113"/>
      <c r="N61" s="268"/>
      <c r="O61" s="268"/>
      <c r="P61" s="269"/>
      <c r="R61" s="43"/>
      <c r="U61" s="1">
        <f t="shared" ref="U61:U86" si="7">IFERROR(VLOOKUP(H61,$C$101:$D$103,2,FALSE),1)</f>
        <v>1</v>
      </c>
      <c r="V61" s="1">
        <v>4</v>
      </c>
    </row>
    <row r="62" spans="1:22" ht="14.1" customHeight="1" x14ac:dyDescent="0.15">
      <c r="A62" s="272"/>
      <c r="B62" s="273"/>
      <c r="C62" s="94"/>
      <c r="D62" s="274"/>
      <c r="E62" s="273"/>
      <c r="F62" s="95"/>
      <c r="G62" s="170">
        <f t="shared" ref="G62:G86" si="8">IF(A62&lt;&gt;"",$P$4,0)</f>
        <v>0</v>
      </c>
      <c r="H62" s="98"/>
      <c r="I62" s="8"/>
      <c r="J62" s="126"/>
      <c r="K62" s="275">
        <f t="shared" ref="K62:K86" si="9">IFERROR(G62*I62*J62,"")</f>
        <v>0</v>
      </c>
      <c r="L62" s="276"/>
      <c r="M62" s="113"/>
      <c r="N62" s="268"/>
      <c r="O62" s="268"/>
      <c r="P62" s="269"/>
      <c r="R62" s="43"/>
      <c r="U62" s="1">
        <f t="shared" si="7"/>
        <v>1</v>
      </c>
      <c r="V62" s="1">
        <v>4</v>
      </c>
    </row>
    <row r="63" spans="1:22" ht="14.1" customHeight="1" x14ac:dyDescent="0.15">
      <c r="A63" s="272"/>
      <c r="B63" s="273"/>
      <c r="C63" s="94"/>
      <c r="D63" s="274"/>
      <c r="E63" s="273"/>
      <c r="F63" s="95"/>
      <c r="G63" s="170">
        <f t="shared" si="8"/>
        <v>0</v>
      </c>
      <c r="H63" s="98"/>
      <c r="I63" s="8"/>
      <c r="J63" s="126"/>
      <c r="K63" s="275">
        <f t="shared" si="9"/>
        <v>0</v>
      </c>
      <c r="L63" s="276"/>
      <c r="M63" s="113"/>
      <c r="N63" s="261"/>
      <c r="O63" s="262"/>
      <c r="P63" s="263"/>
      <c r="R63" s="43"/>
      <c r="U63" s="1">
        <f t="shared" si="7"/>
        <v>1</v>
      </c>
      <c r="V63" s="1">
        <v>4</v>
      </c>
    </row>
    <row r="64" spans="1:22" ht="14.1" customHeight="1" x14ac:dyDescent="0.15">
      <c r="A64" s="272"/>
      <c r="B64" s="273"/>
      <c r="C64" s="94"/>
      <c r="D64" s="274"/>
      <c r="E64" s="273"/>
      <c r="F64" s="95"/>
      <c r="G64" s="170">
        <f t="shared" si="8"/>
        <v>0</v>
      </c>
      <c r="H64" s="98"/>
      <c r="I64" s="8"/>
      <c r="J64" s="126"/>
      <c r="K64" s="275">
        <f t="shared" si="9"/>
        <v>0</v>
      </c>
      <c r="L64" s="276"/>
      <c r="M64" s="113"/>
      <c r="N64" s="268"/>
      <c r="O64" s="268"/>
      <c r="P64" s="269"/>
      <c r="R64" s="43"/>
      <c r="U64" s="1">
        <f t="shared" si="7"/>
        <v>1</v>
      </c>
      <c r="V64" s="1">
        <v>4</v>
      </c>
    </row>
    <row r="65" spans="1:22" ht="14.1" customHeight="1" x14ac:dyDescent="0.15">
      <c r="A65" s="272"/>
      <c r="B65" s="273"/>
      <c r="C65" s="94"/>
      <c r="D65" s="274"/>
      <c r="E65" s="273"/>
      <c r="F65" s="95"/>
      <c r="G65" s="170">
        <f t="shared" si="8"/>
        <v>0</v>
      </c>
      <c r="H65" s="98"/>
      <c r="I65" s="8"/>
      <c r="J65" s="126"/>
      <c r="K65" s="275">
        <f t="shared" si="9"/>
        <v>0</v>
      </c>
      <c r="L65" s="276"/>
      <c r="M65" s="113"/>
      <c r="N65" s="268"/>
      <c r="O65" s="268"/>
      <c r="P65" s="269"/>
      <c r="R65" s="43"/>
      <c r="U65" s="1">
        <f t="shared" si="7"/>
        <v>1</v>
      </c>
      <c r="V65" s="1">
        <v>4</v>
      </c>
    </row>
    <row r="66" spans="1:22" ht="14.1" customHeight="1" x14ac:dyDescent="0.15">
      <c r="A66" s="272"/>
      <c r="B66" s="273"/>
      <c r="C66" s="94"/>
      <c r="D66" s="274"/>
      <c r="E66" s="273"/>
      <c r="F66" s="95"/>
      <c r="G66" s="170">
        <f t="shared" si="8"/>
        <v>0</v>
      </c>
      <c r="H66" s="98"/>
      <c r="I66" s="8"/>
      <c r="J66" s="126"/>
      <c r="K66" s="275">
        <f t="shared" si="9"/>
        <v>0</v>
      </c>
      <c r="L66" s="276"/>
      <c r="M66" s="113"/>
      <c r="N66" s="268"/>
      <c r="O66" s="268"/>
      <c r="P66" s="269"/>
      <c r="R66" s="43"/>
      <c r="U66" s="1">
        <f t="shared" si="7"/>
        <v>1</v>
      </c>
      <c r="V66" s="1">
        <v>4</v>
      </c>
    </row>
    <row r="67" spans="1:22" ht="14.1" customHeight="1" x14ac:dyDescent="0.15">
      <c r="A67" s="272"/>
      <c r="B67" s="273"/>
      <c r="C67" s="94"/>
      <c r="D67" s="274"/>
      <c r="E67" s="273"/>
      <c r="F67" s="95"/>
      <c r="G67" s="170">
        <f t="shared" si="8"/>
        <v>0</v>
      </c>
      <c r="H67" s="98"/>
      <c r="I67" s="8"/>
      <c r="J67" s="126"/>
      <c r="K67" s="275">
        <f t="shared" si="9"/>
        <v>0</v>
      </c>
      <c r="L67" s="276"/>
      <c r="M67" s="113"/>
      <c r="N67" s="268"/>
      <c r="O67" s="268"/>
      <c r="P67" s="269"/>
      <c r="R67" s="43"/>
      <c r="U67" s="1">
        <f t="shared" si="7"/>
        <v>1</v>
      </c>
      <c r="V67" s="1">
        <v>4</v>
      </c>
    </row>
    <row r="68" spans="1:22" ht="14.1" customHeight="1" x14ac:dyDescent="0.15">
      <c r="A68" s="272"/>
      <c r="B68" s="273"/>
      <c r="C68" s="94"/>
      <c r="D68" s="274"/>
      <c r="E68" s="273"/>
      <c r="F68" s="95"/>
      <c r="G68" s="170">
        <f t="shared" si="8"/>
        <v>0</v>
      </c>
      <c r="H68" s="98"/>
      <c r="I68" s="8"/>
      <c r="J68" s="126"/>
      <c r="K68" s="275">
        <f t="shared" si="9"/>
        <v>0</v>
      </c>
      <c r="L68" s="276"/>
      <c r="M68" s="113"/>
      <c r="N68" s="268"/>
      <c r="O68" s="268"/>
      <c r="P68" s="269"/>
      <c r="R68" s="43"/>
      <c r="U68" s="1">
        <f t="shared" si="7"/>
        <v>1</v>
      </c>
      <c r="V68" s="1">
        <v>4</v>
      </c>
    </row>
    <row r="69" spans="1:22" ht="14.1" customHeight="1" x14ac:dyDescent="0.15">
      <c r="A69" s="272"/>
      <c r="B69" s="273"/>
      <c r="C69" s="94"/>
      <c r="D69" s="274"/>
      <c r="E69" s="273"/>
      <c r="F69" s="95"/>
      <c r="G69" s="170">
        <f t="shared" si="8"/>
        <v>0</v>
      </c>
      <c r="H69" s="98"/>
      <c r="I69" s="8"/>
      <c r="J69" s="126"/>
      <c r="K69" s="275">
        <f t="shared" si="9"/>
        <v>0</v>
      </c>
      <c r="L69" s="276"/>
      <c r="M69" s="113"/>
      <c r="N69" s="268"/>
      <c r="O69" s="268"/>
      <c r="P69" s="269"/>
      <c r="R69" s="43"/>
      <c r="U69" s="1">
        <f t="shared" si="7"/>
        <v>1</v>
      </c>
      <c r="V69" s="1">
        <v>4</v>
      </c>
    </row>
    <row r="70" spans="1:22" ht="14.1" customHeight="1" x14ac:dyDescent="0.15">
      <c r="A70" s="272"/>
      <c r="B70" s="273"/>
      <c r="C70" s="94"/>
      <c r="D70" s="274"/>
      <c r="E70" s="273"/>
      <c r="F70" s="95"/>
      <c r="G70" s="170">
        <f t="shared" si="8"/>
        <v>0</v>
      </c>
      <c r="H70" s="98"/>
      <c r="I70" s="8"/>
      <c r="J70" s="126"/>
      <c r="K70" s="275">
        <f t="shared" si="9"/>
        <v>0</v>
      </c>
      <c r="L70" s="276"/>
      <c r="M70" s="113"/>
      <c r="N70" s="268"/>
      <c r="O70" s="268"/>
      <c r="P70" s="269"/>
      <c r="R70" s="43"/>
      <c r="U70" s="1">
        <f t="shared" si="7"/>
        <v>1</v>
      </c>
      <c r="V70" s="1">
        <v>4</v>
      </c>
    </row>
    <row r="71" spans="1:22" ht="14.1" customHeight="1" x14ac:dyDescent="0.15">
      <c r="A71" s="272"/>
      <c r="B71" s="273"/>
      <c r="C71" s="94"/>
      <c r="D71" s="274"/>
      <c r="E71" s="273"/>
      <c r="F71" s="95"/>
      <c r="G71" s="170">
        <f t="shared" si="8"/>
        <v>0</v>
      </c>
      <c r="H71" s="98"/>
      <c r="I71" s="8"/>
      <c r="J71" s="126"/>
      <c r="K71" s="275">
        <f t="shared" si="9"/>
        <v>0</v>
      </c>
      <c r="L71" s="276"/>
      <c r="M71" s="113"/>
      <c r="N71" s="268"/>
      <c r="O71" s="268"/>
      <c r="P71" s="269"/>
      <c r="R71" s="43"/>
      <c r="U71" s="1">
        <f t="shared" si="7"/>
        <v>1</v>
      </c>
      <c r="V71" s="1">
        <v>4</v>
      </c>
    </row>
    <row r="72" spans="1:22" ht="14.1" customHeight="1" x14ac:dyDescent="0.15">
      <c r="A72" s="272"/>
      <c r="B72" s="273"/>
      <c r="C72" s="94"/>
      <c r="D72" s="274"/>
      <c r="E72" s="273"/>
      <c r="F72" s="95"/>
      <c r="G72" s="170">
        <f t="shared" si="8"/>
        <v>0</v>
      </c>
      <c r="H72" s="98"/>
      <c r="I72" s="8"/>
      <c r="J72" s="126"/>
      <c r="K72" s="275">
        <f t="shared" si="9"/>
        <v>0</v>
      </c>
      <c r="L72" s="276"/>
      <c r="M72" s="113"/>
      <c r="N72" s="268"/>
      <c r="O72" s="268"/>
      <c r="P72" s="269"/>
      <c r="R72" s="43"/>
      <c r="U72" s="1">
        <f t="shared" si="7"/>
        <v>1</v>
      </c>
      <c r="V72" s="1">
        <v>4</v>
      </c>
    </row>
    <row r="73" spans="1:22" ht="14.1" customHeight="1" x14ac:dyDescent="0.15">
      <c r="A73" s="272"/>
      <c r="B73" s="273"/>
      <c r="C73" s="94"/>
      <c r="D73" s="274"/>
      <c r="E73" s="273"/>
      <c r="F73" s="95"/>
      <c r="G73" s="170">
        <f t="shared" si="8"/>
        <v>0</v>
      </c>
      <c r="H73" s="98"/>
      <c r="I73" s="8"/>
      <c r="J73" s="126"/>
      <c r="K73" s="275">
        <f t="shared" si="9"/>
        <v>0</v>
      </c>
      <c r="L73" s="276"/>
      <c r="M73" s="113"/>
      <c r="N73" s="268"/>
      <c r="O73" s="268"/>
      <c r="P73" s="269"/>
      <c r="R73" s="43"/>
      <c r="U73" s="1">
        <f t="shared" si="7"/>
        <v>1</v>
      </c>
      <c r="V73" s="1">
        <v>4</v>
      </c>
    </row>
    <row r="74" spans="1:22" ht="14.1" customHeight="1" x14ac:dyDescent="0.15">
      <c r="A74" s="272"/>
      <c r="B74" s="273"/>
      <c r="C74" s="94"/>
      <c r="D74" s="274"/>
      <c r="E74" s="273"/>
      <c r="F74" s="95"/>
      <c r="G74" s="170">
        <f t="shared" si="8"/>
        <v>0</v>
      </c>
      <c r="H74" s="98"/>
      <c r="I74" s="8"/>
      <c r="J74" s="126"/>
      <c r="K74" s="275">
        <f t="shared" si="9"/>
        <v>0</v>
      </c>
      <c r="L74" s="276"/>
      <c r="M74" s="113"/>
      <c r="N74" s="268"/>
      <c r="O74" s="268"/>
      <c r="P74" s="269"/>
      <c r="R74" s="43"/>
      <c r="U74" s="1">
        <f t="shared" si="7"/>
        <v>1</v>
      </c>
      <c r="V74" s="1">
        <v>4</v>
      </c>
    </row>
    <row r="75" spans="1:22" ht="14.1" customHeight="1" x14ac:dyDescent="0.15">
      <c r="A75" s="272"/>
      <c r="B75" s="273"/>
      <c r="C75" s="94"/>
      <c r="D75" s="274"/>
      <c r="E75" s="273"/>
      <c r="F75" s="95"/>
      <c r="G75" s="170">
        <f t="shared" si="8"/>
        <v>0</v>
      </c>
      <c r="H75" s="98"/>
      <c r="I75" s="8"/>
      <c r="J75" s="126"/>
      <c r="K75" s="275">
        <f t="shared" si="9"/>
        <v>0</v>
      </c>
      <c r="L75" s="276"/>
      <c r="M75" s="113"/>
      <c r="N75" s="261"/>
      <c r="O75" s="262"/>
      <c r="P75" s="263"/>
      <c r="R75" s="43"/>
      <c r="U75" s="1">
        <f t="shared" si="7"/>
        <v>1</v>
      </c>
      <c r="V75" s="1">
        <v>4</v>
      </c>
    </row>
    <row r="76" spans="1:22" ht="14.1" customHeight="1" x14ac:dyDescent="0.15">
      <c r="A76" s="272"/>
      <c r="B76" s="273"/>
      <c r="C76" s="94"/>
      <c r="D76" s="274"/>
      <c r="E76" s="273"/>
      <c r="F76" s="95"/>
      <c r="G76" s="170">
        <f t="shared" si="8"/>
        <v>0</v>
      </c>
      <c r="H76" s="98"/>
      <c r="I76" s="8"/>
      <c r="J76" s="126"/>
      <c r="K76" s="275">
        <f t="shared" si="9"/>
        <v>0</v>
      </c>
      <c r="L76" s="276"/>
      <c r="M76" s="113"/>
      <c r="N76" s="268"/>
      <c r="O76" s="268"/>
      <c r="P76" s="269"/>
      <c r="R76" s="43"/>
      <c r="U76" s="1">
        <f t="shared" si="7"/>
        <v>1</v>
      </c>
      <c r="V76" s="1">
        <v>4</v>
      </c>
    </row>
    <row r="77" spans="1:22" ht="14.1" customHeight="1" x14ac:dyDescent="0.15">
      <c r="A77" s="266"/>
      <c r="B77" s="267"/>
      <c r="C77" s="139"/>
      <c r="D77" s="270"/>
      <c r="E77" s="271"/>
      <c r="F77" s="147"/>
      <c r="G77" s="170">
        <f t="shared" si="8"/>
        <v>0</v>
      </c>
      <c r="H77" s="148"/>
      <c r="I77" s="153" t="str">
        <f t="shared" ref="I77:I86" si="10">IF(D77&lt;&gt;"",IF(G77&lt;&gt;"",ROUNDDOWN(IF(C77=hdn_import_cost,calculation_import_cost,IF(C77=hdn_tariff,calculation_tariff,0))*D77/G77,4),""),"")</f>
        <v/>
      </c>
      <c r="J77" s="154"/>
      <c r="K77" s="259" t="str">
        <f t="shared" si="9"/>
        <v/>
      </c>
      <c r="L77" s="260"/>
      <c r="M77" s="113"/>
      <c r="N77" s="268"/>
      <c r="O77" s="268"/>
      <c r="P77" s="269"/>
      <c r="R77" s="43"/>
      <c r="S77" s="1" t="str">
        <f t="shared" ref="S77:S86" si="11">IF(C77=hdn_tariff,K77,0)</f>
        <v/>
      </c>
      <c r="U77" s="1">
        <f t="shared" si="7"/>
        <v>1</v>
      </c>
      <c r="V77" s="1">
        <v>5</v>
      </c>
    </row>
    <row r="78" spans="1:22" ht="14.1" customHeight="1" x14ac:dyDescent="0.15">
      <c r="A78" s="266"/>
      <c r="B78" s="267"/>
      <c r="C78" s="139"/>
      <c r="D78" s="264"/>
      <c r="E78" s="265"/>
      <c r="F78" s="147"/>
      <c r="G78" s="170">
        <f t="shared" si="8"/>
        <v>0</v>
      </c>
      <c r="H78" s="148"/>
      <c r="I78" s="153" t="str">
        <f t="shared" si="10"/>
        <v/>
      </c>
      <c r="J78" s="154"/>
      <c r="K78" s="259" t="str">
        <f t="shared" si="9"/>
        <v/>
      </c>
      <c r="L78" s="260"/>
      <c r="M78" s="113"/>
      <c r="N78" s="268"/>
      <c r="O78" s="268"/>
      <c r="P78" s="269"/>
      <c r="R78" s="43"/>
      <c r="S78" s="1" t="str">
        <f t="shared" si="11"/>
        <v/>
      </c>
      <c r="U78" s="1">
        <f t="shared" si="7"/>
        <v>1</v>
      </c>
      <c r="V78" s="1">
        <v>5</v>
      </c>
    </row>
    <row r="79" spans="1:22" ht="14.1" customHeight="1" x14ac:dyDescent="0.15">
      <c r="A79" s="266"/>
      <c r="B79" s="267"/>
      <c r="C79" s="139"/>
      <c r="D79" s="264"/>
      <c r="E79" s="265"/>
      <c r="F79" s="147"/>
      <c r="G79" s="170">
        <f t="shared" si="8"/>
        <v>0</v>
      </c>
      <c r="H79" s="148"/>
      <c r="I79" s="153" t="str">
        <f t="shared" si="10"/>
        <v/>
      </c>
      <c r="J79" s="154"/>
      <c r="K79" s="259" t="str">
        <f t="shared" si="9"/>
        <v/>
      </c>
      <c r="L79" s="260"/>
      <c r="M79" s="113"/>
      <c r="N79" s="268"/>
      <c r="O79" s="268"/>
      <c r="P79" s="269"/>
      <c r="R79" s="43"/>
      <c r="S79" s="1" t="str">
        <f t="shared" si="11"/>
        <v/>
      </c>
      <c r="U79" s="1">
        <f t="shared" si="7"/>
        <v>1</v>
      </c>
      <c r="V79" s="1">
        <v>5</v>
      </c>
    </row>
    <row r="80" spans="1:22" ht="14.1" customHeight="1" x14ac:dyDescent="0.15">
      <c r="A80" s="248"/>
      <c r="B80" s="249"/>
      <c r="C80" s="140"/>
      <c r="D80" s="264"/>
      <c r="E80" s="265"/>
      <c r="F80" s="147"/>
      <c r="G80" s="170">
        <f t="shared" si="8"/>
        <v>0</v>
      </c>
      <c r="H80" s="148"/>
      <c r="I80" s="153" t="str">
        <f t="shared" si="10"/>
        <v/>
      </c>
      <c r="J80" s="154"/>
      <c r="K80" s="259" t="str">
        <f t="shared" si="9"/>
        <v/>
      </c>
      <c r="L80" s="260"/>
      <c r="M80" s="113"/>
      <c r="N80" s="261"/>
      <c r="O80" s="262"/>
      <c r="P80" s="263"/>
      <c r="R80" s="43"/>
      <c r="S80" s="1" t="str">
        <f t="shared" si="11"/>
        <v/>
      </c>
      <c r="U80" s="1">
        <f t="shared" si="7"/>
        <v>1</v>
      </c>
      <c r="V80" s="1">
        <v>5</v>
      </c>
    </row>
    <row r="81" spans="1:22" ht="14.1" customHeight="1" x14ac:dyDescent="0.15">
      <c r="A81" s="248"/>
      <c r="B81" s="249"/>
      <c r="C81" s="140"/>
      <c r="D81" s="264"/>
      <c r="E81" s="265"/>
      <c r="F81" s="147"/>
      <c r="G81" s="170">
        <f t="shared" si="8"/>
        <v>0</v>
      </c>
      <c r="H81" s="148"/>
      <c r="I81" s="153" t="str">
        <f t="shared" si="10"/>
        <v/>
      </c>
      <c r="J81" s="154"/>
      <c r="K81" s="259" t="str">
        <f t="shared" si="9"/>
        <v/>
      </c>
      <c r="L81" s="260"/>
      <c r="M81" s="156"/>
      <c r="N81" s="261"/>
      <c r="O81" s="262"/>
      <c r="P81" s="263"/>
      <c r="R81" s="131"/>
      <c r="S81" s="1" t="str">
        <f t="shared" si="11"/>
        <v/>
      </c>
      <c r="U81" s="1">
        <f t="shared" si="7"/>
        <v>1</v>
      </c>
      <c r="V81" s="1">
        <v>5</v>
      </c>
    </row>
    <row r="82" spans="1:22" ht="14.1" customHeight="1" x14ac:dyDescent="0.15">
      <c r="A82" s="248"/>
      <c r="B82" s="249"/>
      <c r="C82" s="140"/>
      <c r="D82" s="264"/>
      <c r="E82" s="265"/>
      <c r="F82" s="147"/>
      <c r="G82" s="170">
        <f t="shared" si="8"/>
        <v>0</v>
      </c>
      <c r="H82" s="148"/>
      <c r="I82" s="153" t="str">
        <f t="shared" si="10"/>
        <v/>
      </c>
      <c r="J82" s="154"/>
      <c r="K82" s="259" t="str">
        <f t="shared" si="9"/>
        <v/>
      </c>
      <c r="L82" s="260"/>
      <c r="M82" s="156"/>
      <c r="N82" s="261"/>
      <c r="O82" s="262"/>
      <c r="P82" s="263"/>
      <c r="R82" s="131"/>
      <c r="S82" s="1" t="str">
        <f t="shared" si="11"/>
        <v/>
      </c>
      <c r="U82" s="1">
        <f t="shared" si="7"/>
        <v>1</v>
      </c>
      <c r="V82" s="1">
        <v>5</v>
      </c>
    </row>
    <row r="83" spans="1:22" ht="14.1" customHeight="1" thickBot="1" x14ac:dyDescent="0.2">
      <c r="A83" s="248"/>
      <c r="B83" s="249"/>
      <c r="C83" s="140"/>
      <c r="D83" s="264"/>
      <c r="E83" s="265"/>
      <c r="F83" s="147"/>
      <c r="G83" s="170">
        <f t="shared" si="8"/>
        <v>0</v>
      </c>
      <c r="H83" s="148"/>
      <c r="I83" s="153" t="str">
        <f t="shared" si="10"/>
        <v/>
      </c>
      <c r="J83" s="154"/>
      <c r="K83" s="259" t="str">
        <f t="shared" si="9"/>
        <v/>
      </c>
      <c r="L83" s="260"/>
      <c r="M83" s="113"/>
      <c r="N83" s="261"/>
      <c r="O83" s="262"/>
      <c r="P83" s="263"/>
      <c r="R83" s="45"/>
      <c r="S83" s="1" t="str">
        <f t="shared" si="11"/>
        <v/>
      </c>
      <c r="U83" s="1">
        <f t="shared" si="7"/>
        <v>1</v>
      </c>
      <c r="V83" s="1">
        <v>5</v>
      </c>
    </row>
    <row r="84" spans="1:22" ht="14.1" customHeight="1" x14ac:dyDescent="0.15">
      <c r="A84" s="248"/>
      <c r="B84" s="249"/>
      <c r="C84" s="141"/>
      <c r="D84" s="264"/>
      <c r="E84" s="265"/>
      <c r="F84" s="149"/>
      <c r="G84" s="170">
        <f t="shared" si="8"/>
        <v>0</v>
      </c>
      <c r="H84" s="150"/>
      <c r="I84" s="153" t="str">
        <f t="shared" si="10"/>
        <v/>
      </c>
      <c r="J84" s="154"/>
      <c r="K84" s="259" t="str">
        <f t="shared" si="9"/>
        <v/>
      </c>
      <c r="L84" s="260"/>
      <c r="M84" s="157"/>
      <c r="N84" s="261"/>
      <c r="O84" s="262"/>
      <c r="P84" s="263"/>
      <c r="R84" s="132"/>
      <c r="S84" s="1" t="str">
        <f t="shared" si="11"/>
        <v/>
      </c>
      <c r="U84" s="1">
        <f t="shared" si="7"/>
        <v>1</v>
      </c>
      <c r="V84" s="1">
        <v>5</v>
      </c>
    </row>
    <row r="85" spans="1:22" ht="14.1" customHeight="1" x14ac:dyDescent="0.15">
      <c r="A85" s="248"/>
      <c r="B85" s="249"/>
      <c r="C85" s="141"/>
      <c r="D85" s="264"/>
      <c r="E85" s="265"/>
      <c r="F85" s="149"/>
      <c r="G85" s="170">
        <f t="shared" si="8"/>
        <v>0</v>
      </c>
      <c r="H85" s="150"/>
      <c r="I85" s="153" t="str">
        <f t="shared" si="10"/>
        <v/>
      </c>
      <c r="J85" s="154"/>
      <c r="K85" s="259" t="str">
        <f t="shared" si="9"/>
        <v/>
      </c>
      <c r="L85" s="260"/>
      <c r="M85" s="157"/>
      <c r="N85" s="261"/>
      <c r="O85" s="262"/>
      <c r="P85" s="263"/>
      <c r="R85" s="132"/>
      <c r="S85" s="1" t="str">
        <f t="shared" si="11"/>
        <v/>
      </c>
      <c r="U85" s="1">
        <f t="shared" si="7"/>
        <v>1</v>
      </c>
      <c r="V85" s="1">
        <v>5</v>
      </c>
    </row>
    <row r="86" spans="1:22" ht="14.1" customHeight="1" thickBot="1" x14ac:dyDescent="0.2">
      <c r="A86" s="250"/>
      <c r="B86" s="251"/>
      <c r="C86" s="142"/>
      <c r="D86" s="252"/>
      <c r="E86" s="253"/>
      <c r="F86" s="151"/>
      <c r="G86" s="171">
        <f t="shared" si="8"/>
        <v>0</v>
      </c>
      <c r="H86" s="152"/>
      <c r="I86" s="164" t="str">
        <f t="shared" si="10"/>
        <v/>
      </c>
      <c r="J86" s="155"/>
      <c r="K86" s="254" t="str">
        <f t="shared" si="9"/>
        <v/>
      </c>
      <c r="L86" s="255"/>
      <c r="M86" s="158"/>
      <c r="N86" s="256"/>
      <c r="O86" s="257"/>
      <c r="P86" s="258"/>
      <c r="S86" s="1" t="str">
        <f t="shared" si="11"/>
        <v/>
      </c>
      <c r="U86" s="1">
        <f t="shared" si="7"/>
        <v>1</v>
      </c>
      <c r="V86" s="1">
        <v>5</v>
      </c>
    </row>
    <row r="87" spans="1:22" ht="6" customHeight="1" thickBot="1" x14ac:dyDescent="0.2">
      <c r="A87" s="143"/>
      <c r="B87" s="144"/>
      <c r="C87" s="144"/>
      <c r="D87" s="144"/>
      <c r="E87" s="144"/>
      <c r="F87" s="144"/>
      <c r="G87" s="145"/>
      <c r="H87" s="145"/>
      <c r="I87" s="146"/>
      <c r="J87" s="146"/>
      <c r="K87" s="146"/>
      <c r="L87" s="146"/>
      <c r="M87" s="15"/>
      <c r="N87" s="198"/>
      <c r="O87" s="198"/>
      <c r="P87" s="237"/>
    </row>
    <row r="88" spans="1:22" ht="16.5" customHeight="1" x14ac:dyDescent="0.2">
      <c r="A88" s="238" t="s">
        <v>41</v>
      </c>
      <c r="B88" s="239"/>
      <c r="C88" s="165">
        <f>I16</f>
        <v>0</v>
      </c>
      <c r="D88" s="67"/>
      <c r="E88" s="240" t="s">
        <v>40</v>
      </c>
      <c r="F88" s="241"/>
      <c r="G88" s="239"/>
      <c r="H88" s="242">
        <f>I31</f>
        <v>0</v>
      </c>
      <c r="I88" s="243"/>
      <c r="J88" s="159"/>
      <c r="K88" s="68"/>
      <c r="L88" s="244" t="s">
        <v>42</v>
      </c>
      <c r="M88" s="245"/>
      <c r="N88" s="246">
        <f>C88+H88</f>
        <v>0</v>
      </c>
      <c r="O88" s="247"/>
      <c r="P88" s="69"/>
    </row>
    <row r="89" spans="1:22" ht="16.5" customHeight="1" x14ac:dyDescent="0.2">
      <c r="A89" s="223" t="s">
        <v>57</v>
      </c>
      <c r="B89" s="224"/>
      <c r="C89" s="166">
        <f>C88-K94</f>
        <v>0</v>
      </c>
      <c r="D89" s="77" t="e">
        <f>C89/C88</f>
        <v>#DIV/0!</v>
      </c>
      <c r="E89" s="225" t="s">
        <v>58</v>
      </c>
      <c r="F89" s="226"/>
      <c r="G89" s="227"/>
      <c r="H89" s="228">
        <f>H88-N58</f>
        <v>0</v>
      </c>
      <c r="I89" s="229"/>
      <c r="J89" s="160"/>
      <c r="K89" s="77" t="e">
        <f>H89/H88</f>
        <v>#DIV/0!</v>
      </c>
      <c r="L89" s="225" t="s">
        <v>46</v>
      </c>
      <c r="M89" s="227"/>
      <c r="N89" s="230">
        <f>C89+H89</f>
        <v>0</v>
      </c>
      <c r="O89" s="231"/>
      <c r="P89" s="65" t="e">
        <f>N89/N88</f>
        <v>#DIV/0!</v>
      </c>
    </row>
    <row r="90" spans="1:22" ht="16.5" customHeight="1" x14ac:dyDescent="0.2">
      <c r="A90" s="80"/>
      <c r="B90" s="81"/>
      <c r="C90" s="82"/>
      <c r="D90" s="82"/>
      <c r="E90" s="82"/>
      <c r="F90" s="82"/>
      <c r="G90" s="59"/>
      <c r="H90" s="83"/>
      <c r="I90" s="83"/>
      <c r="J90" s="128"/>
      <c r="K90" s="232" t="s">
        <v>43</v>
      </c>
      <c r="L90" s="233"/>
      <c r="M90" s="234"/>
      <c r="N90" s="235">
        <f>ROUNDDOWN((N88*P90),0)</f>
        <v>0</v>
      </c>
      <c r="O90" s="236"/>
      <c r="P90" s="84"/>
    </row>
    <row r="91" spans="1:22" ht="16.5" customHeight="1" thickBot="1" x14ac:dyDescent="0.25">
      <c r="A91" s="62"/>
      <c r="B91" s="63"/>
      <c r="C91" s="64"/>
      <c r="D91" s="64"/>
      <c r="E91" s="64"/>
      <c r="F91" s="64"/>
      <c r="G91" s="22"/>
      <c r="H91" s="22"/>
      <c r="I91" s="58"/>
      <c r="J91" s="129"/>
      <c r="K91" s="211" t="s">
        <v>45</v>
      </c>
      <c r="L91" s="215"/>
      <c r="M91" s="212"/>
      <c r="N91" s="216">
        <f>N89-N90</f>
        <v>0</v>
      </c>
      <c r="O91" s="217"/>
      <c r="P91" s="66" t="e">
        <f>N91/N88</f>
        <v>#DIV/0!</v>
      </c>
    </row>
    <row r="92" spans="1:22" ht="16.5" customHeight="1" x14ac:dyDescent="0.15">
      <c r="A92" s="218" t="s">
        <v>20</v>
      </c>
      <c r="B92" s="219"/>
      <c r="C92" s="220" t="s">
        <v>49</v>
      </c>
      <c r="D92" s="220"/>
      <c r="E92" s="220"/>
      <c r="F92" s="220"/>
      <c r="G92" s="16">
        <f>$P$4</f>
        <v>0</v>
      </c>
      <c r="H92" s="17"/>
      <c r="I92" s="18">
        <f>IF(G92&gt;0,K92/G92,)</f>
        <v>0</v>
      </c>
      <c r="J92" s="18"/>
      <c r="K92" s="221">
        <f>SUMIF(F61:F86,"&lt;&gt;"&amp;hdn_payoff_circle,K61:K86)</f>
        <v>0</v>
      </c>
      <c r="L92" s="221"/>
      <c r="M92" s="18"/>
      <c r="N92" s="222"/>
      <c r="O92" s="222"/>
      <c r="P92" s="61"/>
    </row>
    <row r="93" spans="1:22" ht="16.5" customHeight="1" x14ac:dyDescent="0.15">
      <c r="A93" s="199" t="s">
        <v>21</v>
      </c>
      <c r="B93" s="200"/>
      <c r="C93" s="201" t="s">
        <v>50</v>
      </c>
      <c r="D93" s="201"/>
      <c r="E93" s="201"/>
      <c r="F93" s="201"/>
      <c r="G93" s="19">
        <f>$P$4</f>
        <v>0</v>
      </c>
      <c r="H93" s="20"/>
      <c r="I93" s="60">
        <f>IF(G93&gt;0,K93/G93,)</f>
        <v>0</v>
      </c>
      <c r="J93" s="52"/>
      <c r="K93" s="202">
        <f>SUMIF(F34:F86,hdn_payoff_circle,K34:K86)</f>
        <v>0</v>
      </c>
      <c r="L93" s="203"/>
      <c r="M93" s="52"/>
      <c r="N93" s="204"/>
      <c r="O93" s="205"/>
      <c r="P93" s="21"/>
    </row>
    <row r="94" spans="1:22" ht="16.5" customHeight="1" thickBot="1" x14ac:dyDescent="0.2">
      <c r="A94" s="206" t="s">
        <v>47</v>
      </c>
      <c r="B94" s="207"/>
      <c r="C94" s="208" t="s">
        <v>48</v>
      </c>
      <c r="D94" s="208"/>
      <c r="E94" s="208"/>
      <c r="F94" s="208"/>
      <c r="G94" s="133">
        <f>$P$4</f>
        <v>0</v>
      </c>
      <c r="H94" s="134"/>
      <c r="I94" s="58">
        <f>IF(G94&gt;0,K94/G94,)</f>
        <v>0</v>
      </c>
      <c r="J94" s="129"/>
      <c r="K94" s="209">
        <f>SUM(K92:K93)</f>
        <v>0</v>
      </c>
      <c r="L94" s="210"/>
      <c r="M94" s="211" t="s">
        <v>44</v>
      </c>
      <c r="N94" s="212"/>
      <c r="O94" s="209">
        <f>N58</f>
        <v>0</v>
      </c>
      <c r="P94" s="213"/>
    </row>
    <row r="95" spans="1:22" ht="16.5" customHeight="1" x14ac:dyDescent="0.15">
      <c r="A95" s="196" t="s">
        <v>22</v>
      </c>
      <c r="B95" s="196"/>
      <c r="C95" s="196"/>
      <c r="D95" s="196"/>
      <c r="E95" s="196"/>
      <c r="F95" s="196"/>
      <c r="G95" s="196"/>
      <c r="H95" s="161"/>
      <c r="I95" s="197" t="s">
        <v>26</v>
      </c>
      <c r="J95" s="197"/>
      <c r="K95" s="197"/>
      <c r="L95" s="197"/>
      <c r="M95" s="197"/>
      <c r="N95" s="197"/>
      <c r="O95" s="197"/>
      <c r="P95" s="197"/>
    </row>
    <row r="96" spans="1:22" ht="9" customHeight="1" x14ac:dyDescent="0.15">
      <c r="A96" s="198" t="s">
        <v>27</v>
      </c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</row>
    <row r="97" spans="1:24" ht="9" customHeight="1" x14ac:dyDescent="0.15">
      <c r="A97" s="175"/>
      <c r="B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</row>
    <row r="98" spans="1:24" ht="9" customHeight="1" x14ac:dyDescent="0.15">
      <c r="A98" s="175"/>
      <c r="G98" s="189" t="s">
        <v>66</v>
      </c>
      <c r="H98" s="190"/>
      <c r="I98" s="214" t="s">
        <v>67</v>
      </c>
      <c r="J98" s="214"/>
      <c r="K98" s="214" t="s">
        <v>68</v>
      </c>
      <c r="L98" s="214"/>
      <c r="M98" s="214" t="s">
        <v>71</v>
      </c>
      <c r="N98" s="214"/>
      <c r="O98" s="214" t="s">
        <v>72</v>
      </c>
      <c r="P98" s="214"/>
      <c r="Q98" s="187"/>
      <c r="R98" s="176" t="s">
        <v>35</v>
      </c>
      <c r="S98" s="188"/>
      <c r="T98" s="176" t="s">
        <v>51</v>
      </c>
      <c r="U98" s="176" t="s">
        <v>73</v>
      </c>
      <c r="V98" s="176" t="s">
        <v>6</v>
      </c>
      <c r="W98" s="176" t="s">
        <v>23</v>
      </c>
    </row>
    <row r="99" spans="1:24" x14ac:dyDescent="0.15">
      <c r="A99" s="26" t="s">
        <v>74</v>
      </c>
      <c r="B99" s="26" t="s">
        <v>75</v>
      </c>
      <c r="C99" s="174" t="s">
        <v>8</v>
      </c>
      <c r="D99" s="26" t="s">
        <v>65</v>
      </c>
      <c r="E99" s="53"/>
      <c r="F99" s="53"/>
      <c r="G99" s="176" t="s">
        <v>4</v>
      </c>
      <c r="H99" s="176" t="s">
        <v>5</v>
      </c>
      <c r="I99" s="176" t="s">
        <v>4</v>
      </c>
      <c r="J99" s="176" t="s">
        <v>5</v>
      </c>
      <c r="K99" s="174" t="s">
        <v>69</v>
      </c>
      <c r="L99" s="174" t="s">
        <v>70</v>
      </c>
      <c r="M99" s="174" t="s">
        <v>69</v>
      </c>
      <c r="N99" s="174" t="s">
        <v>70</v>
      </c>
      <c r="O99" s="174" t="s">
        <v>69</v>
      </c>
      <c r="P99" s="174" t="s">
        <v>70</v>
      </c>
      <c r="Q99" s="174"/>
      <c r="R99" s="174"/>
      <c r="S99" s="174"/>
      <c r="T99" s="174"/>
      <c r="U99" s="174"/>
      <c r="V99" s="174"/>
      <c r="W99" s="174"/>
    </row>
    <row r="100" spans="1:24" s="27" customFormat="1" x14ac:dyDescent="0.15">
      <c r="A100" s="26"/>
      <c r="B100" s="179"/>
      <c r="C100" s="26"/>
      <c r="D100" s="26"/>
      <c r="G100" s="23"/>
      <c r="H100" s="23"/>
      <c r="I100" s="23"/>
      <c r="J100" s="23"/>
      <c r="K100" s="24"/>
      <c r="L100" s="24"/>
      <c r="M100" s="25"/>
      <c r="N100" s="23"/>
      <c r="O100" s="23"/>
      <c r="P100" s="23"/>
      <c r="Q100" s="23"/>
      <c r="R100" s="23"/>
      <c r="S100" s="23"/>
      <c r="T100" s="23"/>
      <c r="U100" s="23"/>
      <c r="V100" s="23"/>
      <c r="W100" s="26"/>
      <c r="X100" s="53"/>
    </row>
    <row r="101" spans="1:24" s="27" customFormat="1" x14ac:dyDescent="0.15">
      <c r="A101" s="179" t="s">
        <v>29</v>
      </c>
      <c r="B101" s="179" t="s">
        <v>33</v>
      </c>
      <c r="C101" s="26" t="s">
        <v>28</v>
      </c>
      <c r="D101" s="26">
        <v>1</v>
      </c>
      <c r="G101" s="23"/>
      <c r="H101" s="23"/>
      <c r="I101" s="23"/>
      <c r="J101" s="23"/>
      <c r="K101" s="24"/>
      <c r="L101" s="24"/>
      <c r="M101" s="25"/>
      <c r="N101" s="23"/>
      <c r="O101" s="23"/>
      <c r="P101" s="23"/>
      <c r="Q101" s="23"/>
      <c r="R101" s="23"/>
      <c r="S101" s="23"/>
      <c r="T101" s="23"/>
      <c r="U101" s="23"/>
      <c r="V101" s="23"/>
      <c r="W101" s="26"/>
    </row>
    <row r="102" spans="1:24" s="27" customFormat="1" x14ac:dyDescent="0.15">
      <c r="A102" s="185"/>
      <c r="B102" s="186"/>
      <c r="C102" s="26" t="s">
        <v>30</v>
      </c>
      <c r="D102" s="26">
        <v>2</v>
      </c>
      <c r="G102" s="28"/>
      <c r="H102" s="28"/>
      <c r="I102" s="28"/>
      <c r="J102" s="28"/>
      <c r="K102" s="25"/>
      <c r="L102" s="25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6"/>
    </row>
    <row r="103" spans="1:24" s="27" customFormat="1" x14ac:dyDescent="0.15">
      <c r="A103" s="178"/>
      <c r="B103" s="177"/>
      <c r="C103" s="26" t="s">
        <v>56</v>
      </c>
      <c r="D103" s="26">
        <v>3</v>
      </c>
      <c r="G103" s="28"/>
      <c r="H103" s="28"/>
      <c r="I103" s="28"/>
      <c r="J103" s="28"/>
      <c r="K103" s="25"/>
      <c r="L103" s="25"/>
      <c r="M103" s="28"/>
      <c r="N103" s="28"/>
      <c r="O103" s="28"/>
      <c r="P103" s="28"/>
      <c r="Q103" s="28"/>
      <c r="R103" s="26"/>
      <c r="S103" s="26"/>
      <c r="T103" s="26"/>
      <c r="U103" s="26"/>
      <c r="V103" s="26"/>
      <c r="W103" s="26"/>
    </row>
    <row r="104" spans="1:24" s="27" customFormat="1" x14ac:dyDescent="0.15">
      <c r="G104" s="28"/>
      <c r="H104" s="28"/>
      <c r="I104" s="28"/>
      <c r="J104" s="28"/>
      <c r="K104" s="25"/>
      <c r="L104" s="25"/>
      <c r="M104" s="28"/>
      <c r="N104" s="28"/>
      <c r="O104" s="28"/>
      <c r="P104" s="28"/>
      <c r="Q104" s="28"/>
      <c r="R104" s="28"/>
      <c r="S104" s="28"/>
      <c r="T104" s="28"/>
      <c r="U104" s="28"/>
      <c r="V104" s="26"/>
      <c r="W104" s="26"/>
    </row>
    <row r="105" spans="1:24" s="27" customFormat="1" ht="13.5" customHeight="1" x14ac:dyDescent="0.15">
      <c r="A105" s="195" t="s">
        <v>79</v>
      </c>
      <c r="B105" s="195"/>
      <c r="G105" s="28"/>
      <c r="H105" s="28"/>
      <c r="I105" s="28"/>
      <c r="J105" s="28"/>
      <c r="K105" s="25"/>
      <c r="L105" s="25"/>
      <c r="M105" s="28"/>
      <c r="N105" s="28"/>
      <c r="O105" s="28"/>
      <c r="P105" s="28"/>
      <c r="Q105" s="28"/>
      <c r="R105" s="28"/>
      <c r="S105" s="28"/>
      <c r="T105" s="28"/>
      <c r="U105" s="28"/>
      <c r="V105" s="30"/>
      <c r="W105" s="26"/>
    </row>
    <row r="106" spans="1:24" s="27" customFormat="1" ht="13.5" customHeight="1" x14ac:dyDescent="0.15">
      <c r="A106" s="180">
        <f>SUMIF(A34:A57,hdn_mold_overseas_depreciation,K34:K57)+SUMIF(A61:A76,hdn_import_parts_cost,K61:K76)</f>
        <v>0</v>
      </c>
      <c r="B106" s="181" t="s">
        <v>32</v>
      </c>
      <c r="G106" s="28"/>
      <c r="H106" s="28"/>
      <c r="I106" s="28"/>
      <c r="J106" s="28"/>
      <c r="K106" s="25"/>
      <c r="L106" s="25"/>
      <c r="M106" s="28"/>
      <c r="N106" s="28"/>
      <c r="O106" s="29"/>
      <c r="P106" s="29"/>
      <c r="Q106" s="29"/>
      <c r="R106" s="23"/>
      <c r="S106" s="23"/>
      <c r="T106" s="23"/>
      <c r="U106" s="23"/>
      <c r="V106" s="26"/>
      <c r="W106" s="26"/>
    </row>
    <row r="107" spans="1:24" s="27" customFormat="1" ht="13.5" customHeight="1" x14ac:dyDescent="0.15">
      <c r="A107" s="180">
        <f>SUMIF(A61:A86,hdn_material_parts_cost,K61:K86)+SUMIF(A61:A86,hdn_import_parts_cost,K61:K86)+SUMIF(A34:A56,hdn_material_tools_cost,K34:K56)</f>
        <v>0</v>
      </c>
      <c r="B107" s="181" t="s">
        <v>31</v>
      </c>
      <c r="G107" s="28"/>
      <c r="H107" s="28"/>
      <c r="I107" s="28"/>
      <c r="J107" s="28"/>
      <c r="K107" s="25"/>
      <c r="L107" s="25"/>
      <c r="M107" s="26"/>
      <c r="N107" s="28"/>
      <c r="O107" s="29"/>
      <c r="P107" s="29"/>
      <c r="Q107" s="29"/>
      <c r="R107" s="23"/>
      <c r="S107" s="23"/>
      <c r="T107" s="23"/>
      <c r="U107" s="23"/>
      <c r="V107" s="26"/>
      <c r="W107" s="26"/>
    </row>
    <row r="108" spans="1:24" s="27" customFormat="1" ht="13.5" customHeight="1" x14ac:dyDescent="0.15">
      <c r="A108" s="182">
        <f>SUMIF(A34:A57,hdn_mold_overseas_depreciation,K34:K57)+SUMIF(A61:A76,hdn_import_parts_cost,K61:K76)</f>
        <v>0</v>
      </c>
      <c r="B108" s="183" t="s">
        <v>77</v>
      </c>
      <c r="G108" s="26"/>
      <c r="H108" s="26"/>
      <c r="I108" s="28"/>
      <c r="J108" s="28"/>
      <c r="K108" s="25"/>
      <c r="L108" s="25"/>
      <c r="M108" s="26"/>
      <c r="N108" s="28"/>
      <c r="O108" s="29"/>
      <c r="P108" s="29"/>
      <c r="Q108" s="29"/>
      <c r="R108" s="23"/>
      <c r="S108" s="23"/>
      <c r="T108" s="23"/>
      <c r="U108" s="23"/>
      <c r="V108" s="23"/>
      <c r="W108" s="26"/>
    </row>
    <row r="109" spans="1:24" s="27" customFormat="1" x14ac:dyDescent="0.15">
      <c r="A109" s="181">
        <f>SUMIF(C61:C83,hdn_mass_product,K61:K83)</f>
        <v>0</v>
      </c>
      <c r="B109" s="174" t="s">
        <v>59</v>
      </c>
      <c r="F109" s="178"/>
      <c r="G109" s="29"/>
      <c r="H109" s="29"/>
      <c r="I109" s="28"/>
      <c r="J109" s="28"/>
      <c r="K109" s="25"/>
      <c r="L109" s="25"/>
      <c r="M109" s="26"/>
      <c r="N109" s="28"/>
      <c r="O109" s="29"/>
      <c r="P109" s="29"/>
      <c r="Q109" s="29"/>
      <c r="R109" s="23"/>
      <c r="S109" s="23"/>
      <c r="T109" s="23"/>
      <c r="U109" s="23"/>
      <c r="V109" s="23"/>
      <c r="W109" s="26"/>
    </row>
    <row r="110" spans="1:24" s="27" customFormat="1" x14ac:dyDescent="0.15">
      <c r="A110" s="174">
        <f>SUM(S77:S86)</f>
        <v>0</v>
      </c>
      <c r="B110" s="183" t="s">
        <v>76</v>
      </c>
      <c r="F110" s="178"/>
      <c r="G110" s="28"/>
      <c r="H110" s="28"/>
      <c r="I110" s="28"/>
      <c r="J110" s="28"/>
      <c r="K110" s="25"/>
      <c r="L110" s="25"/>
      <c r="M110" s="28"/>
      <c r="N110" s="28"/>
      <c r="O110" s="29"/>
      <c r="P110" s="29"/>
      <c r="Q110" s="29"/>
      <c r="R110" s="23"/>
      <c r="S110" s="23"/>
      <c r="T110" s="23"/>
      <c r="U110" s="23"/>
      <c r="V110" s="23"/>
      <c r="W110" s="26"/>
    </row>
    <row r="111" spans="1:24" s="27" customFormat="1" x14ac:dyDescent="0.15">
      <c r="A111" s="184">
        <f>calculation_tariff+tariff_total</f>
        <v>0</v>
      </c>
      <c r="B111" s="183" t="s">
        <v>60</v>
      </c>
      <c r="F111" s="178"/>
      <c r="G111" s="29"/>
      <c r="H111" s="29"/>
      <c r="I111" s="23"/>
      <c r="J111" s="23"/>
      <c r="K111" s="25"/>
      <c r="L111" s="25"/>
      <c r="M111" s="28"/>
      <c r="N111" s="28"/>
      <c r="O111" s="29"/>
      <c r="P111" s="29"/>
      <c r="Q111" s="29"/>
      <c r="R111" s="23"/>
      <c r="S111" s="23"/>
      <c r="T111" s="23"/>
      <c r="U111" s="23"/>
      <c r="V111" s="23"/>
      <c r="W111" s="26"/>
    </row>
    <row r="112" spans="1:24" s="27" customFormat="1" x14ac:dyDescent="0.15">
      <c r="F112" s="178"/>
      <c r="G112" s="29"/>
      <c r="H112" s="29"/>
      <c r="I112" s="23"/>
      <c r="J112" s="23"/>
      <c r="K112" s="25"/>
      <c r="L112" s="25"/>
      <c r="M112" s="28"/>
      <c r="N112" s="28"/>
      <c r="O112" s="29"/>
      <c r="P112" s="29"/>
      <c r="Q112" s="29"/>
      <c r="R112" s="23"/>
      <c r="S112" s="23"/>
      <c r="T112" s="23"/>
      <c r="U112" s="23"/>
      <c r="V112" s="23"/>
      <c r="W112" s="26"/>
    </row>
    <row r="113" spans="1:23" s="27" customFormat="1" x14ac:dyDescent="0.15">
      <c r="F113" s="178"/>
      <c r="G113" s="29"/>
      <c r="H113" s="29"/>
      <c r="I113" s="23"/>
      <c r="J113" s="23"/>
      <c r="K113" s="25"/>
      <c r="L113" s="25"/>
      <c r="M113" s="28"/>
      <c r="N113" s="28"/>
      <c r="O113" s="29"/>
      <c r="P113" s="29"/>
      <c r="Q113" s="29"/>
      <c r="R113" s="23"/>
      <c r="S113" s="23"/>
      <c r="T113" s="23"/>
      <c r="U113" s="23"/>
      <c r="V113" s="23"/>
      <c r="W113" s="26"/>
    </row>
    <row r="114" spans="1:23" s="27" customFormat="1" ht="13.2" x14ac:dyDescent="0.2">
      <c r="E114" s="31"/>
      <c r="F114" s="178"/>
      <c r="G114" s="29"/>
      <c r="H114" s="29"/>
      <c r="I114" s="23"/>
      <c r="J114" s="23"/>
      <c r="K114" s="25"/>
      <c r="L114" s="25"/>
      <c r="M114" s="28"/>
      <c r="N114" s="28"/>
      <c r="O114" s="29"/>
      <c r="P114" s="29"/>
      <c r="Q114" s="29"/>
      <c r="R114" s="23"/>
      <c r="S114" s="23"/>
      <c r="T114" s="23"/>
      <c r="U114" s="23"/>
      <c r="V114" s="23"/>
      <c r="W114" s="26"/>
    </row>
    <row r="115" spans="1:23" s="27" customFormat="1" ht="13.2" x14ac:dyDescent="0.2">
      <c r="A115" s="191" t="s">
        <v>78</v>
      </c>
      <c r="B115" s="26"/>
      <c r="E115" s="32"/>
      <c r="F115" s="178"/>
      <c r="G115" s="29"/>
      <c r="H115" s="29"/>
      <c r="I115" s="23"/>
      <c r="J115" s="23"/>
      <c r="K115" s="25"/>
      <c r="L115" s="25"/>
      <c r="M115" s="28"/>
      <c r="N115" s="28"/>
      <c r="O115" s="29"/>
      <c r="P115" s="29"/>
      <c r="Q115" s="29"/>
      <c r="R115" s="23"/>
      <c r="S115" s="23"/>
      <c r="T115" s="23"/>
      <c r="U115" s="23"/>
      <c r="V115" s="23"/>
      <c r="W115" s="26"/>
    </row>
    <row r="116" spans="1:23" s="27" customFormat="1" ht="13.2" x14ac:dyDescent="0.2">
      <c r="A116" s="191"/>
      <c r="B116" s="26"/>
      <c r="E116" s="32"/>
      <c r="F116" s="178"/>
      <c r="G116" s="29"/>
      <c r="H116" s="29"/>
      <c r="I116" s="23"/>
      <c r="J116" s="23"/>
      <c r="K116" s="25"/>
      <c r="L116" s="25"/>
      <c r="M116" s="23"/>
      <c r="N116" s="28"/>
      <c r="O116" s="29"/>
      <c r="P116" s="29"/>
      <c r="Q116" s="29"/>
      <c r="R116" s="23"/>
      <c r="S116" s="23"/>
      <c r="T116" s="23"/>
      <c r="U116" s="23"/>
      <c r="V116" s="23"/>
      <c r="W116" s="26"/>
    </row>
    <row r="117" spans="1:23" s="27" customFormat="1" ht="13.2" x14ac:dyDescent="0.2">
      <c r="A117" s="192" t="s">
        <v>80</v>
      </c>
      <c r="B117" s="24"/>
      <c r="E117" s="32"/>
      <c r="F117" s="178"/>
      <c r="G117" s="29"/>
      <c r="H117" s="29"/>
      <c r="I117" s="29"/>
      <c r="J117" s="29"/>
      <c r="K117" s="25"/>
      <c r="L117" s="25"/>
      <c r="M117" s="23"/>
      <c r="N117" s="28"/>
      <c r="O117" s="29"/>
      <c r="P117" s="29"/>
      <c r="Q117" s="29"/>
      <c r="R117" s="23"/>
      <c r="S117" s="23"/>
      <c r="T117" s="23"/>
      <c r="U117" s="23"/>
      <c r="V117" s="23"/>
      <c r="W117" s="26"/>
    </row>
    <row r="118" spans="1:23" s="27" customFormat="1" ht="13.2" x14ac:dyDescent="0.2">
      <c r="A118" s="193"/>
      <c r="B118" s="25"/>
      <c r="E118" s="32"/>
      <c r="F118" s="178"/>
      <c r="G118" s="26"/>
      <c r="H118" s="26"/>
      <c r="I118" s="173"/>
      <c r="J118" s="173"/>
      <c r="K118" s="173"/>
      <c r="L118" s="173"/>
      <c r="M118" s="173"/>
      <c r="N118" s="28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1:23" s="27" customFormat="1" ht="13.2" x14ac:dyDescent="0.2">
      <c r="A119" s="193"/>
      <c r="B119" s="23"/>
      <c r="E119" s="32"/>
      <c r="F119" s="17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1:23" s="27" customFormat="1" ht="13.2" x14ac:dyDescent="0.2">
      <c r="A120" s="193"/>
      <c r="B120" s="23"/>
      <c r="E120" s="32"/>
      <c r="F120" s="178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1:23" s="27" customFormat="1" ht="13.2" x14ac:dyDescent="0.2">
      <c r="A121" s="193"/>
      <c r="B121" s="28"/>
      <c r="E121" s="32"/>
      <c r="F121" s="178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1:23" s="27" customFormat="1" ht="12" x14ac:dyDescent="0.15">
      <c r="A122" s="193"/>
      <c r="B122" s="26"/>
      <c r="F122" s="17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33"/>
    </row>
    <row r="123" spans="1:23" s="27" customFormat="1" ht="12" x14ac:dyDescent="0.15">
      <c r="A123" s="194"/>
      <c r="B123" s="28"/>
      <c r="F123" s="178"/>
      <c r="G123" s="26"/>
      <c r="H123" s="26"/>
      <c r="I123" s="42"/>
      <c r="J123" s="4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33"/>
    </row>
    <row r="124" spans="1:23" s="27" customFormat="1" ht="12" x14ac:dyDescent="0.15">
      <c r="A124" s="26" t="s">
        <v>81</v>
      </c>
      <c r="B124" s="26"/>
      <c r="F124" s="178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33"/>
    </row>
    <row r="125" spans="1:23" s="27" customFormat="1" ht="12" x14ac:dyDescent="0.15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33"/>
    </row>
    <row r="126" spans="1:23" s="27" customFormat="1" ht="12" x14ac:dyDescent="0.15">
      <c r="G126" s="42"/>
      <c r="H126" s="42"/>
      <c r="I126" s="26"/>
      <c r="J126" s="26"/>
      <c r="K126" s="26"/>
      <c r="L126" s="26"/>
      <c r="M126" s="42"/>
      <c r="N126" s="26"/>
      <c r="O126" s="26"/>
      <c r="P126" s="26"/>
      <c r="Q126" s="26"/>
      <c r="R126" s="26"/>
      <c r="S126" s="26"/>
      <c r="T126" s="26"/>
      <c r="U126" s="26"/>
      <c r="V126" s="26"/>
      <c r="W126" s="33"/>
    </row>
    <row r="127" spans="1:23" s="27" customFormat="1" ht="12" x14ac:dyDescent="0.15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33"/>
    </row>
    <row r="128" spans="1:23" s="27" customFormat="1" ht="12" x14ac:dyDescent="0.15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33"/>
    </row>
    <row r="129" spans="7:23" s="27" customFormat="1" ht="12" x14ac:dyDescent="0.15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33"/>
    </row>
    <row r="130" spans="7:23" s="27" customFormat="1" ht="13.2" x14ac:dyDescent="0.2">
      <c r="G130" s="26"/>
      <c r="H130" s="26"/>
      <c r="I130" s="34"/>
      <c r="J130" s="3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 spans="7:23" s="27" customFormat="1" ht="13.2" x14ac:dyDescent="0.2">
      <c r="G131" s="26"/>
      <c r="H131" s="26"/>
      <c r="I131" s="34"/>
      <c r="J131" s="3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 spans="7:23" s="27" customFormat="1" ht="13.2" x14ac:dyDescent="0.2">
      <c r="G132" s="26"/>
      <c r="H132" s="26"/>
      <c r="I132" s="34"/>
      <c r="J132" s="3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7:23" s="27" customFormat="1" ht="13.2" x14ac:dyDescent="0.2">
      <c r="G133" s="26"/>
      <c r="H133" s="26"/>
      <c r="I133" s="34"/>
      <c r="J133" s="3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7:23" s="27" customFormat="1" ht="13.2" x14ac:dyDescent="0.2">
      <c r="G134" s="26"/>
      <c r="H134" s="26"/>
      <c r="I134" s="34"/>
      <c r="J134" s="3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 spans="7:23" s="27" customFormat="1" ht="13.2" x14ac:dyDescent="0.2">
      <c r="G135" s="26"/>
      <c r="H135" s="26"/>
      <c r="I135" s="34"/>
      <c r="J135" s="3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 spans="7:23" s="27" customFormat="1" ht="13.2" x14ac:dyDescent="0.2">
      <c r="G136" s="26"/>
      <c r="H136" s="26"/>
      <c r="I136" s="34"/>
      <c r="J136" s="3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 spans="7:23" s="27" customFormat="1" ht="13.2" x14ac:dyDescent="0.2">
      <c r="G137" s="26"/>
      <c r="H137" s="26"/>
      <c r="I137" s="34"/>
      <c r="J137" s="3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 spans="7:23" s="27" customFormat="1" x14ac:dyDescent="0.15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7:23" s="27" customFormat="1" x14ac:dyDescent="0.15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7:23" s="27" customFormat="1" x14ac:dyDescent="0.15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 spans="7:23" s="27" customFormat="1" ht="13.2" x14ac:dyDescent="0.2">
      <c r="G141" s="26"/>
      <c r="H141" s="48"/>
      <c r="I141" s="49"/>
      <c r="J141" s="49"/>
      <c r="K141" s="49"/>
      <c r="L141" s="48"/>
      <c r="M141" s="49"/>
      <c r="N141" s="48"/>
      <c r="O141" s="48"/>
      <c r="P141" s="41"/>
      <c r="Q141" s="41"/>
      <c r="R141" s="35"/>
      <c r="S141" s="35"/>
      <c r="T141" s="35"/>
      <c r="U141" s="35"/>
      <c r="V141" s="26"/>
      <c r="W141" s="26"/>
    </row>
    <row r="142" spans="7:23" s="27" customFormat="1" ht="12" x14ac:dyDescent="0.15">
      <c r="G142" s="26"/>
      <c r="H142" s="26"/>
      <c r="I142" s="47"/>
      <c r="J142" s="47"/>
      <c r="K142" s="47"/>
      <c r="L142" s="41"/>
      <c r="M142" s="47"/>
      <c r="N142" s="41"/>
      <c r="O142" s="41"/>
      <c r="P142" s="41"/>
      <c r="Q142" s="41"/>
      <c r="R142" s="26"/>
      <c r="S142" s="26"/>
      <c r="T142" s="26"/>
      <c r="U142" s="26"/>
      <c r="V142" s="26"/>
      <c r="W142" s="26"/>
    </row>
    <row r="143" spans="7:23" s="27" customFormat="1" ht="12" x14ac:dyDescent="0.15">
      <c r="G143" s="26"/>
      <c r="H143" s="163"/>
      <c r="I143" s="163"/>
      <c r="J143" s="163"/>
      <c r="K143" s="163"/>
      <c r="L143" s="162"/>
      <c r="M143" s="163"/>
      <c r="N143" s="162"/>
      <c r="O143" s="162"/>
      <c r="P143" s="41"/>
      <c r="Q143" s="41"/>
      <c r="R143" s="26"/>
      <c r="S143" s="26"/>
      <c r="T143" s="26"/>
      <c r="U143" s="26"/>
      <c r="V143" s="26"/>
      <c r="W143" s="26"/>
    </row>
    <row r="144" spans="7:23" s="27" customFormat="1" ht="12" x14ac:dyDescent="0.15">
      <c r="G144" s="26"/>
      <c r="H144" s="163"/>
      <c r="I144" s="48"/>
      <c r="J144" s="51"/>
      <c r="K144" s="51"/>
      <c r="L144" s="51"/>
      <c r="M144" s="51"/>
      <c r="N144" s="51"/>
      <c r="O144" s="51"/>
      <c r="P144" s="41"/>
      <c r="Q144" s="41"/>
      <c r="R144" s="26"/>
      <c r="S144" s="26"/>
      <c r="T144" s="26"/>
      <c r="U144" s="26"/>
      <c r="V144" s="26"/>
      <c r="W144" s="26"/>
    </row>
    <row r="145" spans="1:23" s="27" customFormat="1" ht="12" x14ac:dyDescent="0.15">
      <c r="G145" s="26"/>
      <c r="H145" s="163"/>
      <c r="I145" s="48"/>
      <c r="J145" s="163"/>
      <c r="K145" s="163"/>
      <c r="L145" s="163"/>
      <c r="M145" s="163"/>
      <c r="N145" s="163"/>
      <c r="O145" s="163"/>
      <c r="P145" s="41"/>
      <c r="Q145" s="41"/>
      <c r="R145" s="26"/>
      <c r="S145" s="26"/>
      <c r="T145" s="26"/>
      <c r="U145" s="26"/>
      <c r="V145" s="26"/>
      <c r="W145" s="26"/>
    </row>
    <row r="146" spans="1:23" s="27" customFormat="1" ht="12" x14ac:dyDescent="0.15">
      <c r="G146" s="26"/>
      <c r="H146" s="163"/>
      <c r="I146" s="49"/>
      <c r="J146" s="163"/>
      <c r="K146" s="51"/>
      <c r="L146" s="163"/>
      <c r="M146" s="163"/>
      <c r="N146" s="163"/>
      <c r="O146" s="163"/>
      <c r="P146" s="41"/>
      <c r="Q146" s="41"/>
      <c r="R146" s="26"/>
      <c r="S146" s="26"/>
      <c r="T146" s="26"/>
      <c r="U146" s="26"/>
      <c r="V146" s="26"/>
      <c r="W146" s="26"/>
    </row>
    <row r="147" spans="1:23" s="27" customFormat="1" ht="12" x14ac:dyDescent="0.15">
      <c r="G147" s="162"/>
      <c r="H147" s="50"/>
      <c r="I147" s="162"/>
      <c r="J147" s="48"/>
      <c r="K147" s="162"/>
      <c r="L147" s="162"/>
      <c r="M147" s="162"/>
      <c r="N147" s="41"/>
      <c r="O147" s="162"/>
      <c r="P147" s="41"/>
      <c r="Q147" s="41"/>
      <c r="R147" s="26"/>
      <c r="S147" s="26"/>
      <c r="T147" s="26"/>
      <c r="U147" s="26"/>
      <c r="V147" s="26"/>
      <c r="W147" s="26"/>
    </row>
    <row r="148" spans="1:23" s="27" customFormat="1" ht="12" x14ac:dyDescent="0.15">
      <c r="G148" s="163"/>
      <c r="H148" s="48"/>
      <c r="I148" s="163"/>
      <c r="J148" s="48"/>
      <c r="K148" s="163"/>
      <c r="L148" s="163"/>
      <c r="M148" s="163"/>
      <c r="N148" s="41"/>
      <c r="O148" s="163"/>
      <c r="P148" s="41"/>
      <c r="Q148" s="41"/>
      <c r="R148" s="26"/>
      <c r="S148" s="26"/>
      <c r="T148" s="26"/>
      <c r="U148" s="26"/>
      <c r="V148" s="26"/>
      <c r="W148" s="26"/>
    </row>
    <row r="149" spans="1:23" s="27" customFormat="1" ht="12" x14ac:dyDescent="0.15">
      <c r="G149" s="50"/>
      <c r="H149" s="48"/>
      <c r="I149" s="50"/>
      <c r="J149" s="48"/>
      <c r="K149" s="50"/>
      <c r="L149" s="50"/>
      <c r="M149" s="50"/>
      <c r="N149" s="41"/>
      <c r="O149" s="50"/>
      <c r="P149" s="41"/>
      <c r="Q149" s="41"/>
      <c r="R149" s="26"/>
      <c r="S149" s="26"/>
      <c r="T149" s="26"/>
      <c r="U149" s="26"/>
      <c r="V149" s="26"/>
      <c r="W149" s="26"/>
    </row>
    <row r="150" spans="1:23" s="27" customFormat="1" ht="12" x14ac:dyDescent="0.15">
      <c r="G150" s="51"/>
      <c r="H150" s="48"/>
      <c r="I150" s="51"/>
      <c r="J150" s="48"/>
      <c r="K150" s="51"/>
      <c r="L150" s="51"/>
      <c r="M150" s="51"/>
      <c r="N150" s="41"/>
      <c r="O150" s="51"/>
      <c r="P150" s="41"/>
      <c r="Q150" s="41"/>
      <c r="R150" s="26"/>
      <c r="S150" s="26"/>
      <c r="T150" s="26"/>
      <c r="U150" s="26"/>
      <c r="V150" s="26"/>
      <c r="W150" s="26"/>
    </row>
    <row r="151" spans="1:23" s="27" customFormat="1" ht="12" x14ac:dyDescent="0.15">
      <c r="G151" s="163"/>
      <c r="H151" s="48"/>
      <c r="I151" s="163"/>
      <c r="J151" s="48"/>
      <c r="K151" s="163"/>
      <c r="L151" s="163"/>
      <c r="M151" s="163"/>
      <c r="N151" s="41"/>
      <c r="O151" s="163"/>
      <c r="P151" s="41"/>
      <c r="Q151" s="41"/>
      <c r="R151" s="26"/>
      <c r="S151" s="26"/>
      <c r="T151" s="26"/>
      <c r="U151" s="26"/>
      <c r="V151" s="26"/>
      <c r="W151" s="26"/>
    </row>
    <row r="152" spans="1:23" s="27" customFormat="1" ht="12" x14ac:dyDescent="0.15">
      <c r="G152" s="163"/>
      <c r="H152" s="48"/>
      <c r="I152" s="163"/>
      <c r="J152" s="48"/>
      <c r="K152" s="163"/>
      <c r="L152" s="163"/>
      <c r="M152" s="163"/>
      <c r="N152" s="41"/>
      <c r="O152" s="163"/>
      <c r="P152" s="41"/>
      <c r="Q152" s="41"/>
      <c r="R152" s="26"/>
      <c r="S152" s="26"/>
      <c r="T152" s="26"/>
      <c r="U152" s="26"/>
      <c r="V152" s="26"/>
      <c r="W152" s="26"/>
    </row>
    <row r="153" spans="1:23" s="27" customFormat="1" ht="12" x14ac:dyDescent="0.15">
      <c r="G153" s="163"/>
      <c r="H153" s="48"/>
      <c r="I153" s="163"/>
      <c r="J153" s="48"/>
      <c r="K153" s="163"/>
      <c r="L153" s="163"/>
      <c r="M153" s="163"/>
      <c r="N153" s="41"/>
      <c r="O153" s="163"/>
      <c r="P153" s="41"/>
      <c r="Q153" s="41"/>
      <c r="R153" s="26"/>
      <c r="S153" s="26"/>
      <c r="T153" s="26"/>
      <c r="U153" s="26"/>
      <c r="V153" s="26"/>
      <c r="W153" s="26"/>
    </row>
    <row r="154" spans="1:23" s="27" customFormat="1" ht="12" x14ac:dyDescent="0.15">
      <c r="G154" s="163"/>
      <c r="H154" s="26"/>
      <c r="I154" s="163"/>
      <c r="J154" s="26"/>
      <c r="K154" s="163"/>
      <c r="L154" s="163"/>
      <c r="M154" s="163"/>
      <c r="N154" s="26"/>
      <c r="O154" s="163"/>
      <c r="P154" s="26"/>
      <c r="Q154" s="26"/>
      <c r="R154" s="26"/>
      <c r="S154" s="26"/>
      <c r="T154" s="26"/>
      <c r="U154" s="26"/>
      <c r="V154" s="26"/>
      <c r="W154" s="26"/>
    </row>
    <row r="155" spans="1:23" s="27" customFormat="1" ht="12" x14ac:dyDescent="0.15">
      <c r="G155" s="50"/>
      <c r="H155" s="26"/>
      <c r="I155" s="50"/>
      <c r="J155" s="26"/>
      <c r="K155" s="50"/>
      <c r="L155" s="50"/>
      <c r="M155" s="50"/>
      <c r="N155" s="26"/>
      <c r="O155" s="50"/>
      <c r="P155" s="26"/>
      <c r="Q155" s="26"/>
      <c r="R155" s="26"/>
      <c r="S155" s="26"/>
      <c r="T155" s="26"/>
      <c r="U155" s="26"/>
      <c r="V155" s="26"/>
      <c r="W155" s="26"/>
    </row>
    <row r="156" spans="1:23" ht="12" x14ac:dyDescent="0.15">
      <c r="G156" s="50"/>
      <c r="H156" s="174"/>
      <c r="I156" s="50"/>
      <c r="J156" s="174"/>
      <c r="K156" s="50"/>
      <c r="L156" s="50"/>
      <c r="M156" s="50"/>
      <c r="N156" s="174"/>
      <c r="O156" s="50"/>
      <c r="P156" s="174"/>
      <c r="Q156" s="174"/>
      <c r="R156" s="174"/>
      <c r="S156" s="174"/>
      <c r="T156" s="174"/>
      <c r="U156" s="174"/>
      <c r="V156" s="174"/>
      <c r="W156" s="174"/>
    </row>
    <row r="157" spans="1:23" ht="12" x14ac:dyDescent="0.15">
      <c r="G157" s="163"/>
      <c r="H157" s="174"/>
      <c r="I157" s="163"/>
      <c r="J157" s="174"/>
      <c r="K157" s="163"/>
      <c r="L157" s="163"/>
      <c r="M157" s="163"/>
      <c r="N157" s="174"/>
      <c r="O157" s="163"/>
      <c r="P157" s="174"/>
      <c r="Q157" s="174"/>
      <c r="R157" s="174"/>
      <c r="S157" s="174"/>
      <c r="T157" s="174"/>
      <c r="U157" s="174"/>
      <c r="V157" s="174"/>
      <c r="W157" s="174"/>
    </row>
    <row r="160" spans="1:23" ht="12" x14ac:dyDescent="0.15">
      <c r="A160" s="36"/>
      <c r="B160" s="36"/>
      <c r="C160" s="37"/>
      <c r="D160" s="37"/>
      <c r="E160" s="38"/>
      <c r="F160" s="39"/>
    </row>
    <row r="161" spans="1:6" ht="12" x14ac:dyDescent="0.15">
      <c r="A161" s="37"/>
      <c r="B161" s="37"/>
      <c r="C161" s="37"/>
      <c r="D161" s="37"/>
      <c r="E161" s="38"/>
      <c r="F161" s="39"/>
    </row>
    <row r="162" spans="1:6" ht="12" x14ac:dyDescent="0.15">
      <c r="A162" s="37"/>
      <c r="B162" s="37"/>
      <c r="C162" s="37"/>
      <c r="D162" s="37"/>
      <c r="E162" s="38"/>
      <c r="F162" s="39"/>
    </row>
    <row r="163" spans="1:6" ht="12" x14ac:dyDescent="0.15">
      <c r="C163" s="37"/>
      <c r="D163" s="37"/>
      <c r="E163" s="38"/>
      <c r="F163" s="39"/>
    </row>
    <row r="164" spans="1:6" ht="12" x14ac:dyDescent="0.15">
      <c r="C164" s="37"/>
      <c r="D164" s="37"/>
      <c r="E164" s="38"/>
      <c r="F164" s="39"/>
    </row>
    <row r="165" spans="1:6" ht="12" x14ac:dyDescent="0.15">
      <c r="C165" s="37"/>
      <c r="D165" s="37"/>
      <c r="E165" s="38"/>
      <c r="F165" s="39"/>
    </row>
    <row r="166" spans="1:6" ht="12" x14ac:dyDescent="0.15">
      <c r="C166" s="37"/>
      <c r="D166" s="37"/>
      <c r="E166" s="38"/>
      <c r="F166" s="39"/>
    </row>
    <row r="167" spans="1:6" ht="12" x14ac:dyDescent="0.15">
      <c r="C167" s="37"/>
      <c r="D167" s="37"/>
      <c r="E167" s="38"/>
      <c r="F167" s="39"/>
    </row>
    <row r="168" spans="1:6" ht="12" x14ac:dyDescent="0.15">
      <c r="C168" s="37"/>
      <c r="D168" s="37"/>
      <c r="E168" s="38"/>
      <c r="F168" s="39"/>
    </row>
    <row r="169" spans="1:6" ht="12" x14ac:dyDescent="0.15">
      <c r="C169" s="37"/>
      <c r="D169" s="37"/>
      <c r="E169" s="38"/>
      <c r="F169" s="39"/>
    </row>
    <row r="170" spans="1:6" ht="12" x14ac:dyDescent="0.15">
      <c r="C170" s="37"/>
      <c r="D170" s="37"/>
      <c r="E170" s="38"/>
      <c r="F170" s="39"/>
    </row>
    <row r="171" spans="1:6" ht="12" x14ac:dyDescent="0.15">
      <c r="C171" s="37"/>
      <c r="D171" s="37"/>
      <c r="E171" s="38"/>
      <c r="F171" s="39"/>
    </row>
    <row r="172" spans="1:6" ht="12" x14ac:dyDescent="0.15">
      <c r="C172" s="37"/>
      <c r="D172" s="37"/>
      <c r="E172" s="38"/>
      <c r="F172" s="39"/>
    </row>
    <row r="173" spans="1:6" ht="12" x14ac:dyDescent="0.15">
      <c r="C173" s="37"/>
      <c r="D173" s="37"/>
      <c r="E173" s="38"/>
      <c r="F173" s="39"/>
    </row>
    <row r="174" spans="1:6" ht="12" x14ac:dyDescent="0.15">
      <c r="C174" s="37"/>
      <c r="D174" s="37"/>
      <c r="E174" s="38"/>
      <c r="F174" s="39"/>
    </row>
    <row r="175" spans="1:6" ht="12" x14ac:dyDescent="0.15">
      <c r="C175" s="37"/>
      <c r="D175" s="37"/>
      <c r="E175" s="38"/>
      <c r="F175" s="39"/>
    </row>
    <row r="176" spans="1:6" ht="12" x14ac:dyDescent="0.15">
      <c r="C176" s="37"/>
      <c r="D176" s="37"/>
      <c r="E176" s="38"/>
      <c r="F176" s="39"/>
    </row>
    <row r="177" spans="3:6" ht="12" x14ac:dyDescent="0.15">
      <c r="C177" s="37"/>
      <c r="D177" s="37"/>
      <c r="E177" s="38"/>
      <c r="F177" s="39"/>
    </row>
    <row r="178" spans="3:6" ht="12" x14ac:dyDescent="0.15">
      <c r="C178" s="37"/>
      <c r="D178" s="37"/>
      <c r="E178" s="38"/>
      <c r="F178" s="39"/>
    </row>
    <row r="179" spans="3:6" ht="12" x14ac:dyDescent="0.15">
      <c r="C179" s="37"/>
      <c r="D179" s="37"/>
      <c r="E179" s="38"/>
      <c r="F179" s="39"/>
    </row>
    <row r="180" spans="3:6" ht="12" x14ac:dyDescent="0.15">
      <c r="C180" s="37"/>
      <c r="D180" s="37"/>
      <c r="E180" s="38"/>
      <c r="F180" s="39"/>
    </row>
    <row r="181" spans="3:6" ht="12" x14ac:dyDescent="0.15">
      <c r="C181" s="37"/>
      <c r="D181" s="37"/>
      <c r="E181" s="38"/>
      <c r="F181" s="39"/>
    </row>
    <row r="182" spans="3:6" ht="12" x14ac:dyDescent="0.15">
      <c r="C182" s="37"/>
      <c r="D182" s="37"/>
      <c r="E182" s="38"/>
      <c r="F182" s="39"/>
    </row>
    <row r="183" spans="3:6" ht="12" x14ac:dyDescent="0.15">
      <c r="C183" s="37"/>
      <c r="D183" s="37"/>
      <c r="E183" s="38"/>
      <c r="F183" s="39"/>
    </row>
    <row r="184" spans="3:6" ht="12" x14ac:dyDescent="0.15">
      <c r="C184" s="37"/>
      <c r="D184" s="37"/>
      <c r="E184" s="38"/>
      <c r="F184" s="39"/>
    </row>
    <row r="185" spans="3:6" ht="12" x14ac:dyDescent="0.15">
      <c r="C185" s="37"/>
      <c r="D185" s="37"/>
      <c r="E185" s="38"/>
      <c r="F185" s="39"/>
    </row>
  </sheetData>
  <mergeCells count="361"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B2:C2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G98:H98"/>
    <mergeCell ref="A115:A116"/>
    <mergeCell ref="A117:A123"/>
    <mergeCell ref="A105:B105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I98:J98"/>
    <mergeCell ref="K98:L98"/>
    <mergeCell ref="M98:N98"/>
    <mergeCell ref="O98:P98"/>
  </mergeCells>
  <phoneticPr fontId="3"/>
  <dataValidations count="9">
    <dataValidation imeMode="on" allowBlank="1" showInputMessage="1" showErrorMessage="1" sqref="D3" xr:uid="{00000000-0002-0000-0000-000007000000}"/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F34:F57 F61:F86" xr:uid="{00000000-0002-0000-0000-00000D000000}">
      <formula1>$A$100:$A$101</formula1>
    </dataValidation>
    <dataValidation type="list" allowBlank="1" showInputMessage="1" showErrorMessage="1" sqref="R34:R57 R61:R85" xr:uid="{00000000-0002-0000-0000-000008000000}">
      <formula1>$B$100:$B$101</formula1>
    </dataValidation>
    <dataValidation type="list" allowBlank="1" showInputMessage="1" showErrorMessage="1" sqref="H61:H86" xr:uid="{00000000-0002-0000-0000-000000000000}">
      <formula1>$C$100:$C$103</formula1>
    </dataValidation>
    <dataValidation type="list" allowBlank="1" showInputMessage="1" sqref="H7:H15 H19:H30 H34:H57" xr:uid="{00000000-0002-0000-0000-00000E000000}">
      <formula1>$C$100:$C$103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152</vt:i4>
      </vt:variant>
    </vt:vector>
  </HeadingPairs>
  <TitlesOfParts>
    <vt:vector size="153" baseType="lpstr">
      <vt:lpstr>ver.4.0.1 ﾊﾟﾀｰﾝ1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ﾊﾟﾀｰﾝ1'!client_dropdown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ﾊﾟﾀｰﾝ1'!develop_user_dropdown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ﾊﾟﾀｰﾝ1'!hdn_import_parts_cost</vt:lpstr>
      <vt:lpstr>'ver.4.0.1 ﾊﾟﾀｰﾝ1'!hdn_list_payoff_blank</vt:lpstr>
      <vt:lpstr>'ver.4.0.1 ﾊﾟﾀｰﾝ1'!hdn_main_product</vt:lpstr>
      <vt:lpstr>'ver.4.0.1 ﾊﾟﾀｰﾝ1'!hdn_mass_product</vt:lpstr>
      <vt:lpstr>'ver.4.0.1 ﾊﾟﾀｰﾝ1'!hdn_material_parts_cost</vt:lpstr>
      <vt:lpstr>'ver.4.0.1 ﾊﾟﾀｰﾝ1'!hdn_material_tools_cost</vt:lpstr>
      <vt:lpstr>'ver.4.0.1 ﾊﾟﾀｰﾝ1'!hdn_mold_overseas_depreciation</vt:lpstr>
      <vt:lpstr>'ver.4.0.1 ﾊﾟﾀｰﾝ1'!hdn_payoff_circle</vt:lpstr>
      <vt:lpstr>'ver.4.0.1 ﾊﾟﾀｰﾝ1'!hdn_product_sales</vt:lpstr>
      <vt:lpstr>'ver.4.0.1 ﾊﾟﾀｰﾝ1'!hdn_tariff</vt:lpstr>
      <vt:lpstr>'ver.4.0.1 ﾊﾟﾀｰﾝ1'!hdn_tariff_sales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ﾊﾟﾀｰﾝ1'!insert_date</vt:lpstr>
      <vt:lpstr>'ver.4.0.1 ﾊﾟﾀｰﾝ1'!insert_date_header</vt:lpstr>
      <vt:lpstr>'ver.4.0.1 ﾊﾟﾀｰﾝ1'!JPYEN_display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ﾊﾟﾀｰﾝ1'!order_e_item_check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ﾊﾟﾀｰﾝ1'!order_f_item_check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'ver.4.0.1 ﾊﾟﾀｰﾝ1'!Print_Titles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ﾊﾟﾀｰﾝ1'!receive_f_class_check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ﾊﾟﾀｰﾝ1'!receive_p_class_check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ﾊﾟﾀｰﾝ1'!supplier_dropdown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2019-10-30T07:38:24Z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