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excel_tmp\"/>
    </mc:Choice>
  </mc:AlternateContent>
  <xr:revisionPtr revIDLastSave="0" documentId="13_ncr:1_{244DCEB9-DDBF-419D-A5E2-7B3EA45428D1}" xr6:coauthVersionLast="40" xr6:coauthVersionMax="45" xr10:uidLastSave="{00000000-0000-0000-0000-000000000000}"/>
  <bookViews>
    <workbookView xWindow="28680" yWindow="-120" windowWidth="19440" windowHeight="15000" tabRatio="754" xr2:uid="{00000000-000D-0000-FFFF-FFFF00000000}"/>
  </bookViews>
  <sheets>
    <sheet name="ver.4.0.1 ﾊﾟﾀｰﾝ1" sheetId="6" r:id="rId1"/>
  </sheets>
  <definedNames>
    <definedName name="bottom_left" localSheetId="0">'ver.4.0.1 ﾊﾟﾀｰﾝ1'!$A$34</definedName>
    <definedName name="calculation_import_cost" localSheetId="0">'ver.4.0.1 ﾊﾟﾀｰﾝ1'!$A$50</definedName>
    <definedName name="calculation_tariff" localSheetId="0">'ver.4.0.1 ﾊﾟﾀｰﾝ1'!$A$47</definedName>
    <definedName name="cartonquantity" localSheetId="0">'ver.4.0.1 ﾊﾟﾀｰﾝ1'!$N$4</definedName>
    <definedName name="cartonquantity_header" localSheetId="0">'ver.4.0.1 ﾊﾟﾀｰﾝ1'!$L$4</definedName>
    <definedName name="client_dropdown" localSheetId="0">'ver.4.0.1 ﾊﾟﾀｰﾝ1'!$W$38</definedName>
    <definedName name="cost_not_depreciation" localSheetId="0">'ver.4.0.1 ﾊﾟﾀｰﾝ1'!$O$33</definedName>
    <definedName name="cost_not_depreciation_header" localSheetId="0">'ver.4.0.1 ﾊﾟﾀｰﾝ1'!$M$33</definedName>
    <definedName name="depreciation_cost" localSheetId="0">'ver.4.0.1 ﾊﾟﾀｰﾝ1'!$K$32</definedName>
    <definedName name="depreciation_cost_header" localSheetId="0">'ver.4.0.1 ﾊﾟﾀｰﾝ1'!$A$32</definedName>
    <definedName name="depreciation_quantity" localSheetId="0">'ver.4.0.1 ﾊﾟﾀｰﾝ1'!$G$32</definedName>
    <definedName name="depreciation_unit_cost" localSheetId="0">'ver.4.0.1 ﾊﾟﾀｰﾝ1'!$I$32</definedName>
    <definedName name="develop_user_dropdown" localSheetId="0">'ver.4.0.1 ﾊﾟﾀｰﾝ1'!$V$38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ﾊﾟﾀｰﾝ1'!$H$28</definedName>
    <definedName name="fixedcost_profit_header" localSheetId="0">'ver.4.0.1 ﾊﾟﾀｰﾝ1'!$E$28</definedName>
    <definedName name="fixedcost_profit_rate" localSheetId="0">'ver.4.0.1 ﾊﾟﾀｰﾝ1'!$K$28</definedName>
    <definedName name="fixedcost_totalprice" localSheetId="0">'ver.4.0.1 ﾊﾟﾀｰﾝ1'!$H$27</definedName>
    <definedName name="fixedcost_totalprice_header" localSheetId="0">'ver.4.0.1 ﾊﾟﾀｰﾝ1'!$E$27</definedName>
    <definedName name="hdn_import_cost" localSheetId="0">'ver.4.0.1 ﾊﾟﾀｰﾝ1'!$B$61</definedName>
    <definedName name="hdn_import_parts_cost" localSheetId="0">'ver.4.0.1 ﾊﾟﾀｰﾝ1'!$B$58</definedName>
    <definedName name="hdn_list_payoff_blank" localSheetId="0">'ver.4.0.1 ﾊﾟﾀｰﾝ1'!$A$39</definedName>
    <definedName name="hdn_main_product" localSheetId="0">'ver.4.0.1 ﾊﾟﾀｰﾝ1'!$B$55</definedName>
    <definedName name="hdn_mass_product" localSheetId="0">'ver.4.0.1 ﾊﾟﾀｰﾝ1'!$B$60</definedName>
    <definedName name="hdn_material_parts_cost" localSheetId="0">'ver.4.0.1 ﾊﾟﾀｰﾝ1'!$B$57</definedName>
    <definedName name="hdn_material_tools_cost" localSheetId="0">'ver.4.0.1 ﾊﾟﾀｰﾝ1'!$B$59</definedName>
    <definedName name="hdn_mold_overseas_depreciation" localSheetId="0">'ver.4.0.1 ﾊﾟﾀｰﾝ1'!$B$56</definedName>
    <definedName name="hdn_payoff_circle" localSheetId="0">'ver.4.0.1 ﾊﾟﾀｰﾝ1'!$A$40</definedName>
    <definedName name="hdn_product_sales" localSheetId="0">'ver.4.0.1 ﾊﾟﾀｰﾝ1'!$B$54</definedName>
    <definedName name="hdn_tariff" localSheetId="0">'ver.4.0.1 ﾊﾟﾀｰﾝ1'!$B$62</definedName>
    <definedName name="hdn_tariff_sales" localSheetId="0">'ver.4.0.1 ﾊﾟﾀｰﾝ1'!$B$63</definedName>
    <definedName name="incharge_group_dropdown" localSheetId="0">'ver.4.0.1 ﾊﾟﾀｰﾝ1'!$S$38</definedName>
    <definedName name="incharge_user_dropdown" localSheetId="0">'ver.4.0.1 ﾊﾟﾀｰﾝ1'!$U$38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ﾊﾟﾀｰﾝ1'!$N$29</definedName>
    <definedName name="indirect_cost_header" localSheetId="0">'ver.4.0.1 ﾊﾟﾀｰﾝ1'!$K$29</definedName>
    <definedName name="insert_date" localSheetId="0">'ver.4.0.1 ﾊﾟﾀｰﾝ1'!$B$2</definedName>
    <definedName name="insert_date_header" localSheetId="0">'ver.4.0.1 ﾊﾟﾀｰﾝ1'!$A$2</definedName>
    <definedName name="JPYEN_display" localSheetId="0">'ver.4.0.1 ﾊﾟﾀｰﾝ1'!$C$40</definedName>
    <definedName name="list_end" localSheetId="0">'ver.4.0.1 ﾊﾟﾀｰﾝ1'!$A$26</definedName>
    <definedName name="main_product" localSheetId="0">'ver.4.0.1 ﾊﾟﾀｰﾝ1'!$B$55</definedName>
    <definedName name="manufacturing_quantity" localSheetId="0">'ver.4.0.1 ﾊﾟﾀｰﾝ1'!$G$33</definedName>
    <definedName name="manufacturing_unit_cost" localSheetId="0">'ver.4.0.1 ﾊﾟﾀｰﾝ1'!$I$33</definedName>
    <definedName name="manufacturingcost" localSheetId="0">'ver.4.0.1 ﾊﾟﾀｰﾝ1'!$K$33</definedName>
    <definedName name="manufacturingcost_header" localSheetId="0">'ver.4.0.1 ﾊﾟﾀｰﾝ1'!$A$33</definedName>
    <definedName name="member_quantity" localSheetId="0">'ver.4.0.1 ﾊﾟﾀｰﾝ1'!$G$31</definedName>
    <definedName name="member_unit_cost" localSheetId="0">'ver.4.0.1 ﾊﾟﾀｰﾝ1'!$I$31</definedName>
    <definedName name="membercost" localSheetId="0">'ver.4.0.1 ﾊﾟﾀｰﾝ1'!$K$31</definedName>
    <definedName name="membercost_header" localSheetId="0">'ver.4.0.1 ﾊﾟﾀｰﾝ1'!$A$31</definedName>
    <definedName name="operating_profit" localSheetId="0">'ver.4.0.1 ﾊﾟﾀｰﾝ1'!$N$30</definedName>
    <definedName name="operating_profit_header" localSheetId="0">'ver.4.0.1 ﾊﾟﾀｰﾝ1'!$K$30</definedName>
    <definedName name="operating_profit_rate" localSheetId="0">'ver.4.0.1 ﾊﾟﾀｰﾝ1'!$P$30</definedName>
    <definedName name="order_e_company_check">'ver.4.0.1 ﾊﾟﾀｰﾝ1'!$R$21</definedName>
    <definedName name="order_e_conversionrate" localSheetId="0">'ver.4.0.1 ﾊﾟﾀｰﾝ1'!$J$21</definedName>
    <definedName name="order_e_customercompanycode" localSheetId="0">'ver.4.0.1 ﾊﾟﾀｰﾝ1'!$D$21</definedName>
    <definedName name="order_e_deliverydate" localSheetId="0">'ver.4.0.1 ﾊﾟﾀｰﾝ1'!$M$21</definedName>
    <definedName name="order_e_item_check" localSheetId="0">'ver.4.0.1 ﾊﾟﾀｰﾝ1'!$Q$21</definedName>
    <definedName name="order_e_monetaryunitcode" localSheetId="0">'ver.4.0.1 ﾊﾟﾀｰﾝ1'!$H$21</definedName>
    <definedName name="order_e_note" localSheetId="0">'ver.4.0.1 ﾊﾟﾀｰﾝ1'!$N$21</definedName>
    <definedName name="order_e_payofftargetflag" localSheetId="0">'ver.4.0.1 ﾊﾟﾀｰﾝ1'!$F$21</definedName>
    <definedName name="order_e_productprice" localSheetId="0">'ver.4.0.1 ﾊﾟﾀｰﾝ1'!$I$21</definedName>
    <definedName name="order_e_productquantity" localSheetId="0">'ver.4.0.1 ﾊﾟﾀｰﾝ1'!$G$21</definedName>
    <definedName name="order_e_rate_code" localSheetId="0">'ver.4.0.1 ﾊﾟﾀｰﾝ1'!$V$21</definedName>
    <definedName name="order_e_stockitem_dropdown" localSheetId="0">'ver.4.0.1 ﾊﾟﾀｰﾝ1'!$N$38</definedName>
    <definedName name="order_e_stockitemcode" localSheetId="0">'ver.4.0.1 ﾊﾟﾀｰﾝ1'!$C$21</definedName>
    <definedName name="order_e_stocksubject_dropdown" localSheetId="0">'ver.4.0.1 ﾊﾟﾀｰﾝ1'!$M$38</definedName>
    <definedName name="order_e_stocksubjectcode" localSheetId="0">'ver.4.0.1 ﾊﾟﾀｰﾝ1'!$A$21</definedName>
    <definedName name="order_e_subtotalprice" localSheetId="0">'ver.4.0.1 ﾊﾟﾀｰﾝ1'!$K$21</definedName>
    <definedName name="order_f_company_check">'ver.4.0.1 ﾊﾟﾀｰﾝ1'!$R$16</definedName>
    <definedName name="order_f_conversionrate" localSheetId="0">'ver.4.0.1 ﾊﾟﾀｰﾝ1'!$J$16</definedName>
    <definedName name="order_f_cost_not_depreciation" localSheetId="0">'ver.4.0.1 ﾊﾟﾀｰﾝ1'!$N$19</definedName>
    <definedName name="order_f_customercompanycode" localSheetId="0">'ver.4.0.1 ﾊﾟﾀｰﾝ1'!$D$16</definedName>
    <definedName name="order_f_deliverydate" localSheetId="0">'ver.4.0.1 ﾊﾟﾀｰﾝ1'!$M$16</definedName>
    <definedName name="order_f_fixedcost" localSheetId="0">'ver.4.0.1 ﾊﾟﾀｰﾝ1'!$I$19</definedName>
    <definedName name="order_f_fixedcost_header" localSheetId="0">'ver.4.0.1 ﾊﾟﾀｰﾝ1'!$A$19</definedName>
    <definedName name="order_f_item_check" localSheetId="0">'ver.4.0.1 ﾊﾟﾀｰﾝ1'!$Q$16</definedName>
    <definedName name="order_f_monetaryunitcode" localSheetId="0">'ver.4.0.1 ﾊﾟﾀｰﾝ1'!$H$16</definedName>
    <definedName name="order_f_note" localSheetId="0">'ver.4.0.1 ﾊﾟﾀｰﾝ1'!$N$16</definedName>
    <definedName name="order_f_payofftargetflag" localSheetId="0">'ver.4.0.1 ﾊﾟﾀｰﾝ1'!$F$16</definedName>
    <definedName name="order_f_productprice" localSheetId="0">'ver.4.0.1 ﾊﾟﾀｰﾝ1'!$I$16</definedName>
    <definedName name="order_f_productquantity" localSheetId="0">'ver.4.0.1 ﾊﾟﾀｰﾝ1'!$G$16</definedName>
    <definedName name="order_f_rate_code" localSheetId="0">'ver.4.0.1 ﾊﾟﾀｰﾝ1'!$V$16</definedName>
    <definedName name="order_f_stockitem_dropdown" localSheetId="0">'ver.4.0.1 ﾊﾟﾀｰﾝ1'!$L$38</definedName>
    <definedName name="order_f_stockitemcode" localSheetId="0">'ver.4.0.1 ﾊﾟﾀｰﾝ1'!$C$16</definedName>
    <definedName name="order_f_stocksubject_dropdown" localSheetId="0">'ver.4.0.1 ﾊﾟﾀｰﾝ1'!$K$38</definedName>
    <definedName name="order_f_stocksubjectcode" localSheetId="0">'ver.4.0.1 ﾊﾟﾀｰﾝ1'!$A$16</definedName>
    <definedName name="order_f_subtotalprice" localSheetId="0">'ver.4.0.1 ﾊﾟﾀｰﾝ1'!$K$16</definedName>
    <definedName name="order_o_stockitem_dropdown" localSheetId="0">'ver.4.0.1 ﾊﾟﾀｰﾝ1'!$P$38</definedName>
    <definedName name="order_o_stocksubject_dropdown" localSheetId="0">'ver.4.0.1 ﾊﾟﾀｰﾝ1'!$O$38</definedName>
    <definedName name="_xlnm.Print_Area" localSheetId="0">'ver.4.0.1 ﾊﾟﾀｰﾝ1'!$A$1:$P$34</definedName>
    <definedName name="_xlnm.Print_Titles" localSheetId="0">'ver.4.0.1 ﾊﾟﾀｰﾝ1'!$2:$4</definedName>
    <definedName name="product_profit" localSheetId="0">'ver.4.0.1 ﾊﾟﾀｰﾝ1'!$C$28</definedName>
    <definedName name="product_profit_header" localSheetId="0">'ver.4.0.1 ﾊﾟﾀｰﾝ1'!$A$28</definedName>
    <definedName name="product_profit_rate" localSheetId="0">'ver.4.0.1 ﾊﾟﾀｰﾝ1'!$D$28</definedName>
    <definedName name="product_totalprice" localSheetId="0">'ver.4.0.1 ﾊﾟﾀｰﾝ1'!$C$27</definedName>
    <definedName name="product_totalprice_header" localSheetId="0">'ver.4.0.1 ﾊﾟﾀｰﾝ1'!$A$27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ﾊﾟﾀｰﾝ1'!$N$28</definedName>
    <definedName name="profit_header" localSheetId="0">'ver.4.0.1 ﾊﾟﾀｰﾝ1'!$L$28</definedName>
    <definedName name="profit_rate" localSheetId="0">'ver.4.0.1 ﾊﾟﾀｰﾝ1'!$P$28</definedName>
    <definedName name="receive_f_class_check" localSheetId="0">'ver.4.0.1 ﾊﾟﾀｰﾝ1'!$Q$11</definedName>
    <definedName name="receive_f_company_check">'ver.4.0.1 ﾊﾟﾀｰﾝ1'!$R$11</definedName>
    <definedName name="receive_f_conversionrate" localSheetId="0">'ver.4.0.1 ﾊﾟﾀｰﾝ1'!$J$11</definedName>
    <definedName name="receive_f_customercompanycode" localSheetId="0">'ver.4.0.1 ﾊﾟﾀｰﾝ1'!$D$11</definedName>
    <definedName name="receive_f_deliverydate" localSheetId="0">'ver.4.0.1 ﾊﾟﾀｰﾝ1'!$M$11</definedName>
    <definedName name="receive_f_monetaryunitcode" localSheetId="0">'ver.4.0.1 ﾊﾟﾀｰﾝ1'!$H$11</definedName>
    <definedName name="receive_f_note" localSheetId="0">'ver.4.0.1 ﾊﾟﾀｰﾝ1'!$N$11</definedName>
    <definedName name="receive_f_productprice" localSheetId="0">'ver.4.0.1 ﾊﾟﾀｰﾝ1'!$I$11</definedName>
    <definedName name="receive_f_productquantity" localSheetId="0">'ver.4.0.1 ﾊﾟﾀｰﾝ1'!$G$11</definedName>
    <definedName name="receive_f_rate_code" localSheetId="0">'ver.4.0.1 ﾊﾟﾀｰﾝ1'!$V$11</definedName>
    <definedName name="receive_f_salesclass_dropdown" localSheetId="0">'ver.4.0.1 ﾊﾟﾀｰﾝ1'!$J$38</definedName>
    <definedName name="receive_f_salesclasscode" localSheetId="0">'ver.4.0.1 ﾊﾟﾀｰﾝ1'!$C$11</definedName>
    <definedName name="receive_f_salesdivision_dropdown" localSheetId="0">'ver.4.0.1 ﾊﾟﾀｰﾝ1'!$I$38</definedName>
    <definedName name="receive_f_salesdivisioncode" localSheetId="0">'ver.4.0.1 ﾊﾟﾀｰﾝ1'!$A$11</definedName>
    <definedName name="receive_f_subtotalprice" localSheetId="0">'ver.4.0.1 ﾊﾟﾀｰﾝ1'!$K$11</definedName>
    <definedName name="receive_f_totalprice" localSheetId="0">'ver.4.0.1 ﾊﾟﾀｰﾝ1'!$I$14</definedName>
    <definedName name="receive_f_totalprice_header" localSheetId="0">'ver.4.0.1 ﾊﾟﾀｰﾝ1'!$A$14</definedName>
    <definedName name="receive_f_totalquantity" localSheetId="0">'ver.4.0.1 ﾊﾟﾀｰﾝ1'!$G$14</definedName>
    <definedName name="receive_p_class_check" localSheetId="0">'ver.4.0.1 ﾊﾟﾀｰﾝ1'!$Q$6</definedName>
    <definedName name="receive_p_company_check">'ver.4.0.1 ﾊﾟﾀｰﾝ1'!$R$6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ﾊﾟﾀｰﾝ1'!$V$6</definedName>
    <definedName name="receive_p_salesclass_dropdown" localSheetId="0">'ver.4.0.1 ﾊﾟﾀｰﾝ1'!$H$38</definedName>
    <definedName name="receive_p_salesclasscode" localSheetId="0">'ver.4.0.1 ﾊﾟﾀｰﾝ1'!$C$6</definedName>
    <definedName name="receive_p_salesdivision_dropdown" localSheetId="0">'ver.4.0.1 ﾊﾟﾀｰﾝ1'!$G$38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ﾊﾟﾀｰﾝ1'!$I$9</definedName>
    <definedName name="receive_p_totalprice_header" localSheetId="0">'ver.4.0.1 ﾊﾟﾀｰﾝ1'!$A$9</definedName>
    <definedName name="receive_p_totalquantity" localSheetId="0">'ver.4.0.1 ﾊﾟﾀｰﾝ1'!$G$9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ﾊﾟﾀｰﾝ1'!$N$27</definedName>
    <definedName name="salesamount_header" localSheetId="0">'ver.4.0.1 ﾊﾟﾀｰﾝ1'!$L$27</definedName>
    <definedName name="standard_rate" localSheetId="0">'ver.4.0.1 ﾊﾟﾀｰﾝ1'!$P$29</definedName>
    <definedName name="supplier_dropdown" localSheetId="0">'ver.4.0.1 ﾊﾟﾀｰﾝ1'!$X$38</definedName>
    <definedName name="tariff_total" localSheetId="0">'ver.4.0.1 ﾊﾟﾀｰﾝ1'!$A$49</definedName>
    <definedName name="top_left" localSheetId="0">'ver.4.0.1 ﾊﾟﾀｰﾝ1'!$A$1</definedName>
    <definedName name="top_right" localSheetId="0">'ver.4.0.1 ﾊﾟﾀｰﾝ1'!$P$1</definedName>
  </definedNames>
  <calcPr calcId="181029"/>
</workbook>
</file>

<file path=xl/calcChain.xml><?xml version="1.0" encoding="utf-8"?>
<calcChain xmlns="http://schemas.openxmlformats.org/spreadsheetml/2006/main">
  <c r="K7" i="6" l="1"/>
  <c r="T7" i="6"/>
  <c r="V7" i="6"/>
  <c r="K12" i="6"/>
  <c r="V12" i="6"/>
  <c r="K17" i="6"/>
  <c r="V17" i="6"/>
  <c r="G22" i="6"/>
  <c r="K22" i="6" s="1"/>
  <c r="V22" i="6"/>
  <c r="G24" i="6"/>
  <c r="I24" i="6"/>
  <c r="V24" i="6"/>
  <c r="K24" i="6" l="1"/>
  <c r="T24" i="6" s="1"/>
  <c r="I25" i="6"/>
  <c r="A45" i="6" l="1"/>
  <c r="A46" i="6" l="1"/>
  <c r="A48" i="6"/>
  <c r="A47" i="6" l="1"/>
  <c r="V25" i="6" l="1"/>
  <c r="V23" i="6" l="1"/>
  <c r="V18" i="6"/>
  <c r="V13" i="6"/>
  <c r="V8" i="6"/>
  <c r="G25" i="6" l="1"/>
  <c r="G23" i="6"/>
  <c r="K23" i="6" l="1"/>
  <c r="K18" i="6"/>
  <c r="K13" i="6"/>
  <c r="K8" i="6" l="1"/>
  <c r="T8" i="6" s="1"/>
  <c r="I14" i="6"/>
  <c r="N19" i="6" l="1"/>
  <c r="I19" i="6"/>
  <c r="P4" i="6" l="1"/>
  <c r="G14" i="6"/>
  <c r="G9" i="6"/>
  <c r="G33" i="6" l="1"/>
  <c r="K32" i="6"/>
  <c r="H27" i="6"/>
  <c r="H28" i="6" s="1"/>
  <c r="I9" i="6"/>
  <c r="C27" i="6" s="1"/>
  <c r="G32" i="6"/>
  <c r="G31" i="6"/>
  <c r="O33" i="6"/>
  <c r="I32" i="6" l="1"/>
  <c r="N27" i="6"/>
  <c r="N29" i="6" s="1"/>
  <c r="K28" i="6" l="1"/>
  <c r="K25" i="6" l="1"/>
  <c r="K31" i="6" l="1"/>
  <c r="K33" i="6" s="1"/>
  <c r="T25" i="6"/>
  <c r="A49" i="6" l="1"/>
  <c r="A50" i="6" s="1"/>
  <c r="I33" i="6"/>
  <c r="I31" i="6"/>
  <c r="C28" i="6" l="1"/>
  <c r="D28" i="6" l="1"/>
  <c r="N28" i="6"/>
  <c r="P28" i="6" l="1"/>
  <c r="N30" i="6"/>
  <c r="P30" i="6" s="1"/>
</calcChain>
</file>

<file path=xl/sharedStrings.xml><?xml version="1.0" encoding="utf-8"?>
<sst xmlns="http://schemas.openxmlformats.org/spreadsheetml/2006/main" count="118" uniqueCount="82">
  <si>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</si>
  <si>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</si>
  <si>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</si>
  <si>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</si>
  <si>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</si>
  <si>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</si>
  <si>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</si>
  <si>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</si>
  <si>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</si>
  <si>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</si>
  <si>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</si>
  <si>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</si>
  <si>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</si>
  <si>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</si>
  <si>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</si>
  <si>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</si>
  <si>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</si>
  <si>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</si>
  <si>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</si>
  <si>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</si>
  <si>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</si>
  <si>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</si>
  <si>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</si>
  <si>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仕入先</t>
    <rPh sb="0" eb="2">
      <t>シイレ</t>
    </rPh>
    <rPh sb="2" eb="3">
      <t>サキ</t>
    </rPh>
    <phoneticPr fontId="3"/>
  </si>
  <si>
    <t xml:space="preserve">    見　積　原　価　計　算　書　１</t>
    <phoneticPr fontId="3"/>
  </si>
  <si>
    <t>上   代</t>
    <phoneticPr fontId="3"/>
  </si>
  <si>
    <t>2009-10-01</t>
    <phoneticPr fontId="3"/>
  </si>
  <si>
    <t>__EOF__</t>
    <phoneticPr fontId="3"/>
  </si>
  <si>
    <t>JP</t>
    <phoneticPr fontId="3"/>
  </si>
  <si>
    <t>○</t>
    <phoneticPr fontId="3"/>
  </si>
  <si>
    <t>US</t>
    <phoneticPr fontId="3"/>
  </si>
  <si>
    <t>&lt;=401+402+403 1230-3,4用</t>
    <rPh sb="22" eb="23">
      <t>ヨウ</t>
    </rPh>
    <phoneticPr fontId="3"/>
  </si>
  <si>
    <t>&lt;=433+402　top用</t>
    <rPh sb="13" eb="14">
      <t>ヨウ</t>
    </rPh>
    <phoneticPr fontId="3"/>
  </si>
  <si>
    <t>外</t>
    <rPh sb="0" eb="1">
      <t>ガイ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</si>
  <si>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</si>
  <si>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</si>
  <si>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</si>
  <si>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V40-1</t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</si>
  <si>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</si>
  <si>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</si>
  <si>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</si>
  <si>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</si>
  <si>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</si>
  <si>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</si>
  <si>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</si>
  <si>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営業利益</t>
    <rPh sb="0" eb="2">
      <t>エイギョウ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</si>
  <si>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</si>
  <si>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</si>
  <si>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</si>
  <si>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</si>
  <si>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</si>
  <si>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</si>
  <si>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</si>
  <si>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</si>
  <si>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</si>
  <si>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</si>
  <si>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</si>
  <si>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</si>
  <si>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</si>
  <si>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</si>
  <si>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</si>
  <si>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</si>
  <si>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</si>
  <si>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生産数</t>
    <rPh sb="0" eb="2">
      <t>セイサン</t>
    </rPh>
    <rPh sb="2" eb="3">
      <t>スウ</t>
    </rPh>
    <phoneticPr fontId="3"/>
  </si>
  <si>
    <t>通貨</t>
    <phoneticPr fontId="3"/>
  </si>
  <si>
    <t>通貨単位コード</t>
    <rPh sb="0" eb="2">
      <t>ツウカ</t>
    </rPh>
    <rPh sb="2" eb="4">
      <t>タンイ</t>
    </rPh>
    <phoneticPr fontId="3"/>
  </si>
  <si>
    <t>製品売上</t>
    <rPh sb="0" eb="2">
      <t>セイヒン</t>
    </rPh>
    <rPh sb="2" eb="4">
      <t>ウリアゲ</t>
    </rPh>
    <phoneticPr fontId="3"/>
  </si>
  <si>
    <t>固定費売上</t>
    <rPh sb="0" eb="3">
      <t>コテイヒ</t>
    </rPh>
    <rPh sb="3" eb="5">
      <t>ウリアゲ</t>
    </rPh>
    <phoneticPr fontId="3"/>
  </si>
  <si>
    <t>固定費</t>
    <rPh sb="0" eb="3">
      <t>コテイヒ</t>
    </rPh>
    <phoneticPr fontId="3"/>
  </si>
  <si>
    <t>仕入科目</t>
    <rPh sb="0" eb="2">
      <t>シイレ</t>
    </rPh>
    <rPh sb="2" eb="4">
      <t>カモク</t>
    </rPh>
    <phoneticPr fontId="3"/>
  </si>
  <si>
    <t>仕入部品</t>
    <rPh sb="0" eb="2">
      <t>シイレ</t>
    </rPh>
    <rPh sb="2" eb="4">
      <t>ブヒン</t>
    </rPh>
    <phoneticPr fontId="3"/>
  </si>
  <si>
    <t>部材費</t>
    <rPh sb="0" eb="2">
      <t>ブザイ</t>
    </rPh>
    <rPh sb="2" eb="3">
      <t>ヒ</t>
    </rPh>
    <phoneticPr fontId="3"/>
  </si>
  <si>
    <t>経費</t>
    <rPh sb="0" eb="2">
      <t>ケイヒ</t>
    </rPh>
    <phoneticPr fontId="3"/>
  </si>
  <si>
    <t>開発担当者</t>
    <rPh sb="0" eb="2">
      <t>カイハツ</t>
    </rPh>
    <rPh sb="2" eb="5">
      <t>タントウシャ</t>
    </rPh>
    <phoneticPr fontId="3"/>
  </si>
  <si>
    <t>償却</t>
    <rPh sb="0" eb="2">
      <t>ショウキャク</t>
    </rPh>
    <phoneticPr fontId="3"/>
  </si>
  <si>
    <t>関税対象</t>
    <rPh sb="0" eb="2">
      <t>カンゼイ</t>
    </rPh>
    <rPh sb="2" eb="4">
      <t>タイショウ</t>
    </rPh>
    <phoneticPr fontId="3"/>
  </si>
  <si>
    <t>&lt;=関税合計</t>
    <rPh sb="2" eb="4">
      <t>カンゼイ</t>
    </rPh>
    <rPh sb="4" eb="6">
      <t>ゴウケイ</t>
    </rPh>
    <phoneticPr fontId="3"/>
  </si>
  <si>
    <t>&lt;=関税対象集計</t>
    <rPh sb="2" eb="4">
      <t>カンゼイ</t>
    </rPh>
    <rPh sb="4" eb="6">
      <t>タイショウ</t>
    </rPh>
    <rPh sb="6" eb="8">
      <t>シュウケイ</t>
    </rPh>
    <phoneticPr fontId="3"/>
  </si>
  <si>
    <t>本荷集計用</t>
    <rPh sb="0" eb="1">
      <t>ホン</t>
    </rPh>
    <rPh sb="1" eb="2">
      <t>ニ</t>
    </rPh>
    <rPh sb="2" eb="5">
      <t>シュウケイヨウ</t>
    </rPh>
    <phoneticPr fontId="3"/>
  </si>
  <si>
    <t>specific total</t>
    <phoneticPr fontId="3"/>
  </si>
  <si>
    <t>for specific total</t>
    <phoneticPr fontId="3"/>
  </si>
  <si>
    <t>固定費売上関税</t>
    <rPh sb="0" eb="3">
      <t>コテイヒ</t>
    </rPh>
    <rPh sb="3" eb="5">
      <t>ウリアゲ</t>
    </rPh>
    <rPh sb="5" eb="7">
      <t>カンゼイ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</si>
</sst>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65"/>
        <bgColor rgb="FFFF0000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CCFFFF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6337778862885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53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2" xfId="0" applyFont="1" applyFill="1" applyBorder="1"/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7" fontId="4" fillId="4" borderId="0" xfId="0" applyNumberFormat="1" applyFont="1" applyFill="1" applyAlignment="1">
      <alignment horizontal="right"/>
    </xf>
    <xf numFmtId="177" fontId="6" fillId="4" borderId="10" xfId="0" applyNumberFormat="1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7" fontId="6" fillId="4" borderId="10" xfId="0" applyNumberFormat="1" applyFont="1" applyFill="1" applyBorder="1" applyAlignment="1">
      <alignment horizontal="right"/>
    </xf>
    <xf numFmtId="177" fontId="6" fillId="4" borderId="11" xfId="0" applyNumberFormat="1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4" fillId="4" borderId="12" xfId="0" applyFont="1" applyFill="1" applyBorder="1" applyProtection="1">
      <protection locked="0"/>
    </xf>
    <xf numFmtId="0" fontId="4" fillId="4" borderId="13" xfId="0" applyFont="1" applyFill="1" applyBorder="1"/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5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5" borderId="6" xfId="0" applyFont="1" applyFill="1" applyBorder="1" applyAlignment="1" applyProtection="1">
      <alignment wrapText="1"/>
      <protection hidden="1"/>
    </xf>
    <xf numFmtId="0" fontId="4" fillId="4" borderId="6" xfId="0" applyFont="1" applyFill="1" applyBorder="1" applyAlignment="1" applyProtection="1">
      <alignment horizontal="left" wrapText="1"/>
      <protection hidden="1"/>
    </xf>
    <xf numFmtId="0" fontId="4" fillId="5" borderId="6" xfId="0" applyFont="1" applyFill="1" applyBorder="1" applyProtection="1">
      <protection hidden="1"/>
    </xf>
    <xf numFmtId="0" fontId="0" fillId="6" borderId="0" xfId="0" applyFill="1" applyAlignment="1">
      <alignment horizontal="left" shrinkToFit="1"/>
    </xf>
    <xf numFmtId="0" fontId="0" fillId="6" borderId="0" xfId="0" applyFill="1" applyAlignment="1">
      <alignment horizontal="left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0" fontId="9" fillId="0" borderId="6" xfId="0" applyFont="1" applyBorder="1" applyProtection="1">
      <protection hidden="1"/>
    </xf>
    <xf numFmtId="0" fontId="4" fillId="7" borderId="6" xfId="0" applyFont="1" applyFill="1" applyBorder="1" applyAlignment="1" applyProtection="1">
      <alignment horizontal="left"/>
      <protection locked="0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2" fillId="9" borderId="6" xfId="0" applyFont="1" applyFill="1" applyBorder="1" applyProtection="1">
      <protection hidden="1"/>
    </xf>
    <xf numFmtId="0" fontId="2" fillId="9" borderId="6" xfId="0" applyFont="1" applyFill="1" applyBorder="1" applyAlignment="1" applyProtection="1">
      <alignment horizontal="left"/>
      <protection hidden="1"/>
    </xf>
    <xf numFmtId="7" fontId="6" fillId="4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178" fontId="4" fillId="0" borderId="15" xfId="0" applyNumberFormat="1" applyFont="1" applyBorder="1" applyAlignment="1" applyProtection="1">
      <alignment horizontal="right"/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7" fontId="6" fillId="4" borderId="13" xfId="0" applyNumberFormat="1" applyFont="1" applyFill="1" applyBorder="1" applyAlignment="1">
      <alignment horizontal="right"/>
    </xf>
    <xf numFmtId="0" fontId="4" fillId="10" borderId="0" xfId="0" applyFont="1" applyFill="1"/>
    <xf numFmtId="7" fontId="6" fillId="4" borderId="29" xfId="0" applyNumberFormat="1" applyFont="1" applyFill="1" applyBorder="1" applyAlignment="1">
      <alignment horizontal="right"/>
    </xf>
    <xf numFmtId="5" fontId="4" fillId="4" borderId="30" xfId="0" applyNumberFormat="1" applyFont="1" applyFill="1" applyBorder="1" applyProtection="1">
      <protection locked="0"/>
    </xf>
    <xf numFmtId="0" fontId="6" fillId="10" borderId="31" xfId="0" applyFont="1" applyFill="1" applyBorder="1" applyAlignment="1">
      <alignment horizontal="center"/>
    </xf>
    <xf numFmtId="0" fontId="6" fillId="10" borderId="32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0" fontId="10" fillId="0" borderId="35" xfId="0" applyNumberFormat="1" applyFont="1" applyBorder="1" applyAlignment="1">
      <alignment horizontal="center"/>
    </xf>
    <xf numFmtId="10" fontId="10" fillId="0" borderId="36" xfId="0" applyNumberFormat="1" applyFont="1" applyBorder="1" applyAlignment="1">
      <alignment horizontal="center"/>
    </xf>
    <xf numFmtId="10" fontId="6" fillId="10" borderId="37" xfId="0" applyNumberFormat="1" applyFont="1" applyFill="1" applyBorder="1"/>
    <xf numFmtId="0" fontId="6" fillId="10" borderId="37" xfId="0" applyFont="1" applyFill="1" applyBorder="1"/>
    <xf numFmtId="8" fontId="4" fillId="10" borderId="38" xfId="0" applyNumberFormat="1" applyFont="1" applyFill="1" applyBorder="1" applyAlignment="1" applyProtection="1">
      <alignment horizontal="right"/>
      <protection locked="0"/>
    </xf>
    <xf numFmtId="176" fontId="4" fillId="11" borderId="5" xfId="0" applyNumberFormat="1" applyFont="1" applyFill="1" applyBorder="1" applyAlignment="1" applyProtection="1">
      <alignment horizontal="right"/>
      <protection locked="0"/>
    </xf>
    <xf numFmtId="178" fontId="4" fillId="11" borderId="5" xfId="0" applyNumberFormat="1" applyFont="1" applyFill="1" applyBorder="1" applyAlignment="1" applyProtection="1">
      <alignment horizontal="right"/>
      <protection locked="0"/>
    </xf>
    <xf numFmtId="176" fontId="4" fillId="11" borderId="15" xfId="0" applyNumberFormat="1" applyFont="1" applyFill="1" applyBorder="1" applyAlignment="1" applyProtection="1">
      <alignment horizontal="right"/>
      <protection locked="0"/>
    </xf>
    <xf numFmtId="178" fontId="4" fillId="11" borderId="15" xfId="0" applyNumberFormat="1" applyFont="1" applyFill="1" applyBorder="1" applyAlignment="1" applyProtection="1">
      <alignment horizontal="right"/>
      <protection locked="0"/>
    </xf>
    <xf numFmtId="177" fontId="4" fillId="11" borderId="27" xfId="0" applyNumberFormat="1" applyFont="1" applyFill="1" applyBorder="1" applyAlignment="1" applyProtection="1">
      <alignment horizontal="right"/>
      <protection locked="0"/>
    </xf>
    <xf numFmtId="10" fontId="6" fillId="0" borderId="34" xfId="0" applyNumberFormat="1" applyFont="1" applyBorder="1" applyAlignment="1">
      <alignment horizontal="center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11" borderId="27" xfId="0" applyNumberFormat="1" applyFont="1" applyFill="1" applyBorder="1" applyAlignment="1" applyProtection="1">
      <alignment horizontal="right"/>
      <protection locked="0"/>
    </xf>
    <xf numFmtId="0" fontId="6" fillId="10" borderId="43" xfId="0" applyFont="1" applyFill="1" applyBorder="1" applyAlignment="1">
      <alignment horizontal="right"/>
    </xf>
    <xf numFmtId="0" fontId="6" fillId="10" borderId="44" xfId="0" applyFont="1" applyFill="1" applyBorder="1" applyAlignment="1">
      <alignment horizontal="right"/>
    </xf>
    <xf numFmtId="0" fontId="6" fillId="10" borderId="29" xfId="0" applyFont="1" applyFill="1" applyBorder="1" applyAlignment="1">
      <alignment horizontal="right"/>
    </xf>
    <xf numFmtId="10" fontId="6" fillId="4" borderId="29" xfId="0" applyNumberFormat="1" applyFont="1" applyFill="1" applyBorder="1" applyAlignment="1">
      <alignment horizontal="center"/>
    </xf>
    <xf numFmtId="10" fontId="10" fillId="0" borderId="45" xfId="0" applyNumberFormat="1" applyFont="1" applyBorder="1" applyAlignment="1">
      <alignment horizontal="center"/>
    </xf>
    <xf numFmtId="0" fontId="4" fillId="12" borderId="5" xfId="0" applyFont="1" applyFill="1" applyBorder="1" applyProtection="1">
      <protection locked="0"/>
    </xf>
    <xf numFmtId="0" fontId="4" fillId="12" borderId="28" xfId="0" applyFont="1" applyFill="1" applyBorder="1" applyProtection="1">
      <protection locked="0"/>
    </xf>
    <xf numFmtId="177" fontId="4" fillId="12" borderId="5" xfId="0" applyNumberFormat="1" applyFont="1" applyFill="1" applyBorder="1" applyAlignment="1" applyProtection="1">
      <alignment horizontal="center"/>
      <protection locked="0"/>
    </xf>
    <xf numFmtId="177" fontId="4" fillId="12" borderId="15" xfId="0" applyNumberFormat="1" applyFont="1" applyFill="1" applyBorder="1" applyAlignment="1" applyProtection="1">
      <alignment horizontal="center"/>
      <protection locked="0"/>
    </xf>
    <xf numFmtId="0" fontId="4" fillId="13" borderId="5" xfId="0" applyFont="1" applyFill="1" applyBorder="1" applyProtection="1">
      <protection locked="0"/>
    </xf>
    <xf numFmtId="177" fontId="4" fillId="13" borderId="5" xfId="0" applyNumberFormat="1" applyFont="1" applyFill="1" applyBorder="1" applyAlignment="1" applyProtection="1">
      <alignment horizontal="center"/>
      <protection locked="0"/>
    </xf>
    <xf numFmtId="177" fontId="4" fillId="13" borderId="15" xfId="0" applyNumberFormat="1" applyFont="1" applyFill="1" applyBorder="1" applyAlignment="1" applyProtection="1">
      <alignment horizontal="center"/>
      <protection locked="0"/>
    </xf>
    <xf numFmtId="0" fontId="4" fillId="14" borderId="6" xfId="0" applyFont="1" applyFill="1" applyBorder="1" applyProtection="1">
      <protection locked="0"/>
    </xf>
    <xf numFmtId="0" fontId="4" fillId="14" borderId="6" xfId="0" applyFont="1" applyFill="1" applyBorder="1" applyAlignment="1" applyProtection="1">
      <alignment horizontal="center"/>
      <protection locked="0"/>
    </xf>
    <xf numFmtId="0" fontId="4" fillId="14" borderId="3" xfId="0" applyFont="1" applyFill="1" applyBorder="1" applyProtection="1">
      <protection locked="0"/>
    </xf>
    <xf numFmtId="0" fontId="4" fillId="14" borderId="3" xfId="0" applyFont="1" applyFill="1" applyBorder="1" applyAlignment="1" applyProtection="1">
      <alignment horizontal="center"/>
      <protection locked="0"/>
    </xf>
    <xf numFmtId="177" fontId="4" fillId="14" borderId="6" xfId="0" applyNumberFormat="1" applyFont="1" applyFill="1" applyBorder="1" applyAlignment="1" applyProtection="1">
      <alignment horizontal="center"/>
      <protection locked="0"/>
    </xf>
    <xf numFmtId="177" fontId="4" fillId="14" borderId="3" xfId="0" applyNumberFormat="1" applyFont="1" applyFill="1" applyBorder="1" applyAlignment="1" applyProtection="1">
      <alignment horizontal="center"/>
      <protection locked="0"/>
    </xf>
    <xf numFmtId="0" fontId="6" fillId="15" borderId="25" xfId="0" applyFont="1" applyFill="1" applyBorder="1" applyAlignment="1">
      <alignment horizontal="center"/>
    </xf>
    <xf numFmtId="7" fontId="6" fillId="16" borderId="39" xfId="0" applyNumberFormat="1" applyFont="1" applyFill="1" applyBorder="1" applyAlignment="1">
      <alignment horizontal="center"/>
    </xf>
    <xf numFmtId="0" fontId="6" fillId="15" borderId="39" xfId="0" applyFont="1" applyFill="1" applyBorder="1" applyAlignment="1">
      <alignment horizontal="center"/>
    </xf>
    <xf numFmtId="0" fontId="6" fillId="17" borderId="39" xfId="0" applyFont="1" applyFill="1" applyBorder="1" applyAlignment="1" applyProtection="1">
      <alignment horizontal="center"/>
      <protection locked="0"/>
    </xf>
    <xf numFmtId="176" fontId="6" fillId="17" borderId="39" xfId="0" applyNumberFormat="1" applyFont="1" applyFill="1" applyBorder="1" applyAlignment="1" applyProtection="1">
      <alignment horizontal="center"/>
      <protection locked="0"/>
    </xf>
    <xf numFmtId="177" fontId="6" fillId="17" borderId="39" xfId="0" applyNumberFormat="1" applyFont="1" applyFill="1" applyBorder="1" applyAlignment="1" applyProtection="1">
      <alignment horizontal="center"/>
      <protection locked="0"/>
    </xf>
    <xf numFmtId="178" fontId="6" fillId="17" borderId="39" xfId="0" applyNumberFormat="1" applyFont="1" applyFill="1" applyBorder="1" applyAlignment="1" applyProtection="1">
      <alignment horizontal="center"/>
      <protection locked="0"/>
    </xf>
    <xf numFmtId="7" fontId="6" fillId="17" borderId="39" xfId="0" applyNumberFormat="1" applyFont="1" applyFill="1" applyBorder="1" applyAlignment="1">
      <alignment horizontal="center"/>
    </xf>
    <xf numFmtId="0" fontId="6" fillId="18" borderId="39" xfId="0" applyFont="1" applyFill="1" applyBorder="1" applyAlignment="1" applyProtection="1">
      <alignment horizontal="center"/>
      <protection locked="0"/>
    </xf>
    <xf numFmtId="176" fontId="6" fillId="18" borderId="39" xfId="0" applyNumberFormat="1" applyFont="1" applyFill="1" applyBorder="1" applyAlignment="1" applyProtection="1">
      <alignment horizontal="center"/>
      <protection locked="0"/>
    </xf>
    <xf numFmtId="177" fontId="6" fillId="18" borderId="39" xfId="0" applyNumberFormat="1" applyFont="1" applyFill="1" applyBorder="1" applyAlignment="1" applyProtection="1">
      <alignment horizontal="center"/>
      <protection locked="0"/>
    </xf>
    <xf numFmtId="178" fontId="6" fillId="18" borderId="39" xfId="0" applyNumberFormat="1" applyFont="1" applyFill="1" applyBorder="1" applyAlignment="1" applyProtection="1">
      <alignment horizontal="center"/>
      <protection locked="0"/>
    </xf>
    <xf numFmtId="182" fontId="4" fillId="0" borderId="41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1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2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15" borderId="50" xfId="0" applyFont="1" applyFill="1" applyBorder="1" applyAlignment="1">
      <alignment horizontal="center"/>
    </xf>
    <xf numFmtId="178" fontId="6" fillId="17" borderId="51" xfId="0" applyNumberFormat="1" applyFont="1" applyFill="1" applyBorder="1" applyAlignment="1" applyProtection="1">
      <alignment horizontal="center"/>
      <protection locked="0"/>
    </xf>
    <xf numFmtId="178" fontId="4" fillId="11" borderId="41" xfId="0" applyNumberFormat="1" applyFont="1" applyFill="1" applyBorder="1" applyAlignment="1" applyProtection="1">
      <alignment horizontal="right"/>
      <protection locked="0"/>
    </xf>
    <xf numFmtId="178" fontId="4" fillId="11" borderId="85" xfId="0" applyNumberFormat="1" applyFont="1" applyFill="1" applyBorder="1" applyAlignment="1" applyProtection="1">
      <alignment horizontal="right"/>
      <protection locked="0"/>
    </xf>
    <xf numFmtId="178" fontId="4" fillId="0" borderId="41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85" xfId="0" applyNumberFormat="1" applyFont="1" applyBorder="1" applyAlignment="1" applyProtection="1">
      <alignment horizontal="right"/>
      <protection locked="0"/>
    </xf>
    <xf numFmtId="10" fontId="6" fillId="4" borderId="23" xfId="0" applyNumberFormat="1" applyFont="1" applyFill="1" applyBorder="1" applyAlignment="1">
      <alignment horizontal="center"/>
    </xf>
    <xf numFmtId="7" fontId="6" fillId="4" borderId="78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177" fontId="6" fillId="4" borderId="13" xfId="0" applyNumberFormat="1" applyFont="1" applyFill="1" applyBorder="1" applyAlignment="1">
      <alignment horizontal="right"/>
    </xf>
    <xf numFmtId="0" fontId="6" fillId="4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8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39" xfId="0" applyFont="1" applyFill="1" applyBorder="1" applyAlignment="1">
      <alignment horizontal="center" vertical="center"/>
    </xf>
    <xf numFmtId="0" fontId="4" fillId="21" borderId="6" xfId="0" applyFont="1" applyFill="1" applyBorder="1" applyProtection="1">
      <protection locked="0"/>
    </xf>
    <xf numFmtId="0" fontId="4" fillId="21" borderId="3" xfId="0" applyFont="1" applyFill="1" applyBorder="1"/>
    <xf numFmtId="0" fontId="4" fillId="22" borderId="9" xfId="0" applyFont="1" applyFill="1" applyBorder="1"/>
    <xf numFmtId="0" fontId="4" fillId="22" borderId="0" xfId="0" applyFont="1" applyFill="1"/>
    <xf numFmtId="177" fontId="4" fillId="22" borderId="0" xfId="0" applyNumberFormat="1" applyFont="1" applyFill="1" applyAlignment="1">
      <alignment horizontal="right"/>
    </xf>
    <xf numFmtId="7" fontId="4" fillId="22" borderId="0" xfId="0" applyNumberFormat="1" applyFont="1" applyFill="1" applyAlignment="1">
      <alignment horizontal="right"/>
    </xf>
    <xf numFmtId="0" fontId="4" fillId="21" borderId="6" xfId="0" applyFont="1" applyFill="1" applyBorder="1" applyAlignment="1" applyProtection="1">
      <alignment horizontal="center"/>
      <protection locked="0"/>
    </xf>
    <xf numFmtId="177" fontId="4" fillId="21" borderId="6" xfId="0" applyNumberFormat="1" applyFont="1" applyFill="1" applyBorder="1" applyAlignment="1" applyProtection="1">
      <alignment horizontal="center"/>
      <protection locked="0"/>
    </xf>
    <xf numFmtId="0" fontId="4" fillId="21" borderId="3" xfId="0" applyFont="1" applyFill="1" applyBorder="1" applyAlignment="1">
      <alignment horizontal="center"/>
    </xf>
    <xf numFmtId="177" fontId="4" fillId="21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3" xfId="0" applyNumberFormat="1" applyFont="1" applyFill="1" applyBorder="1" applyAlignment="1">
      <alignment horizontal="right"/>
    </xf>
    <xf numFmtId="182" fontId="4" fillId="0" borderId="33" xfId="0" applyNumberFormat="1" applyFont="1" applyFill="1" applyBorder="1" applyAlignment="1">
      <alignment horizontal="right"/>
    </xf>
    <xf numFmtId="5" fontId="6" fillId="0" borderId="47" xfId="0" applyNumberFormat="1" applyFont="1" applyBorder="1"/>
    <xf numFmtId="5" fontId="6" fillId="0" borderId="46" xfId="0" applyNumberFormat="1" applyFont="1" applyBorder="1"/>
    <xf numFmtId="0" fontId="4" fillId="0" borderId="14" xfId="0" applyFont="1" applyBorder="1" applyAlignment="1">
      <alignment horizontal="left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178" fontId="4" fillId="0" borderId="3" xfId="0" applyNumberFormat="1" applyFont="1" applyFill="1" applyBorder="1" applyAlignment="1" applyProtection="1">
      <alignment horizontal="right"/>
      <protection locked="0"/>
    </xf>
    <xf numFmtId="5" fontId="6" fillId="0" borderId="37" xfId="0" applyNumberFormat="1" applyFont="1" applyBorder="1" applyAlignment="1">
      <alignment horizontal="right"/>
    </xf>
    <xf numFmtId="5" fontId="6" fillId="0" borderId="34" xfId="0" applyNumberFormat="1" applyFont="1" applyBorder="1" applyAlignment="1">
      <alignment horizontal="right"/>
    </xf>
    <xf numFmtId="7" fontId="6" fillId="0" borderId="40" xfId="0" applyNumberFormat="1" applyFont="1" applyBorder="1" applyAlignment="1" applyProtection="1">
      <alignment horizontal="right" vertical="center"/>
      <protection locked="0"/>
    </xf>
    <xf numFmtId="176" fontId="6" fillId="0" borderId="70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13" borderId="28" xfId="0" applyFont="1" applyFill="1" applyBorder="1" applyProtection="1">
      <protection locked="0"/>
    </xf>
    <xf numFmtId="0" fontId="4" fillId="4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0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4" fillId="0" borderId="6" xfId="0" applyFont="1" applyBorder="1" applyAlignment="1" applyProtection="1">
      <alignment horizontal="center"/>
      <protection hidden="1"/>
    </xf>
    <xf numFmtId="181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0" fontId="13" fillId="0" borderId="6" xfId="0" applyFont="1" applyBorder="1"/>
    <xf numFmtId="3" fontId="4" fillId="0" borderId="6" xfId="0" applyNumberFormat="1" applyFont="1" applyBorder="1"/>
    <xf numFmtId="0" fontId="4" fillId="0" borderId="91" xfId="0" applyFont="1" applyBorder="1" applyProtection="1">
      <protection hidden="1"/>
    </xf>
    <xf numFmtId="0" fontId="4" fillId="0" borderId="24" xfId="0" applyFont="1" applyBorder="1" applyProtection="1">
      <protection hidden="1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17" borderId="54" xfId="0" applyFont="1" applyFill="1" applyBorder="1" applyAlignment="1" applyProtection="1">
      <alignment horizontal="center"/>
      <protection locked="0"/>
    </xf>
    <xf numFmtId="0" fontId="6" fillId="17" borderId="55" xfId="0" applyFont="1" applyFill="1" applyBorder="1" applyAlignment="1" applyProtection="1">
      <alignment horizontal="center"/>
      <protection locked="0"/>
    </xf>
    <xf numFmtId="0" fontId="6" fillId="17" borderId="51" xfId="0" applyFont="1" applyFill="1" applyBorder="1" applyAlignment="1" applyProtection="1">
      <alignment horizontal="center"/>
      <protection locked="0"/>
    </xf>
    <xf numFmtId="0" fontId="6" fillId="17" borderId="52" xfId="0" applyFont="1" applyFill="1" applyBorder="1" applyAlignment="1" applyProtection="1">
      <alignment horizontal="center"/>
      <protection locked="0"/>
    </xf>
    <xf numFmtId="7" fontId="6" fillId="17" borderId="51" xfId="0" applyNumberFormat="1" applyFont="1" applyFill="1" applyBorder="1" applyAlignment="1">
      <alignment horizontal="center"/>
    </xf>
    <xf numFmtId="7" fontId="6" fillId="17" borderId="55" xfId="0" applyNumberFormat="1" applyFont="1" applyFill="1" applyBorder="1" applyAlignment="1">
      <alignment horizontal="center"/>
    </xf>
    <xf numFmtId="0" fontId="6" fillId="17" borderId="51" xfId="0" applyFont="1" applyFill="1" applyBorder="1" applyAlignment="1">
      <alignment horizontal="center"/>
    </xf>
    <xf numFmtId="0" fontId="6" fillId="17" borderId="52" xfId="0" applyFont="1" applyFill="1" applyBorder="1" applyAlignment="1">
      <alignment horizontal="center"/>
    </xf>
    <xf numFmtId="0" fontId="6" fillId="17" borderId="53" xfId="0" applyFont="1" applyFill="1" applyBorder="1" applyAlignment="1">
      <alignment horizontal="center"/>
    </xf>
    <xf numFmtId="0" fontId="4" fillId="12" borderId="56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49" fontId="8" fillId="12" borderId="16" xfId="0" applyNumberFormat="1" applyFont="1" applyFill="1" applyBorder="1" applyProtection="1">
      <protection locked="0"/>
    </xf>
    <xf numFmtId="49" fontId="8" fillId="12" borderId="48" xfId="0" applyNumberFormat="1" applyFont="1" applyFill="1" applyBorder="1" applyProtection="1">
      <protection locked="0"/>
    </xf>
    <xf numFmtId="49" fontId="8" fillId="12" borderId="17" xfId="0" applyNumberFormat="1" applyFont="1" applyFill="1" applyBorder="1" applyProtection="1">
      <protection locked="0"/>
    </xf>
    <xf numFmtId="5" fontId="4" fillId="12" borderId="16" xfId="0" applyNumberFormat="1" applyFont="1" applyFill="1" applyBorder="1" applyAlignment="1">
      <alignment horizontal="right"/>
    </xf>
    <xf numFmtId="5" fontId="4" fillId="12" borderId="17" xfId="0" applyNumberFormat="1" applyFont="1" applyFill="1" applyBorder="1" applyAlignment="1">
      <alignment horizontal="right"/>
    </xf>
    <xf numFmtId="0" fontId="5" fillId="0" borderId="8" xfId="0" applyFont="1" applyBorder="1" applyAlignment="1">
      <alignment horizontal="center" wrapText="1"/>
    </xf>
    <xf numFmtId="0" fontId="6" fillId="0" borderId="51" xfId="0" applyFont="1" applyBorder="1" applyAlignment="1" applyProtection="1">
      <alignment vertical="center" wrapText="1"/>
      <protection locked="0"/>
    </xf>
    <xf numFmtId="0" fontId="6" fillId="0" borderId="52" xfId="0" applyFont="1" applyBorder="1" applyAlignment="1" applyProtection="1">
      <alignment vertical="center" wrapText="1"/>
      <protection locked="0"/>
    </xf>
    <xf numFmtId="0" fontId="6" fillId="0" borderId="55" xfId="0" applyFont="1" applyBorder="1" applyAlignment="1" applyProtection="1">
      <alignment vertical="center" wrapText="1"/>
      <protection locked="0"/>
    </xf>
    <xf numFmtId="0" fontId="6" fillId="14" borderId="3" xfId="0" applyFont="1" applyFill="1" applyBorder="1" applyAlignment="1" applyProtection="1">
      <alignment horizontal="center"/>
      <protection locked="0"/>
    </xf>
    <xf numFmtId="0" fontId="6" fillId="14" borderId="33" xfId="0" applyFont="1" applyFill="1" applyBorder="1" applyAlignment="1" applyProtection="1">
      <alignment horizontal="center"/>
      <protection locked="0"/>
    </xf>
    <xf numFmtId="0" fontId="4" fillId="14" borderId="33" xfId="0" applyFont="1" applyFill="1" applyBorder="1" applyAlignment="1">
      <alignment horizontal="center"/>
    </xf>
    <xf numFmtId="0" fontId="4" fillId="14" borderId="65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8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87" xfId="0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4" fillId="11" borderId="15" xfId="0" applyFont="1" applyFill="1" applyBorder="1" applyAlignment="1" applyProtection="1">
      <alignment horizontal="left"/>
      <protection locked="0"/>
    </xf>
    <xf numFmtId="0" fontId="4" fillId="11" borderId="59" xfId="0" applyFont="1" applyFill="1" applyBorder="1" applyAlignment="1" applyProtection="1">
      <alignment horizontal="left"/>
      <protection locked="0"/>
    </xf>
    <xf numFmtId="0" fontId="4" fillId="13" borderId="56" xfId="0" applyFont="1" applyFill="1" applyBorder="1" applyProtection="1">
      <protection locked="0"/>
    </xf>
    <xf numFmtId="0" fontId="4" fillId="13" borderId="17" xfId="0" applyFont="1" applyFill="1" applyBorder="1" applyProtection="1">
      <protection locked="0"/>
    </xf>
    <xf numFmtId="0" fontId="4" fillId="13" borderId="16" xfId="0" applyFont="1" applyFill="1" applyBorder="1" applyAlignment="1" applyProtection="1">
      <alignment horizontal="left"/>
      <protection locked="0"/>
    </xf>
    <xf numFmtId="0" fontId="4" fillId="13" borderId="48" xfId="0" applyFont="1" applyFill="1" applyBorder="1" applyAlignment="1" applyProtection="1">
      <alignment horizontal="left"/>
      <protection locked="0"/>
    </xf>
    <xf numFmtId="0" fontId="4" fillId="13" borderId="17" xfId="0" applyFont="1" applyFill="1" applyBorder="1" applyAlignment="1" applyProtection="1">
      <alignment horizontal="left"/>
      <protection locked="0"/>
    </xf>
    <xf numFmtId="0" fontId="6" fillId="11" borderId="60" xfId="0" applyFont="1" applyFill="1" applyBorder="1" applyAlignment="1" applyProtection="1">
      <alignment horizontal="left"/>
      <protection locked="0"/>
    </xf>
    <xf numFmtId="0" fontId="6" fillId="11" borderId="61" xfId="0" applyFont="1" applyFill="1" applyBorder="1" applyAlignment="1" applyProtection="1">
      <alignment horizontal="left"/>
      <protection locked="0"/>
    </xf>
    <xf numFmtId="0" fontId="6" fillId="11" borderId="26" xfId="0" applyFont="1" applyFill="1" applyBorder="1" applyAlignment="1" applyProtection="1">
      <alignment horizontal="left"/>
      <protection locked="0"/>
    </xf>
    <xf numFmtId="5" fontId="6" fillId="11" borderId="62" xfId="0" applyNumberFormat="1" applyFont="1" applyFill="1" applyBorder="1" applyAlignment="1">
      <alignment horizontal="right"/>
    </xf>
    <xf numFmtId="5" fontId="6" fillId="11" borderId="61" xfId="0" applyNumberFormat="1" applyFont="1" applyFill="1" applyBorder="1" applyAlignment="1">
      <alignment horizontal="right"/>
    </xf>
    <xf numFmtId="5" fontId="6" fillId="11" borderId="26" xfId="0" applyNumberFormat="1" applyFont="1" applyFill="1" applyBorder="1" applyAlignment="1">
      <alignment horizontal="right"/>
    </xf>
    <xf numFmtId="0" fontId="4" fillId="11" borderId="27" xfId="0" applyFont="1" applyFill="1" applyBorder="1" applyAlignment="1" applyProtection="1">
      <alignment horizontal="left"/>
      <protection locked="0"/>
    </xf>
    <xf numFmtId="0" fontId="4" fillId="11" borderId="63" xfId="0" applyFont="1" applyFill="1" applyBorder="1" applyAlignment="1" applyProtection="1">
      <alignment horizontal="left"/>
      <protection locked="0"/>
    </xf>
    <xf numFmtId="0" fontId="4" fillId="3" borderId="60" xfId="0" applyFont="1" applyFill="1" applyBorder="1" applyAlignment="1" applyProtection="1">
      <alignment horizontal="center"/>
      <protection locked="0"/>
    </xf>
    <xf numFmtId="0" fontId="4" fillId="3" borderId="61" xfId="0" applyFont="1" applyFill="1" applyBorder="1" applyAlignment="1" applyProtection="1">
      <alignment horizontal="center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6" fillId="18" borderId="54" xfId="0" applyFont="1" applyFill="1" applyBorder="1" applyAlignment="1" applyProtection="1">
      <alignment horizontal="center"/>
      <protection locked="0"/>
    </xf>
    <xf numFmtId="0" fontId="6" fillId="18" borderId="55" xfId="0" applyFont="1" applyFill="1" applyBorder="1" applyAlignment="1" applyProtection="1">
      <alignment horizontal="center"/>
      <protection locked="0"/>
    </xf>
    <xf numFmtId="0" fontId="6" fillId="18" borderId="51" xfId="0" applyFont="1" applyFill="1" applyBorder="1" applyAlignment="1" applyProtection="1">
      <alignment horizontal="center"/>
      <protection locked="0"/>
    </xf>
    <xf numFmtId="0" fontId="6" fillId="18" borderId="52" xfId="0" applyFont="1" applyFill="1" applyBorder="1" applyAlignment="1" applyProtection="1">
      <alignment horizontal="center"/>
      <protection locked="0"/>
    </xf>
    <xf numFmtId="7" fontId="6" fillId="18" borderId="51" xfId="0" applyNumberFormat="1" applyFont="1" applyFill="1" applyBorder="1" applyAlignment="1">
      <alignment horizontal="center"/>
    </xf>
    <xf numFmtId="7" fontId="6" fillId="18" borderId="55" xfId="0" applyNumberFormat="1" applyFont="1" applyFill="1" applyBorder="1" applyAlignment="1">
      <alignment horizont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57" xfId="0" applyFont="1" applyBorder="1" applyAlignment="1" applyProtection="1">
      <alignment horizontal="left"/>
      <protection locked="0"/>
    </xf>
    <xf numFmtId="0" fontId="6" fillId="0" borderId="60" xfId="0" applyFont="1" applyBorder="1" applyAlignment="1" applyProtection="1">
      <alignment horizontal="left"/>
      <protection locked="0"/>
    </xf>
    <xf numFmtId="0" fontId="6" fillId="0" borderId="61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2" xfId="0" applyNumberFormat="1" applyFont="1" applyBorder="1" applyAlignment="1">
      <alignment horizontal="right"/>
    </xf>
    <xf numFmtId="5" fontId="6" fillId="0" borderId="61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6" fillId="15" borderId="54" xfId="0" applyFont="1" applyFill="1" applyBorder="1" applyAlignment="1">
      <alignment horizontal="center"/>
    </xf>
    <xf numFmtId="0" fontId="6" fillId="15" borderId="55" xfId="0" applyFont="1" applyFill="1" applyBorder="1" applyAlignment="1">
      <alignment horizontal="center"/>
    </xf>
    <xf numFmtId="0" fontId="6" fillId="15" borderId="51" xfId="0" applyFont="1" applyFill="1" applyBorder="1" applyAlignment="1">
      <alignment horizontal="center"/>
    </xf>
    <xf numFmtId="0" fontId="6" fillId="15" borderId="52" xfId="0" applyFont="1" applyFill="1" applyBorder="1" applyAlignment="1">
      <alignment horizontal="center"/>
    </xf>
    <xf numFmtId="0" fontId="6" fillId="15" borderId="53" xfId="0" applyFont="1" applyFill="1" applyBorder="1" applyAlignment="1">
      <alignment horizontal="center"/>
    </xf>
    <xf numFmtId="0" fontId="4" fillId="13" borderId="58" xfId="0" applyFont="1" applyFill="1" applyBorder="1" applyProtection="1">
      <protection locked="0"/>
    </xf>
    <xf numFmtId="0" fontId="4" fillId="13" borderId="24" xfId="0" applyFont="1" applyFill="1" applyBorder="1" applyProtection="1">
      <protection locked="0"/>
    </xf>
    <xf numFmtId="0" fontId="4" fillId="13" borderId="33" xfId="0" applyFont="1" applyFill="1" applyBorder="1" applyAlignment="1" applyProtection="1">
      <alignment horizontal="left"/>
      <protection locked="0"/>
    </xf>
    <xf numFmtId="0" fontId="4" fillId="13" borderId="65" xfId="0" applyFont="1" applyFill="1" applyBorder="1" applyAlignment="1" applyProtection="1">
      <alignment horizontal="left"/>
      <protection locked="0"/>
    </xf>
    <xf numFmtId="0" fontId="4" fillId="13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14" borderId="56" xfId="0" applyFont="1" applyFill="1" applyBorder="1" applyProtection="1">
      <protection locked="0"/>
    </xf>
    <xf numFmtId="0" fontId="4" fillId="14" borderId="17" xfId="0" applyFont="1" applyFill="1" applyBorder="1" applyProtection="1">
      <protection locked="0"/>
    </xf>
    <xf numFmtId="0" fontId="4" fillId="14" borderId="16" xfId="0" applyFont="1" applyFill="1" applyBorder="1" applyProtection="1">
      <protection locked="0"/>
    </xf>
    <xf numFmtId="5" fontId="4" fillId="19" borderId="16" xfId="0" applyNumberFormat="1" applyFont="1" applyFill="1" applyBorder="1" applyAlignment="1">
      <alignment horizontal="right"/>
    </xf>
    <xf numFmtId="5" fontId="4" fillId="19" borderId="17" xfId="0" applyNumberFormat="1" applyFont="1" applyFill="1" applyBorder="1" applyAlignment="1">
      <alignment horizontal="right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48" xfId="0" applyFont="1" applyBorder="1" applyAlignment="1" applyProtection="1">
      <alignment horizontal="left"/>
      <protection locked="0"/>
    </xf>
    <xf numFmtId="0" fontId="8" fillId="0" borderId="49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0" xfId="0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66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67" xfId="0" applyNumberFormat="1" applyFont="1" applyBorder="1" applyAlignment="1">
      <alignment horizontal="right"/>
    </xf>
    <xf numFmtId="0" fontId="7" fillId="0" borderId="60" xfId="0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48" xfId="0" applyFont="1" applyBorder="1" applyAlignment="1" applyProtection="1">
      <alignment horizontal="left"/>
      <protection locked="0"/>
    </xf>
    <xf numFmtId="0" fontId="4" fillId="0" borderId="49" xfId="0" applyFont="1" applyBorder="1" applyAlignment="1" applyProtection="1">
      <alignment horizontal="left"/>
      <protection locked="0"/>
    </xf>
    <xf numFmtId="0" fontId="4" fillId="21" borderId="56" xfId="0" applyFont="1" applyFill="1" applyBorder="1" applyProtection="1">
      <protection locked="0"/>
    </xf>
    <xf numFmtId="0" fontId="4" fillId="21" borderId="17" xfId="0" applyFont="1" applyFill="1" applyBorder="1" applyProtection="1">
      <protection locked="0"/>
    </xf>
    <xf numFmtId="10" fontId="4" fillId="24" borderId="16" xfId="0" applyNumberFormat="1" applyFont="1" applyFill="1" applyBorder="1" applyAlignment="1" applyProtection="1">
      <protection locked="0"/>
    </xf>
    <xf numFmtId="10" fontId="4" fillId="24" borderId="17" xfId="0" applyNumberFormat="1" applyFont="1" applyFill="1" applyBorder="1" applyAlignment="1" applyProtection="1">
      <protection locked="0"/>
    </xf>
    <xf numFmtId="5" fontId="4" fillId="23" borderId="16" xfId="0" applyNumberFormat="1" applyFont="1" applyFill="1" applyBorder="1" applyAlignment="1">
      <alignment horizontal="right"/>
    </xf>
    <xf numFmtId="5" fontId="4" fillId="23" borderId="17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70" xfId="0" applyFont="1" applyBorder="1" applyAlignment="1">
      <alignment horizontal="center"/>
    </xf>
    <xf numFmtId="0" fontId="7" fillId="2" borderId="71" xfId="0" applyFont="1" applyFill="1" applyBorder="1" applyAlignment="1">
      <alignment horizontal="center"/>
    </xf>
    <xf numFmtId="0" fontId="7" fillId="20" borderId="47" xfId="0" applyFont="1" applyFill="1" applyBorder="1" applyAlignment="1">
      <alignment horizontal="center"/>
    </xf>
    <xf numFmtId="0" fontId="7" fillId="20" borderId="72" xfId="0" applyFont="1" applyFill="1" applyBorder="1" applyAlignment="1">
      <alignment horizontal="center"/>
    </xf>
    <xf numFmtId="0" fontId="7" fillId="20" borderId="73" xfId="0" applyFont="1" applyFill="1" applyBorder="1" applyAlignment="1">
      <alignment horizontal="center"/>
    </xf>
    <xf numFmtId="5" fontId="6" fillId="0" borderId="72" xfId="0" applyNumberFormat="1" applyFont="1" applyBorder="1" applyAlignment="1">
      <alignment horizontal="right"/>
    </xf>
    <xf numFmtId="5" fontId="6" fillId="0" borderId="47" xfId="0" applyNumberFormat="1" applyFont="1" applyBorder="1" applyAlignment="1">
      <alignment horizontal="right"/>
    </xf>
    <xf numFmtId="7" fontId="7" fillId="20" borderId="72" xfId="0" applyNumberFormat="1" applyFont="1" applyFill="1" applyBorder="1" applyAlignment="1">
      <alignment horizontal="center"/>
    </xf>
    <xf numFmtId="7" fontId="7" fillId="20" borderId="47" xfId="0" applyNumberFormat="1" applyFont="1" applyFill="1" applyBorder="1" applyAlignment="1">
      <alignment horizontal="center"/>
    </xf>
    <xf numFmtId="5" fontId="10" fillId="0" borderId="73" xfId="0" applyNumberFormat="1" applyFont="1" applyBorder="1" applyAlignment="1">
      <alignment horizontal="right"/>
    </xf>
    <xf numFmtId="5" fontId="10" fillId="0" borderId="47" xfId="0" applyNumberFormat="1" applyFont="1" applyBorder="1" applyAlignment="1">
      <alignment horizontal="right"/>
    </xf>
    <xf numFmtId="0" fontId="4" fillId="21" borderId="68" xfId="0" applyFont="1" applyFill="1" applyBorder="1"/>
    <xf numFmtId="0" fontId="4" fillId="21" borderId="18" xfId="0" applyFont="1" applyFill="1" applyBorder="1"/>
    <xf numFmtId="10" fontId="4" fillId="24" borderId="33" xfId="0" applyNumberFormat="1" applyFont="1" applyFill="1" applyBorder="1" applyProtection="1">
      <protection locked="0"/>
    </xf>
    <xf numFmtId="10" fontId="4" fillId="24" borderId="18" xfId="0" applyNumberFormat="1" applyFont="1" applyFill="1" applyBorder="1" applyProtection="1">
      <protection locked="0"/>
    </xf>
    <xf numFmtId="5" fontId="4" fillId="23" borderId="33" xfId="0" applyNumberFormat="1" applyFont="1" applyFill="1" applyBorder="1" applyAlignment="1">
      <alignment horizontal="right"/>
    </xf>
    <xf numFmtId="5" fontId="4" fillId="23" borderId="18" xfId="0" applyNumberFormat="1" applyFont="1" applyFill="1" applyBorder="1" applyAlignment="1">
      <alignment horizontal="right"/>
    </xf>
    <xf numFmtId="0" fontId="4" fillId="0" borderId="33" xfId="0" applyFont="1" applyBorder="1" applyAlignment="1" applyProtection="1">
      <alignment horizontal="left"/>
      <protection locked="0"/>
    </xf>
    <xf numFmtId="0" fontId="4" fillId="0" borderId="65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7" fontId="7" fillId="20" borderId="78" xfId="0" applyNumberFormat="1" applyFont="1" applyFill="1" applyBorder="1" applyAlignment="1">
      <alignment horizontal="center"/>
    </xf>
    <xf numFmtId="7" fontId="7" fillId="20" borderId="79" xfId="0" applyNumberFormat="1" applyFont="1" applyFill="1" applyBorder="1" applyAlignment="1">
      <alignment horizontal="center"/>
    </xf>
    <xf numFmtId="7" fontId="7" fillId="20" borderId="32" xfId="0" applyNumberFormat="1" applyFont="1" applyFill="1" applyBorder="1" applyAlignment="1">
      <alignment horizontal="center"/>
    </xf>
    <xf numFmtId="5" fontId="10" fillId="0" borderId="78" xfId="0" applyNumberFormat="1" applyFont="1" applyBorder="1" applyAlignment="1">
      <alignment horizontal="right"/>
    </xf>
    <xf numFmtId="5" fontId="10" fillId="0" borderId="32" xfId="0" applyNumberFormat="1" applyFont="1" applyBorder="1" applyAlignment="1">
      <alignment horizontal="right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4" borderId="10" xfId="0" applyNumberFormat="1" applyFont="1" applyFill="1" applyBorder="1" applyAlignment="1">
      <alignment horizontal="right"/>
    </xf>
    <xf numFmtId="0" fontId="4" fillId="4" borderId="10" xfId="0" applyFont="1" applyFill="1" applyBorder="1" applyAlignment="1">
      <alignment horizontal="center"/>
    </xf>
    <xf numFmtId="9" fontId="7" fillId="2" borderId="74" xfId="1" applyFont="1" applyFill="1" applyBorder="1" applyAlignment="1">
      <alignment horizontal="center"/>
    </xf>
    <xf numFmtId="9" fontId="7" fillId="2" borderId="46" xfId="1" applyFont="1" applyFill="1" applyBorder="1" applyAlignment="1">
      <alignment horizontal="center"/>
    </xf>
    <xf numFmtId="0" fontId="7" fillId="2" borderId="75" xfId="0" applyFont="1" applyFill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2" borderId="46" xfId="0" applyFont="1" applyFill="1" applyBorder="1" applyAlignment="1">
      <alignment horizontal="center"/>
    </xf>
    <xf numFmtId="5" fontId="6" fillId="0" borderId="75" xfId="0" applyNumberFormat="1" applyFont="1" applyBorder="1" applyAlignment="1">
      <alignment horizontal="right"/>
    </xf>
    <xf numFmtId="5" fontId="6" fillId="0" borderId="46" xfId="0" applyNumberFormat="1" applyFont="1" applyBorder="1" applyAlignment="1">
      <alignment horizontal="right"/>
    </xf>
    <xf numFmtId="5" fontId="10" fillId="0" borderId="76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7" fillId="20" borderId="23" xfId="0" applyFont="1" applyFill="1" applyBorder="1" applyAlignment="1">
      <alignment horizontal="center"/>
    </xf>
    <xf numFmtId="0" fontId="7" fillId="20" borderId="77" xfId="0" applyFont="1" applyFill="1" applyBorder="1" applyAlignment="1">
      <alignment horizontal="center"/>
    </xf>
    <xf numFmtId="0" fontId="7" fillId="20" borderId="44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4" xfId="0" applyNumberFormat="1" applyFont="1" applyBorder="1" applyAlignment="1">
      <alignment horizontal="right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15" xfId="0" applyFont="1" applyBorder="1" applyAlignment="1" applyProtection="1">
      <alignment horizontal="center" vertical="center" wrapText="1"/>
      <protection hidden="1"/>
    </xf>
    <xf numFmtId="0" fontId="4" fillId="0" borderId="28" xfId="0" applyFont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82" xfId="0" applyFont="1" applyFill="1" applyBorder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4" borderId="23" xfId="0" applyNumberFormat="1" applyFont="1" applyFill="1" applyBorder="1" applyAlignment="1">
      <alignment horizontal="right"/>
    </xf>
    <xf numFmtId="5" fontId="6" fillId="4" borderId="44" xfId="0" applyNumberFormat="1" applyFont="1" applyFill="1" applyBorder="1" applyAlignment="1">
      <alignment horizontal="right"/>
    </xf>
    <xf numFmtId="0" fontId="4" fillId="4" borderId="84" xfId="0" applyFont="1" applyFill="1" applyBorder="1"/>
    <xf numFmtId="0" fontId="4" fillId="4" borderId="83" xfId="0" applyFont="1" applyFill="1" applyBorder="1"/>
    <xf numFmtId="0" fontId="7" fillId="2" borderId="88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4" borderId="78" xfId="0" applyNumberFormat="1" applyFont="1" applyFill="1" applyBorder="1" applyAlignment="1">
      <alignment horizontal="right"/>
    </xf>
    <xf numFmtId="5" fontId="6" fillId="4" borderId="32" xfId="0" applyNumberFormat="1" applyFont="1" applyFill="1" applyBorder="1" applyAlignment="1">
      <alignment horizontal="right"/>
    </xf>
    <xf numFmtId="5" fontId="6" fillId="4" borderId="89" xfId="0" applyNumberFormat="1" applyFont="1" applyFill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4" fillId="11" borderId="16" xfId="0" applyFont="1" applyFill="1" applyBorder="1" applyAlignment="1" applyProtection="1">
      <alignment horizontal="left"/>
      <protection locked="0"/>
    </xf>
    <xf numFmtId="0" fontId="4" fillId="11" borderId="48" xfId="0" applyFont="1" applyFill="1" applyBorder="1" applyAlignment="1" applyProtection="1">
      <alignment horizontal="left"/>
      <protection locked="0"/>
    </xf>
    <xf numFmtId="0" fontId="4" fillId="11" borderId="49" xfId="0" applyFont="1" applyFill="1" applyBorder="1" applyAlignment="1" applyProtection="1">
      <alignment horizontal="left"/>
      <protection locked="0"/>
    </xf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Y124"/>
  <sheetViews>
    <sheetView showZeros="0" tabSelected="1" showOutlineSymbols="0" view="pageBreakPreview" zoomScaleNormal="100" zoomScaleSheetLayoutView="100" workbookViewId="0">
      <selection activeCell="O4" sqref="O4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8" width="10.88671875" style="1" hidden="1" customWidth="1"/>
    <col min="19" max="19" width="10.88671875" style="1" customWidth="1"/>
    <col min="20" max="20" width="4.44140625" style="1" hidden="1" customWidth="1"/>
    <col min="21" max="21" width="11.33203125" style="1" hidden="1" customWidth="1"/>
    <col min="22" max="22" width="11" style="1" hidden="1" customWidth="1"/>
    <col min="23" max="23" width="5.6640625" style="1" customWidth="1"/>
    <col min="24" max="16384" width="9" style="1"/>
  </cols>
  <sheetData>
    <row r="1" spans="1:23" ht="10.5" customHeight="1" x14ac:dyDescent="0.15">
      <c r="P1" s="40" t="s">
        <v>37</v>
      </c>
    </row>
    <row r="2" spans="1:23" ht="19.5" customHeight="1" thickBot="1" x14ac:dyDescent="0.25">
      <c r="A2" s="2" t="s">
        <v>0</v>
      </c>
      <c r="B2" s="207"/>
      <c r="C2" s="207"/>
      <c r="D2" s="3"/>
      <c r="E2" s="192" t="s">
        <v>24</v>
      </c>
      <c r="F2" s="192"/>
      <c r="G2" s="192"/>
      <c r="H2" s="192"/>
      <c r="I2" s="192"/>
      <c r="J2" s="192"/>
      <c r="K2" s="192"/>
      <c r="L2" s="57"/>
      <c r="M2" s="57"/>
      <c r="N2" s="57"/>
      <c r="O2" s="57"/>
      <c r="P2" s="57"/>
    </row>
    <row r="3" spans="1:23" ht="28.65" customHeight="1" x14ac:dyDescent="0.15">
      <c r="A3" s="127" t="s">
        <v>1</v>
      </c>
      <c r="B3" s="128"/>
      <c r="C3" s="129" t="s">
        <v>2</v>
      </c>
      <c r="D3" s="193"/>
      <c r="E3" s="194"/>
      <c r="F3" s="194"/>
      <c r="G3" s="194"/>
      <c r="H3" s="195"/>
      <c r="I3" s="129" t="s">
        <v>55</v>
      </c>
      <c r="J3" s="193"/>
      <c r="K3" s="194"/>
      <c r="L3" s="194"/>
      <c r="M3" s="194"/>
      <c r="N3" s="195"/>
      <c r="O3" s="130" t="s">
        <v>25</v>
      </c>
      <c r="P3" s="153"/>
    </row>
    <row r="4" spans="1:23" ht="14.25" customHeight="1" thickBot="1" x14ac:dyDescent="0.2">
      <c r="A4" s="4" t="s">
        <v>35</v>
      </c>
      <c r="B4" s="196"/>
      <c r="C4" s="197"/>
      <c r="D4" s="124" t="s">
        <v>51</v>
      </c>
      <c r="E4" s="198"/>
      <c r="F4" s="199"/>
      <c r="G4" s="200"/>
      <c r="H4" s="201" t="s">
        <v>36</v>
      </c>
      <c r="I4" s="202"/>
      <c r="J4" s="203"/>
      <c r="K4" s="203"/>
      <c r="L4" s="201" t="s">
        <v>3</v>
      </c>
      <c r="M4" s="202"/>
      <c r="N4" s="114"/>
      <c r="O4" s="124" t="s">
        <v>63</v>
      </c>
      <c r="P4" s="154">
        <f>SUM($T7:$T8)</f>
        <v>0</v>
      </c>
    </row>
    <row r="5" spans="1:23" ht="6.75" customHeight="1" thickBot="1" x14ac:dyDescent="0.2">
      <c r="A5" s="204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6"/>
    </row>
    <row r="6" spans="1:23" ht="18" customHeight="1" x14ac:dyDescent="0.15">
      <c r="A6" s="176" t="s">
        <v>4</v>
      </c>
      <c r="B6" s="177"/>
      <c r="C6" s="99" t="s">
        <v>5</v>
      </c>
      <c r="D6" s="178" t="s">
        <v>6</v>
      </c>
      <c r="E6" s="179"/>
      <c r="F6" s="177"/>
      <c r="G6" s="100" t="s">
        <v>7</v>
      </c>
      <c r="H6" s="101" t="s">
        <v>8</v>
      </c>
      <c r="I6" s="102" t="s">
        <v>9</v>
      </c>
      <c r="J6" s="116" t="s">
        <v>54</v>
      </c>
      <c r="K6" s="180" t="s">
        <v>10</v>
      </c>
      <c r="L6" s="181"/>
      <c r="M6" s="103" t="s">
        <v>39</v>
      </c>
      <c r="N6" s="182" t="s">
        <v>52</v>
      </c>
      <c r="O6" s="183"/>
      <c r="P6" s="184"/>
      <c r="T6" s="1" t="s">
        <v>61</v>
      </c>
      <c r="W6" s="155" t="s">
        <v>62</v>
      </c>
    </row>
    <row r="7" spans="1:23" ht="14.1" customHeight="1" x14ac:dyDescent="0.15">
      <c r="A7" s="185"/>
      <c r="B7" s="186"/>
      <c r="C7" s="83"/>
      <c r="D7" s="187"/>
      <c r="E7" s="188"/>
      <c r="F7" s="189"/>
      <c r="G7" s="70"/>
      <c r="H7" s="85"/>
      <c r="I7" s="71"/>
      <c r="J7" s="117"/>
      <c r="K7" s="190">
        <f>IFERROR(G7*I7*J7,"")</f>
        <v>0</v>
      </c>
      <c r="L7" s="191"/>
      <c r="M7" s="108"/>
      <c r="N7" s="350"/>
      <c r="O7" s="351"/>
      <c r="P7" s="352"/>
      <c r="T7" s="1">
        <f>IF(AND($A7=hdn_product_sales,$C7=hdn_main_product,ISNUMBER($I7)=TRUE,$J7&gt;0,ISNUMBER($G7)=TRUE,ISNUMBER($K7)=TRUE),$G7,0)</f>
        <v>0</v>
      </c>
      <c r="V7" s="1">
        <f>IFERROR(VLOOKUP(H7,$C$40:$D$42,2,FALSE),1)</f>
        <v>1</v>
      </c>
      <c r="W7" s="1">
        <v>1</v>
      </c>
    </row>
    <row r="8" spans="1:23" ht="14.1" customHeight="1" thickBot="1" x14ac:dyDescent="0.25">
      <c r="A8" s="185"/>
      <c r="B8" s="186"/>
      <c r="C8" s="84"/>
      <c r="D8" s="187"/>
      <c r="E8" s="188"/>
      <c r="F8" s="189"/>
      <c r="G8" s="72"/>
      <c r="H8" s="86"/>
      <c r="I8" s="73"/>
      <c r="J8" s="118"/>
      <c r="K8" s="190">
        <f t="shared" ref="K8" si="0">IFERROR(G8*I8*J8,"")</f>
        <v>0</v>
      </c>
      <c r="L8" s="191"/>
      <c r="M8" s="109"/>
      <c r="N8" s="208"/>
      <c r="O8" s="208"/>
      <c r="P8" s="209"/>
      <c r="T8" s="1">
        <f t="shared" ref="T8" si="1">IF(AND($A8=hdn_product_sales,$C8=hdn_main_product,ISNUMBER($I8)=TRUE,$J8&gt;0,ISNUMBER($G8)=TRUE,ISNUMBER($K8)=TRUE),$G8,0)</f>
        <v>0</v>
      </c>
      <c r="U8" s="10"/>
      <c r="V8" s="1">
        <f>IFERROR(VLOOKUP(H8,$C$40:$D$42,2,FALSE),1)</f>
        <v>1</v>
      </c>
      <c r="W8" s="1">
        <v>1</v>
      </c>
    </row>
    <row r="9" spans="1:23" ht="14.1" customHeight="1" thickBot="1" x14ac:dyDescent="0.25">
      <c r="A9" s="215" t="s">
        <v>38</v>
      </c>
      <c r="B9" s="216"/>
      <c r="C9" s="216"/>
      <c r="D9" s="216"/>
      <c r="E9" s="216"/>
      <c r="F9" s="217"/>
      <c r="G9" s="77">
        <f>SUM(G7:G8)</f>
        <v>0</v>
      </c>
      <c r="H9" s="74"/>
      <c r="I9" s="218">
        <f>SUM(K7:K8)</f>
        <v>0</v>
      </c>
      <c r="J9" s="219"/>
      <c r="K9" s="219"/>
      <c r="L9" s="220"/>
      <c r="M9" s="110"/>
      <c r="N9" s="221"/>
      <c r="O9" s="221"/>
      <c r="P9" s="222"/>
      <c r="T9" s="10"/>
      <c r="U9" s="10"/>
      <c r="V9" s="10"/>
    </row>
    <row r="10" spans="1:23" ht="6" customHeight="1" thickBot="1" x14ac:dyDescent="0.25">
      <c r="A10" s="223"/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5"/>
      <c r="T10" s="10"/>
      <c r="U10" s="10"/>
      <c r="V10" s="10"/>
    </row>
    <row r="11" spans="1:23" ht="18" customHeight="1" x14ac:dyDescent="0.15">
      <c r="A11" s="226" t="s">
        <v>4</v>
      </c>
      <c r="B11" s="227"/>
      <c r="C11" s="104" t="s">
        <v>5</v>
      </c>
      <c r="D11" s="228" t="s">
        <v>6</v>
      </c>
      <c r="E11" s="229"/>
      <c r="F11" s="227"/>
      <c r="G11" s="105" t="s">
        <v>7</v>
      </c>
      <c r="H11" s="106" t="s">
        <v>8</v>
      </c>
      <c r="I11" s="107" t="s">
        <v>9</v>
      </c>
      <c r="J11" s="116" t="s">
        <v>54</v>
      </c>
      <c r="K11" s="230" t="s">
        <v>10</v>
      </c>
      <c r="L11" s="231"/>
      <c r="M11" s="103" t="s">
        <v>39</v>
      </c>
      <c r="N11" s="182" t="s">
        <v>52</v>
      </c>
      <c r="O11" s="183"/>
      <c r="P11" s="184"/>
    </row>
    <row r="12" spans="1:23" ht="14.1" customHeight="1" x14ac:dyDescent="0.15">
      <c r="A12" s="210"/>
      <c r="B12" s="211"/>
      <c r="C12" s="87"/>
      <c r="D12" s="212"/>
      <c r="E12" s="213"/>
      <c r="F12" s="214"/>
      <c r="G12" s="5"/>
      <c r="H12" s="88"/>
      <c r="I12" s="6"/>
      <c r="J12" s="119"/>
      <c r="K12" s="190">
        <f>IFERROR(G12*I12*J12,"")</f>
        <v>0</v>
      </c>
      <c r="L12" s="191"/>
      <c r="M12" s="108"/>
      <c r="N12" s="273"/>
      <c r="O12" s="274"/>
      <c r="P12" s="275"/>
      <c r="V12" s="1">
        <f>IFERROR(VLOOKUP(H12,$C$40:$D$42,2,FALSE),1)</f>
        <v>1</v>
      </c>
      <c r="W12" s="1">
        <v>2</v>
      </c>
    </row>
    <row r="13" spans="1:23" ht="14.1" customHeight="1" thickBot="1" x14ac:dyDescent="0.25">
      <c r="A13" s="247"/>
      <c r="B13" s="248"/>
      <c r="C13" s="158"/>
      <c r="D13" s="249"/>
      <c r="E13" s="250"/>
      <c r="F13" s="251"/>
      <c r="G13" s="55"/>
      <c r="H13" s="89"/>
      <c r="I13" s="54"/>
      <c r="J13" s="121"/>
      <c r="K13" s="190">
        <f t="shared" ref="K13" si="2">IFERROR(G13*I13*J13,"")</f>
        <v>0</v>
      </c>
      <c r="L13" s="191"/>
      <c r="M13" s="112"/>
      <c r="N13" s="252"/>
      <c r="O13" s="252"/>
      <c r="P13" s="253"/>
      <c r="T13" s="9"/>
      <c r="U13" s="10"/>
      <c r="V13" s="1">
        <f>IFERROR(VLOOKUP(H13,$C$40:$D$42,2,FALSE),1)</f>
        <v>1</v>
      </c>
      <c r="W13" s="1">
        <v>2</v>
      </c>
    </row>
    <row r="14" spans="1:23" ht="14.1" customHeight="1" thickBot="1" x14ac:dyDescent="0.25">
      <c r="A14" s="234" t="s">
        <v>11</v>
      </c>
      <c r="B14" s="235"/>
      <c r="C14" s="235"/>
      <c r="D14" s="235"/>
      <c r="E14" s="235"/>
      <c r="F14" s="236"/>
      <c r="G14" s="76">
        <f>SUM(G12:G13)</f>
        <v>0</v>
      </c>
      <c r="H14" s="56"/>
      <c r="I14" s="237">
        <f>SUM(K12:K13)</f>
        <v>0</v>
      </c>
      <c r="J14" s="238"/>
      <c r="K14" s="238"/>
      <c r="L14" s="239"/>
      <c r="M14" s="111"/>
      <c r="N14" s="240"/>
      <c r="O14" s="240"/>
      <c r="P14" s="241"/>
      <c r="T14" s="10"/>
      <c r="U14" s="10"/>
      <c r="V14" s="10"/>
    </row>
    <row r="15" spans="1:23" ht="6" customHeight="1" thickBot="1" x14ac:dyDescent="0.25">
      <c r="A15" s="223"/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5"/>
      <c r="T15" s="10"/>
      <c r="U15" s="10"/>
      <c r="V15" s="10"/>
    </row>
    <row r="16" spans="1:23" ht="20.25" customHeight="1" x14ac:dyDescent="0.15">
      <c r="A16" s="242" t="s">
        <v>12</v>
      </c>
      <c r="B16" s="243"/>
      <c r="C16" s="96" t="s">
        <v>13</v>
      </c>
      <c r="D16" s="244" t="s">
        <v>14</v>
      </c>
      <c r="E16" s="243"/>
      <c r="F16" s="96" t="s">
        <v>15</v>
      </c>
      <c r="G16" s="96" t="s">
        <v>16</v>
      </c>
      <c r="H16" s="96" t="s">
        <v>8</v>
      </c>
      <c r="I16" s="96" t="s">
        <v>17</v>
      </c>
      <c r="J16" s="115" t="s">
        <v>54</v>
      </c>
      <c r="K16" s="244" t="s">
        <v>18</v>
      </c>
      <c r="L16" s="243"/>
      <c r="M16" s="97" t="s">
        <v>39</v>
      </c>
      <c r="N16" s="244" t="s">
        <v>53</v>
      </c>
      <c r="O16" s="245"/>
      <c r="P16" s="246"/>
      <c r="S16" s="46" t="s">
        <v>34</v>
      </c>
    </row>
    <row r="17" spans="1:23" ht="14.1" customHeight="1" x14ac:dyDescent="0.2">
      <c r="A17" s="254"/>
      <c r="B17" s="255"/>
      <c r="C17" s="90"/>
      <c r="D17" s="256"/>
      <c r="E17" s="255"/>
      <c r="F17" s="91"/>
      <c r="G17" s="7"/>
      <c r="H17" s="94"/>
      <c r="I17" s="8"/>
      <c r="J17" s="120"/>
      <c r="K17" s="257">
        <f>IFERROR(G17*I17*J17,"")</f>
        <v>0</v>
      </c>
      <c r="L17" s="258"/>
      <c r="M17" s="108"/>
      <c r="N17" s="259"/>
      <c r="O17" s="260"/>
      <c r="P17" s="261"/>
      <c r="S17" s="43"/>
      <c r="T17" s="10"/>
      <c r="U17" s="10"/>
      <c r="V17" s="1">
        <f>IFERROR(VLOOKUP(H17,$C$40:$D$42,2,FALSE),1)</f>
        <v>1</v>
      </c>
      <c r="W17" s="1">
        <v>3</v>
      </c>
    </row>
    <row r="18" spans="1:23" ht="15" customHeight="1" thickBot="1" x14ac:dyDescent="0.25">
      <c r="A18" s="254"/>
      <c r="B18" s="255"/>
      <c r="C18" s="92"/>
      <c r="D18" s="256"/>
      <c r="E18" s="255"/>
      <c r="F18" s="93"/>
      <c r="G18" s="11"/>
      <c r="H18" s="95"/>
      <c r="I18" s="54"/>
      <c r="J18" s="121"/>
      <c r="K18" s="257">
        <f t="shared" ref="K18" si="3">IFERROR(G18*I18*J18,"")</f>
        <v>0</v>
      </c>
      <c r="L18" s="258"/>
      <c r="M18" s="112"/>
      <c r="N18" s="262"/>
      <c r="O18" s="262"/>
      <c r="P18" s="263"/>
      <c r="S18" s="45"/>
      <c r="T18" s="12"/>
      <c r="U18" s="10"/>
      <c r="V18" s="1">
        <f>IFERROR(VLOOKUP(H18,$C$40:$D$42,2,FALSE),1)</f>
        <v>1</v>
      </c>
      <c r="W18" s="1">
        <v>3</v>
      </c>
    </row>
    <row r="19" spans="1:23" ht="15" customHeight="1" thickBot="1" x14ac:dyDescent="0.25">
      <c r="A19" s="264" t="s">
        <v>19</v>
      </c>
      <c r="B19" s="265"/>
      <c r="C19" s="265"/>
      <c r="D19" s="265"/>
      <c r="E19" s="265"/>
      <c r="F19" s="266"/>
      <c r="G19" s="13"/>
      <c r="H19" s="14"/>
      <c r="I19" s="237">
        <f>SUM(K17:K18)</f>
        <v>0</v>
      </c>
      <c r="J19" s="238"/>
      <c r="K19" s="238"/>
      <c r="L19" s="239"/>
      <c r="M19" s="113"/>
      <c r="N19" s="267">
        <f>SUMIF(F17:F18,"&lt;&gt;"&amp;hdn_payoff_circle,K17:K18)</f>
        <v>0</v>
      </c>
      <c r="O19" s="268"/>
      <c r="P19" s="269"/>
      <c r="S19" s="44"/>
      <c r="T19" s="12"/>
      <c r="U19" s="10"/>
      <c r="V19" s="10"/>
    </row>
    <row r="20" spans="1:23" ht="8.25" customHeight="1" thickBot="1" x14ac:dyDescent="0.25">
      <c r="A20" s="270"/>
      <c r="B20" s="271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2"/>
      <c r="S20" s="44"/>
      <c r="T20" s="12"/>
      <c r="U20" s="10"/>
      <c r="V20" s="10"/>
    </row>
    <row r="21" spans="1:23" ht="19.5" customHeight="1" x14ac:dyDescent="0.2">
      <c r="A21" s="242" t="s">
        <v>12</v>
      </c>
      <c r="B21" s="243"/>
      <c r="C21" s="96" t="s">
        <v>13</v>
      </c>
      <c r="D21" s="244" t="s">
        <v>14</v>
      </c>
      <c r="E21" s="243"/>
      <c r="F21" s="98" t="s">
        <v>15</v>
      </c>
      <c r="G21" s="98" t="s">
        <v>16</v>
      </c>
      <c r="H21" s="98" t="s">
        <v>64</v>
      </c>
      <c r="I21" s="98" t="s">
        <v>17</v>
      </c>
      <c r="J21" s="115" t="s">
        <v>54</v>
      </c>
      <c r="K21" s="244" t="s">
        <v>18</v>
      </c>
      <c r="L21" s="243"/>
      <c r="M21" s="97" t="s">
        <v>39</v>
      </c>
      <c r="N21" s="244" t="s">
        <v>53</v>
      </c>
      <c r="O21" s="245"/>
      <c r="P21" s="246"/>
      <c r="S21" s="46" t="s">
        <v>34</v>
      </c>
      <c r="V21" s="10"/>
    </row>
    <row r="22" spans="1:23" ht="14.1" customHeight="1" x14ac:dyDescent="0.15">
      <c r="A22" s="254"/>
      <c r="B22" s="255"/>
      <c r="C22" s="90"/>
      <c r="D22" s="256"/>
      <c r="E22" s="255"/>
      <c r="F22" s="91"/>
      <c r="G22" s="156">
        <f>IF(A22&lt;&gt;"",$P$4,0)</f>
        <v>0</v>
      </c>
      <c r="H22" s="94"/>
      <c r="I22" s="8"/>
      <c r="J22" s="120"/>
      <c r="K22" s="257">
        <f>IFERROR(G22*I22*J22,"")</f>
        <v>0</v>
      </c>
      <c r="L22" s="258"/>
      <c r="M22" s="108"/>
      <c r="N22" s="273"/>
      <c r="O22" s="274"/>
      <c r="P22" s="275"/>
      <c r="S22" s="43"/>
      <c r="V22" s="1">
        <f>IFERROR(VLOOKUP(H22,$C$40:$D$42,2,FALSE),1)</f>
        <v>1</v>
      </c>
      <c r="W22" s="1">
        <v>4</v>
      </c>
    </row>
    <row r="23" spans="1:23" ht="14.1" customHeight="1" x14ac:dyDescent="0.15">
      <c r="A23" s="254"/>
      <c r="B23" s="255"/>
      <c r="C23" s="90"/>
      <c r="D23" s="256"/>
      <c r="E23" s="255"/>
      <c r="F23" s="91"/>
      <c r="G23" s="156">
        <f t="shared" ref="G23:G25" si="4">IF(A23&lt;&gt;"",$P$4,0)</f>
        <v>0</v>
      </c>
      <c r="H23" s="94"/>
      <c r="I23" s="8"/>
      <c r="J23" s="120"/>
      <c r="K23" s="257">
        <f t="shared" ref="K23:K25" si="5">IFERROR(G23*I23*J23,"")</f>
        <v>0</v>
      </c>
      <c r="L23" s="258"/>
      <c r="M23" s="108"/>
      <c r="N23" s="232"/>
      <c r="O23" s="232"/>
      <c r="P23" s="233"/>
      <c r="S23" s="43"/>
      <c r="V23" s="1">
        <f>IFERROR(VLOOKUP(H23,$C$40:$D$42,2,FALSE),1)</f>
        <v>1</v>
      </c>
      <c r="W23" s="1">
        <v>4</v>
      </c>
    </row>
    <row r="24" spans="1:23" ht="14.1" customHeight="1" x14ac:dyDescent="0.15">
      <c r="A24" s="276"/>
      <c r="B24" s="277"/>
      <c r="C24" s="131"/>
      <c r="D24" s="278"/>
      <c r="E24" s="279"/>
      <c r="F24" s="137"/>
      <c r="G24" s="156">
        <f t="shared" si="4"/>
        <v>0</v>
      </c>
      <c r="H24" s="138"/>
      <c r="I24" s="141" t="str">
        <f t="shared" ref="I24:I25" si="6">IF(D24&lt;&gt;"",IF(G24&lt;&gt;"",ROUNDDOWN(IF(C24=hdn_import_cost,calculation_import_cost,IF(C24=hdn_tariff,calculation_tariff,0))*D24/G24,4),""),"")</f>
        <v/>
      </c>
      <c r="J24" s="142"/>
      <c r="K24" s="280" t="str">
        <f t="shared" si="5"/>
        <v/>
      </c>
      <c r="L24" s="281"/>
      <c r="M24" s="108"/>
      <c r="N24" s="273"/>
      <c r="O24" s="274"/>
      <c r="P24" s="275"/>
      <c r="S24" s="43"/>
      <c r="T24" s="1" t="str">
        <f t="shared" ref="T24:T25" si="7">IF(C24=hdn_tariff,K24,0)</f>
        <v/>
      </c>
      <c r="V24" s="1">
        <f>IFERROR(VLOOKUP(H24,$C$40:$D$42,2,FALSE),1)</f>
        <v>1</v>
      </c>
      <c r="W24" s="1">
        <v>5</v>
      </c>
    </row>
    <row r="25" spans="1:23" ht="14.1" customHeight="1" thickBot="1" x14ac:dyDescent="0.2">
      <c r="A25" s="294"/>
      <c r="B25" s="295"/>
      <c r="C25" s="132"/>
      <c r="D25" s="296"/>
      <c r="E25" s="297"/>
      <c r="F25" s="139"/>
      <c r="G25" s="157">
        <f t="shared" si="4"/>
        <v>0</v>
      </c>
      <c r="H25" s="140"/>
      <c r="I25" s="150" t="str">
        <f t="shared" si="6"/>
        <v/>
      </c>
      <c r="J25" s="143"/>
      <c r="K25" s="298" t="str">
        <f t="shared" si="5"/>
        <v/>
      </c>
      <c r="L25" s="299"/>
      <c r="M25" s="144"/>
      <c r="N25" s="300"/>
      <c r="O25" s="301"/>
      <c r="P25" s="302"/>
      <c r="S25" s="43"/>
      <c r="T25" s="1" t="str">
        <f t="shared" si="7"/>
        <v/>
      </c>
      <c r="V25" s="1">
        <f>IFERROR(VLOOKUP(H25,$C$40:$D$42,2,FALSE),1)</f>
        <v>1</v>
      </c>
      <c r="W25" s="1">
        <v>5</v>
      </c>
    </row>
    <row r="26" spans="1:23" ht="6" customHeight="1" thickBot="1" x14ac:dyDescent="0.2">
      <c r="A26" s="133"/>
      <c r="B26" s="134"/>
      <c r="C26" s="134"/>
      <c r="D26" s="134"/>
      <c r="E26" s="134"/>
      <c r="F26" s="134"/>
      <c r="G26" s="135"/>
      <c r="H26" s="135"/>
      <c r="I26" s="136"/>
      <c r="J26" s="136"/>
      <c r="K26" s="136"/>
      <c r="L26" s="136"/>
      <c r="M26" s="15"/>
      <c r="N26" s="282"/>
      <c r="O26" s="282"/>
      <c r="P26" s="283"/>
    </row>
    <row r="27" spans="1:23" ht="16.5" customHeight="1" x14ac:dyDescent="0.2">
      <c r="A27" s="284" t="s">
        <v>41</v>
      </c>
      <c r="B27" s="285"/>
      <c r="C27" s="151">
        <f>I9</f>
        <v>0</v>
      </c>
      <c r="D27" s="67"/>
      <c r="E27" s="286" t="s">
        <v>40</v>
      </c>
      <c r="F27" s="287"/>
      <c r="G27" s="285"/>
      <c r="H27" s="288">
        <f>I14</f>
        <v>0</v>
      </c>
      <c r="I27" s="289"/>
      <c r="J27" s="145"/>
      <c r="K27" s="68"/>
      <c r="L27" s="290" t="s">
        <v>42</v>
      </c>
      <c r="M27" s="291"/>
      <c r="N27" s="292">
        <f>C27+H27</f>
        <v>0</v>
      </c>
      <c r="O27" s="293"/>
      <c r="P27" s="69"/>
    </row>
    <row r="28" spans="1:23" ht="16.5" customHeight="1" x14ac:dyDescent="0.2">
      <c r="A28" s="313" t="s">
        <v>57</v>
      </c>
      <c r="B28" s="314"/>
      <c r="C28" s="152">
        <f>C27-K33</f>
        <v>0</v>
      </c>
      <c r="D28" s="75" t="e">
        <f>C28/C27</f>
        <v>#DIV/0!</v>
      </c>
      <c r="E28" s="315" t="s">
        <v>58</v>
      </c>
      <c r="F28" s="316"/>
      <c r="G28" s="317"/>
      <c r="H28" s="318">
        <f>H27-N19</f>
        <v>0</v>
      </c>
      <c r="I28" s="319"/>
      <c r="J28" s="146"/>
      <c r="K28" s="75" t="e">
        <f>H28/H27</f>
        <v>#DIV/0!</v>
      </c>
      <c r="L28" s="315" t="s">
        <v>46</v>
      </c>
      <c r="M28" s="317"/>
      <c r="N28" s="320">
        <f>C28+H28</f>
        <v>0</v>
      </c>
      <c r="O28" s="321"/>
      <c r="P28" s="65" t="e">
        <f>N28/N27</f>
        <v>#DIV/0!</v>
      </c>
    </row>
    <row r="29" spans="1:23" ht="16.5" customHeight="1" x14ac:dyDescent="0.2">
      <c r="A29" s="78"/>
      <c r="B29" s="79"/>
      <c r="C29" s="80"/>
      <c r="D29" s="80"/>
      <c r="E29" s="80"/>
      <c r="F29" s="80"/>
      <c r="G29" s="59"/>
      <c r="H29" s="81"/>
      <c r="I29" s="81"/>
      <c r="J29" s="122"/>
      <c r="K29" s="322" t="s">
        <v>43</v>
      </c>
      <c r="L29" s="323"/>
      <c r="M29" s="324"/>
      <c r="N29" s="325">
        <f>ROUNDDOWN((N27*P29),0)</f>
        <v>0</v>
      </c>
      <c r="O29" s="326"/>
      <c r="P29" s="82"/>
    </row>
    <row r="30" spans="1:23" ht="16.5" customHeight="1" thickBot="1" x14ac:dyDescent="0.25">
      <c r="A30" s="62"/>
      <c r="B30" s="63"/>
      <c r="C30" s="64"/>
      <c r="D30" s="64"/>
      <c r="E30" s="64"/>
      <c r="F30" s="64"/>
      <c r="G30" s="22"/>
      <c r="H30" s="22"/>
      <c r="I30" s="58"/>
      <c r="J30" s="123"/>
      <c r="K30" s="303" t="s">
        <v>45</v>
      </c>
      <c r="L30" s="304"/>
      <c r="M30" s="305"/>
      <c r="N30" s="306">
        <f>N28-N29</f>
        <v>0</v>
      </c>
      <c r="O30" s="307"/>
      <c r="P30" s="66" t="e">
        <f>N30/N27</f>
        <v>#DIV/0!</v>
      </c>
    </row>
    <row r="31" spans="1:23" ht="16.5" customHeight="1" x14ac:dyDescent="0.15">
      <c r="A31" s="308" t="s">
        <v>20</v>
      </c>
      <c r="B31" s="309"/>
      <c r="C31" s="310" t="s">
        <v>49</v>
      </c>
      <c r="D31" s="310"/>
      <c r="E31" s="310"/>
      <c r="F31" s="310"/>
      <c r="G31" s="16">
        <f>$P$4</f>
        <v>0</v>
      </c>
      <c r="H31" s="17"/>
      <c r="I31" s="18">
        <f>IF(G31&gt;0,K31/G31,)</f>
        <v>0</v>
      </c>
      <c r="J31" s="18"/>
      <c r="K31" s="311">
        <f>SUMIF(F22:F25,"&lt;&gt;"&amp;hdn_payoff_circle,K22:K25)</f>
        <v>0</v>
      </c>
      <c r="L31" s="311"/>
      <c r="M31" s="18"/>
      <c r="N31" s="312"/>
      <c r="O31" s="312"/>
      <c r="P31" s="61"/>
    </row>
    <row r="32" spans="1:23" ht="16.5" customHeight="1" x14ac:dyDescent="0.15">
      <c r="A32" s="336" t="s">
        <v>21</v>
      </c>
      <c r="B32" s="337"/>
      <c r="C32" s="338" t="s">
        <v>50</v>
      </c>
      <c r="D32" s="338"/>
      <c r="E32" s="338"/>
      <c r="F32" s="338"/>
      <c r="G32" s="19">
        <f>$P$4</f>
        <v>0</v>
      </c>
      <c r="H32" s="20"/>
      <c r="I32" s="60">
        <f>IF(G32&gt;0,K32/G32,)</f>
        <v>0</v>
      </c>
      <c r="J32" s="52"/>
      <c r="K32" s="339">
        <f>SUMIF(F17:F25,hdn_payoff_circle,K17:K25)</f>
        <v>0</v>
      </c>
      <c r="L32" s="340"/>
      <c r="M32" s="52"/>
      <c r="N32" s="341"/>
      <c r="O32" s="342"/>
      <c r="P32" s="21"/>
    </row>
    <row r="33" spans="1:25" ht="16.5" customHeight="1" thickBot="1" x14ac:dyDescent="0.2">
      <c r="A33" s="343" t="s">
        <v>47</v>
      </c>
      <c r="B33" s="344"/>
      <c r="C33" s="345" t="s">
        <v>48</v>
      </c>
      <c r="D33" s="345"/>
      <c r="E33" s="345"/>
      <c r="F33" s="345"/>
      <c r="G33" s="125">
        <f>$P$4</f>
        <v>0</v>
      </c>
      <c r="H33" s="126"/>
      <c r="I33" s="58">
        <f>IF(G33&gt;0,K33/G33,)</f>
        <v>0</v>
      </c>
      <c r="J33" s="123"/>
      <c r="K33" s="346">
        <f>SUM(K31:K32)</f>
        <v>0</v>
      </c>
      <c r="L33" s="347"/>
      <c r="M33" s="303" t="s">
        <v>44</v>
      </c>
      <c r="N33" s="305"/>
      <c r="O33" s="346">
        <f>N19</f>
        <v>0</v>
      </c>
      <c r="P33" s="348"/>
    </row>
    <row r="34" spans="1:25" ht="16.5" customHeight="1" x14ac:dyDescent="0.15">
      <c r="A34" s="334" t="s">
        <v>22</v>
      </c>
      <c r="B34" s="334"/>
      <c r="C34" s="334"/>
      <c r="D34" s="334"/>
      <c r="E34" s="334"/>
      <c r="F34" s="334"/>
      <c r="G34" s="334"/>
      <c r="H34" s="147"/>
      <c r="I34" s="335" t="s">
        <v>26</v>
      </c>
      <c r="J34" s="335"/>
      <c r="K34" s="335"/>
      <c r="L34" s="335"/>
      <c r="M34" s="335"/>
      <c r="N34" s="335"/>
      <c r="O34" s="335"/>
      <c r="P34" s="335"/>
    </row>
    <row r="35" spans="1:25" ht="9" customHeight="1" x14ac:dyDescent="0.15">
      <c r="A35" s="282" t="s">
        <v>27</v>
      </c>
      <c r="B35" s="282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</row>
    <row r="36" spans="1:25" ht="9" customHeight="1" x14ac:dyDescent="0.15">
      <c r="A36" s="161"/>
      <c r="B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</row>
    <row r="37" spans="1:25" ht="9" customHeight="1" x14ac:dyDescent="0.15">
      <c r="A37" s="161"/>
      <c r="G37" s="327" t="s">
        <v>66</v>
      </c>
      <c r="H37" s="328"/>
      <c r="I37" s="349" t="s">
        <v>67</v>
      </c>
      <c r="J37" s="349"/>
      <c r="K37" s="349" t="s">
        <v>68</v>
      </c>
      <c r="L37" s="349"/>
      <c r="M37" s="349" t="s">
        <v>71</v>
      </c>
      <c r="N37" s="349"/>
      <c r="O37" s="349" t="s">
        <v>72</v>
      </c>
      <c r="P37" s="349"/>
      <c r="Q37" s="173"/>
      <c r="R37" s="175"/>
      <c r="S37" s="162" t="s">
        <v>35</v>
      </c>
      <c r="T37" s="174"/>
      <c r="U37" s="162" t="s">
        <v>51</v>
      </c>
      <c r="V37" s="162" t="s">
        <v>73</v>
      </c>
      <c r="W37" s="162" t="s">
        <v>6</v>
      </c>
      <c r="X37" s="162" t="s">
        <v>23</v>
      </c>
    </row>
    <row r="38" spans="1:25" x14ac:dyDescent="0.15">
      <c r="A38" s="26" t="s">
        <v>74</v>
      </c>
      <c r="B38" s="26" t="s">
        <v>75</v>
      </c>
      <c r="C38" s="160" t="s">
        <v>8</v>
      </c>
      <c r="D38" s="26" t="s">
        <v>65</v>
      </c>
      <c r="E38" s="53"/>
      <c r="F38" s="53"/>
      <c r="G38" s="162" t="s">
        <v>4</v>
      </c>
      <c r="H38" s="162" t="s">
        <v>5</v>
      </c>
      <c r="I38" s="162" t="s">
        <v>4</v>
      </c>
      <c r="J38" s="162" t="s">
        <v>5</v>
      </c>
      <c r="K38" s="160" t="s">
        <v>69</v>
      </c>
      <c r="L38" s="160" t="s">
        <v>70</v>
      </c>
      <c r="M38" s="160" t="s">
        <v>69</v>
      </c>
      <c r="N38" s="160" t="s">
        <v>70</v>
      </c>
      <c r="O38" s="160" t="s">
        <v>69</v>
      </c>
      <c r="P38" s="160" t="s">
        <v>70</v>
      </c>
      <c r="Q38" s="160"/>
      <c r="R38" s="160"/>
      <c r="S38" s="160"/>
      <c r="T38" s="160"/>
      <c r="U38" s="160"/>
      <c r="V38" s="160"/>
      <c r="W38" s="160"/>
      <c r="X38" s="160"/>
    </row>
    <row r="39" spans="1:25" s="27" customFormat="1" x14ac:dyDescent="0.15">
      <c r="A39" s="26"/>
      <c r="B39" s="165"/>
      <c r="C39" s="26"/>
      <c r="D39" s="26"/>
      <c r="G39" s="23"/>
      <c r="H39" s="23"/>
      <c r="I39" s="23"/>
      <c r="J39" s="23"/>
      <c r="K39" s="24"/>
      <c r="L39" s="24"/>
      <c r="M39" s="25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6"/>
      <c r="Y39" s="53"/>
    </row>
    <row r="40" spans="1:25" s="27" customFormat="1" x14ac:dyDescent="0.15">
      <c r="A40" s="165" t="s">
        <v>29</v>
      </c>
      <c r="B40" s="165" t="s">
        <v>33</v>
      </c>
      <c r="C40" s="26" t="s">
        <v>28</v>
      </c>
      <c r="D40" s="26">
        <v>1</v>
      </c>
      <c r="G40" s="23"/>
      <c r="H40" s="23"/>
      <c r="I40" s="23"/>
      <c r="J40" s="23"/>
      <c r="K40" s="24"/>
      <c r="L40" s="24"/>
      <c r="M40" s="25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6"/>
    </row>
    <row r="41" spans="1:25" s="27" customFormat="1" x14ac:dyDescent="0.15">
      <c r="A41" s="171"/>
      <c r="B41" s="172"/>
      <c r="C41" s="26" t="s">
        <v>30</v>
      </c>
      <c r="D41" s="26">
        <v>2</v>
      </c>
      <c r="G41" s="28"/>
      <c r="H41" s="28"/>
      <c r="I41" s="28"/>
      <c r="J41" s="28"/>
      <c r="K41" s="25"/>
      <c r="L41" s="25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6"/>
    </row>
    <row r="42" spans="1:25" s="27" customFormat="1" x14ac:dyDescent="0.15">
      <c r="A42" s="164"/>
      <c r="B42" s="163"/>
      <c r="C42" s="26" t="s">
        <v>56</v>
      </c>
      <c r="D42" s="26">
        <v>3</v>
      </c>
      <c r="G42" s="28"/>
      <c r="H42" s="28"/>
      <c r="I42" s="28"/>
      <c r="J42" s="28"/>
      <c r="K42" s="25"/>
      <c r="L42" s="25"/>
      <c r="M42" s="28"/>
      <c r="N42" s="28"/>
      <c r="O42" s="28"/>
      <c r="P42" s="28"/>
      <c r="Q42" s="28"/>
      <c r="R42" s="28"/>
      <c r="S42" s="26"/>
      <c r="T42" s="26"/>
      <c r="U42" s="26"/>
      <c r="V42" s="26"/>
      <c r="W42" s="26"/>
      <c r="X42" s="26"/>
    </row>
    <row r="43" spans="1:25" s="27" customFormat="1" x14ac:dyDescent="0.15">
      <c r="G43" s="28"/>
      <c r="H43" s="28"/>
      <c r="I43" s="28"/>
      <c r="J43" s="28"/>
      <c r="K43" s="25"/>
      <c r="L43" s="25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6"/>
      <c r="X43" s="26"/>
    </row>
    <row r="44" spans="1:25" s="27" customFormat="1" ht="13.5" customHeight="1" x14ac:dyDescent="0.15">
      <c r="A44" s="333" t="s">
        <v>79</v>
      </c>
      <c r="B44" s="333"/>
      <c r="G44" s="28"/>
      <c r="H44" s="28"/>
      <c r="I44" s="28"/>
      <c r="J44" s="28"/>
      <c r="K44" s="25"/>
      <c r="L44" s="25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30"/>
      <c r="X44" s="26"/>
    </row>
    <row r="45" spans="1:25" s="27" customFormat="1" ht="13.5" customHeight="1" x14ac:dyDescent="0.15">
      <c r="A45" s="166">
        <f>SUMIF(A17:A18,hdn_mold_overseas_depreciation,K17:K18)+SUMIF(A22:A23,hdn_import_parts_cost,K22:K23)</f>
        <v>0</v>
      </c>
      <c r="B45" s="167" t="s">
        <v>32</v>
      </c>
      <c r="G45" s="28"/>
      <c r="H45" s="28"/>
      <c r="I45" s="28"/>
      <c r="J45" s="28"/>
      <c r="K45" s="25"/>
      <c r="L45" s="25"/>
      <c r="M45" s="28"/>
      <c r="N45" s="28"/>
      <c r="O45" s="29"/>
      <c r="P45" s="29"/>
      <c r="Q45" s="29"/>
      <c r="R45" s="29"/>
      <c r="S45" s="23"/>
      <c r="T45" s="23"/>
      <c r="U45" s="23"/>
      <c r="V45" s="23"/>
      <c r="W45" s="26"/>
      <c r="X45" s="26"/>
    </row>
    <row r="46" spans="1:25" s="27" customFormat="1" ht="13.5" customHeight="1" x14ac:dyDescent="0.15">
      <c r="A46" s="166">
        <f>SUMIF(A22:A25,hdn_material_parts_cost,K22:K25)+SUMIF(A22:A25,hdn_import_parts_cost,K22:K25)+SUMIF(A17:A17,hdn_material_tools_cost,K17:K17)</f>
        <v>0</v>
      </c>
      <c r="B46" s="167" t="s">
        <v>31</v>
      </c>
      <c r="G46" s="28"/>
      <c r="H46" s="28"/>
      <c r="I46" s="28"/>
      <c r="J46" s="28"/>
      <c r="K46" s="25"/>
      <c r="L46" s="25"/>
      <c r="M46" s="26"/>
      <c r="N46" s="28"/>
      <c r="O46" s="29"/>
      <c r="P46" s="29"/>
      <c r="Q46" s="29"/>
      <c r="R46" s="29"/>
      <c r="S46" s="23"/>
      <c r="T46" s="23"/>
      <c r="U46" s="23"/>
      <c r="V46" s="23"/>
      <c r="W46" s="26"/>
      <c r="X46" s="26"/>
    </row>
    <row r="47" spans="1:25" s="27" customFormat="1" ht="13.5" customHeight="1" x14ac:dyDescent="0.15">
      <c r="A47" s="168">
        <f>SUMIF(A17:A18,hdn_mold_overseas_depreciation,K17:K18)+SUMIF(A22:A23,hdn_import_parts_cost,K22:K23)</f>
        <v>0</v>
      </c>
      <c r="B47" s="169" t="s">
        <v>77</v>
      </c>
      <c r="G47" s="26"/>
      <c r="H47" s="26"/>
      <c r="I47" s="28"/>
      <c r="J47" s="28"/>
      <c r="K47" s="25"/>
      <c r="L47" s="25"/>
      <c r="M47" s="26"/>
      <c r="N47" s="28"/>
      <c r="O47" s="29"/>
      <c r="P47" s="29"/>
      <c r="Q47" s="29"/>
      <c r="R47" s="29"/>
      <c r="S47" s="23"/>
      <c r="T47" s="23"/>
      <c r="U47" s="23"/>
      <c r="V47" s="23"/>
      <c r="W47" s="23"/>
      <c r="X47" s="26"/>
    </row>
    <row r="48" spans="1:25" s="27" customFormat="1" x14ac:dyDescent="0.15">
      <c r="A48" s="167">
        <f>SUMIF(C22:C24,hdn_mass_product,K22:K24)</f>
        <v>0</v>
      </c>
      <c r="B48" s="160" t="s">
        <v>59</v>
      </c>
      <c r="F48" s="164"/>
      <c r="G48" s="29"/>
      <c r="H48" s="29"/>
      <c r="I48" s="28"/>
      <c r="J48" s="28"/>
      <c r="K48" s="25"/>
      <c r="L48" s="25"/>
      <c r="M48" s="26"/>
      <c r="N48" s="28"/>
      <c r="O48" s="29"/>
      <c r="P48" s="29"/>
      <c r="Q48" s="29"/>
      <c r="R48" s="29"/>
      <c r="S48" s="23"/>
      <c r="T48" s="23"/>
      <c r="U48" s="23"/>
      <c r="V48" s="23"/>
      <c r="W48" s="23"/>
      <c r="X48" s="26"/>
    </row>
    <row r="49" spans="1:24" s="27" customFormat="1" x14ac:dyDescent="0.15">
      <c r="A49" s="160">
        <f>SUM(T24:T25)</f>
        <v>0</v>
      </c>
      <c r="B49" s="169" t="s">
        <v>76</v>
      </c>
      <c r="F49" s="164"/>
      <c r="G49" s="28"/>
      <c r="H49" s="28"/>
      <c r="I49" s="28"/>
      <c r="J49" s="28"/>
      <c r="K49" s="25"/>
      <c r="L49" s="25"/>
      <c r="M49" s="28"/>
      <c r="N49" s="28"/>
      <c r="O49" s="29"/>
      <c r="P49" s="29"/>
      <c r="Q49" s="29"/>
      <c r="R49" s="29"/>
      <c r="S49" s="23"/>
      <c r="T49" s="23"/>
      <c r="U49" s="23"/>
      <c r="V49" s="23"/>
      <c r="W49" s="23"/>
      <c r="X49" s="26"/>
    </row>
    <row r="50" spans="1:24" s="27" customFormat="1" x14ac:dyDescent="0.15">
      <c r="A50" s="170">
        <f>calculation_tariff+tariff_total</f>
        <v>0</v>
      </c>
      <c r="B50" s="169" t="s">
        <v>60</v>
      </c>
      <c r="F50" s="164"/>
      <c r="G50" s="29"/>
      <c r="H50" s="29"/>
      <c r="I50" s="23"/>
      <c r="J50" s="23"/>
      <c r="K50" s="25"/>
      <c r="L50" s="25"/>
      <c r="M50" s="28"/>
      <c r="N50" s="28"/>
      <c r="O50" s="29"/>
      <c r="P50" s="29"/>
      <c r="Q50" s="29"/>
      <c r="R50" s="29"/>
      <c r="S50" s="23"/>
      <c r="T50" s="23"/>
      <c r="U50" s="23"/>
      <c r="V50" s="23"/>
      <c r="W50" s="23"/>
      <c r="X50" s="26"/>
    </row>
    <row r="51" spans="1:24" s="27" customFormat="1" x14ac:dyDescent="0.15">
      <c r="F51" s="164"/>
      <c r="G51" s="29"/>
      <c r="H51" s="29"/>
      <c r="I51" s="23"/>
      <c r="J51" s="23"/>
      <c r="K51" s="25"/>
      <c r="L51" s="25"/>
      <c r="M51" s="28"/>
      <c r="N51" s="28"/>
      <c r="O51" s="29"/>
      <c r="P51" s="29"/>
      <c r="Q51" s="29"/>
      <c r="R51" s="29"/>
      <c r="S51" s="23"/>
      <c r="T51" s="23"/>
      <c r="U51" s="23"/>
      <c r="V51" s="23"/>
      <c r="W51" s="23"/>
      <c r="X51" s="26"/>
    </row>
    <row r="52" spans="1:24" s="27" customFormat="1" x14ac:dyDescent="0.15">
      <c r="F52" s="164"/>
      <c r="G52" s="29"/>
      <c r="H52" s="29"/>
      <c r="I52" s="23"/>
      <c r="J52" s="23"/>
      <c r="K52" s="25"/>
      <c r="L52" s="25"/>
      <c r="M52" s="28"/>
      <c r="N52" s="28"/>
      <c r="O52" s="29"/>
      <c r="P52" s="29"/>
      <c r="Q52" s="29"/>
      <c r="R52" s="29"/>
      <c r="S52" s="23"/>
      <c r="T52" s="23"/>
      <c r="U52" s="23"/>
      <c r="V52" s="23"/>
      <c r="W52" s="23"/>
      <c r="X52" s="26"/>
    </row>
    <row r="53" spans="1:24" s="27" customFormat="1" ht="13.2" x14ac:dyDescent="0.2">
      <c r="E53" s="31"/>
      <c r="F53" s="164"/>
      <c r="G53" s="29"/>
      <c r="H53" s="29"/>
      <c r="I53" s="23"/>
      <c r="J53" s="23"/>
      <c r="K53" s="25"/>
      <c r="L53" s="25"/>
      <c r="M53" s="28"/>
      <c r="N53" s="28"/>
      <c r="O53" s="29"/>
      <c r="P53" s="29"/>
      <c r="Q53" s="29"/>
      <c r="R53" s="29"/>
      <c r="S53" s="23"/>
      <c r="T53" s="23"/>
      <c r="U53" s="23"/>
      <c r="V53" s="23"/>
      <c r="W53" s="23"/>
      <c r="X53" s="26"/>
    </row>
    <row r="54" spans="1:24" s="27" customFormat="1" ht="13.2" x14ac:dyDescent="0.2">
      <c r="A54" s="329" t="s">
        <v>78</v>
      </c>
      <c r="B54" s="26"/>
      <c r="E54" s="32"/>
      <c r="F54" s="164"/>
      <c r="G54" s="29"/>
      <c r="H54" s="29"/>
      <c r="I54" s="23"/>
      <c r="J54" s="23"/>
      <c r="K54" s="25"/>
      <c r="L54" s="25"/>
      <c r="M54" s="28"/>
      <c r="N54" s="28"/>
      <c r="O54" s="29"/>
      <c r="P54" s="29"/>
      <c r="Q54" s="29"/>
      <c r="R54" s="29"/>
      <c r="S54" s="23"/>
      <c r="T54" s="23"/>
      <c r="U54" s="23"/>
      <c r="V54" s="23"/>
      <c r="W54" s="23"/>
      <c r="X54" s="26"/>
    </row>
    <row r="55" spans="1:24" s="27" customFormat="1" ht="13.2" x14ac:dyDescent="0.2">
      <c r="A55" s="329"/>
      <c r="B55" s="26"/>
      <c r="E55" s="32"/>
      <c r="F55" s="164"/>
      <c r="G55" s="29"/>
      <c r="H55" s="29"/>
      <c r="I55" s="23"/>
      <c r="J55" s="23"/>
      <c r="K55" s="25"/>
      <c r="L55" s="25"/>
      <c r="M55" s="23"/>
      <c r="N55" s="28"/>
      <c r="O55" s="29"/>
      <c r="P55" s="29"/>
      <c r="Q55" s="29"/>
      <c r="R55" s="29"/>
      <c r="S55" s="23"/>
      <c r="T55" s="23"/>
      <c r="U55" s="23"/>
      <c r="V55" s="23"/>
      <c r="W55" s="23"/>
      <c r="X55" s="26"/>
    </row>
    <row r="56" spans="1:24" s="27" customFormat="1" ht="13.2" x14ac:dyDescent="0.2">
      <c r="A56" s="330" t="s">
        <v>80</v>
      </c>
      <c r="B56" s="24"/>
      <c r="E56" s="32"/>
      <c r="F56" s="164"/>
      <c r="G56" s="29"/>
      <c r="H56" s="29"/>
      <c r="I56" s="29"/>
      <c r="J56" s="29"/>
      <c r="K56" s="25"/>
      <c r="L56" s="25"/>
      <c r="M56" s="23"/>
      <c r="N56" s="28"/>
      <c r="O56" s="29"/>
      <c r="P56" s="29"/>
      <c r="Q56" s="29"/>
      <c r="R56" s="29"/>
      <c r="S56" s="23"/>
      <c r="T56" s="23"/>
      <c r="U56" s="23"/>
      <c r="V56" s="23"/>
      <c r="W56" s="23"/>
      <c r="X56" s="26"/>
    </row>
    <row r="57" spans="1:24" s="27" customFormat="1" ht="13.2" x14ac:dyDescent="0.2">
      <c r="A57" s="331"/>
      <c r="B57" s="25"/>
      <c r="E57" s="32"/>
      <c r="F57" s="164"/>
      <c r="G57" s="26"/>
      <c r="H57" s="26"/>
      <c r="I57" s="159"/>
      <c r="J57" s="159"/>
      <c r="K57" s="159"/>
      <c r="L57" s="159"/>
      <c r="M57" s="159"/>
      <c r="N57" s="28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s="27" customFormat="1" ht="13.2" x14ac:dyDescent="0.2">
      <c r="A58" s="331"/>
      <c r="B58" s="23"/>
      <c r="E58" s="32"/>
      <c r="F58" s="164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spans="1:24" s="27" customFormat="1" ht="13.2" x14ac:dyDescent="0.2">
      <c r="A59" s="331"/>
      <c r="B59" s="23"/>
      <c r="E59" s="32"/>
      <c r="F59" s="164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spans="1:24" s="27" customFormat="1" ht="13.2" x14ac:dyDescent="0.2">
      <c r="A60" s="331"/>
      <c r="B60" s="28"/>
      <c r="E60" s="32"/>
      <c r="F60" s="164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spans="1:24" s="27" customFormat="1" ht="12" x14ac:dyDescent="0.15">
      <c r="A61" s="331"/>
      <c r="B61" s="26"/>
      <c r="F61" s="164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33"/>
    </row>
    <row r="62" spans="1:24" s="27" customFormat="1" ht="12" x14ac:dyDescent="0.15">
      <c r="A62" s="332"/>
      <c r="B62" s="28"/>
      <c r="F62" s="164"/>
      <c r="G62" s="26"/>
      <c r="H62" s="26"/>
      <c r="I62" s="42"/>
      <c r="J62" s="42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33"/>
    </row>
    <row r="63" spans="1:24" s="27" customFormat="1" ht="12" x14ac:dyDescent="0.15">
      <c r="A63" s="26" t="s">
        <v>81</v>
      </c>
      <c r="B63" s="26"/>
      <c r="F63" s="164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33"/>
    </row>
    <row r="64" spans="1:24" s="27" customFormat="1" ht="12" x14ac:dyDescent="0.15"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33"/>
    </row>
    <row r="65" spans="7:24" s="27" customFormat="1" ht="12" x14ac:dyDescent="0.15">
      <c r="G65" s="42"/>
      <c r="H65" s="42"/>
      <c r="I65" s="26"/>
      <c r="J65" s="26"/>
      <c r="K65" s="26"/>
      <c r="L65" s="26"/>
      <c r="M65" s="42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33"/>
    </row>
    <row r="66" spans="7:24" s="27" customFormat="1" ht="12" x14ac:dyDescent="0.15"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33"/>
    </row>
    <row r="67" spans="7:24" s="27" customFormat="1" ht="12" x14ac:dyDescent="0.15"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33"/>
    </row>
    <row r="68" spans="7:24" s="27" customFormat="1" ht="12" x14ac:dyDescent="0.15"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33"/>
    </row>
    <row r="69" spans="7:24" s="27" customFormat="1" ht="13.2" x14ac:dyDescent="0.2">
      <c r="G69" s="26"/>
      <c r="H69" s="26"/>
      <c r="I69" s="34"/>
      <c r="J69" s="34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7:24" s="27" customFormat="1" ht="13.2" x14ac:dyDescent="0.2">
      <c r="G70" s="26"/>
      <c r="H70" s="26"/>
      <c r="I70" s="34"/>
      <c r="J70" s="34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7:24" s="27" customFormat="1" ht="13.2" x14ac:dyDescent="0.2">
      <c r="G71" s="26"/>
      <c r="H71" s="26"/>
      <c r="I71" s="34"/>
      <c r="J71" s="34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7:24" s="27" customFormat="1" ht="13.2" x14ac:dyDescent="0.2">
      <c r="G72" s="26"/>
      <c r="H72" s="26"/>
      <c r="I72" s="34"/>
      <c r="J72" s="34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7:24" s="27" customFormat="1" ht="13.2" x14ac:dyDescent="0.2">
      <c r="G73" s="26"/>
      <c r="H73" s="26"/>
      <c r="I73" s="34"/>
      <c r="J73" s="34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7:24" s="27" customFormat="1" ht="13.2" x14ac:dyDescent="0.2">
      <c r="G74" s="26"/>
      <c r="H74" s="26"/>
      <c r="I74" s="34"/>
      <c r="J74" s="34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7:24" s="27" customFormat="1" ht="13.2" x14ac:dyDescent="0.2">
      <c r="G75" s="26"/>
      <c r="H75" s="26"/>
      <c r="I75" s="34"/>
      <c r="J75" s="34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7:24" s="27" customFormat="1" ht="13.2" x14ac:dyDescent="0.2">
      <c r="G76" s="26"/>
      <c r="H76" s="26"/>
      <c r="I76" s="34"/>
      <c r="J76" s="34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7:24" s="27" customFormat="1" x14ac:dyDescent="0.15"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7:24" s="27" customFormat="1" x14ac:dyDescent="0.15"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7:24" s="27" customFormat="1" x14ac:dyDescent="0.15"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7:24" s="27" customFormat="1" ht="13.2" x14ac:dyDescent="0.2">
      <c r="G80" s="26"/>
      <c r="H80" s="48"/>
      <c r="I80" s="49"/>
      <c r="J80" s="49"/>
      <c r="K80" s="49"/>
      <c r="L80" s="48"/>
      <c r="M80" s="49"/>
      <c r="N80" s="48"/>
      <c r="O80" s="48"/>
      <c r="P80" s="41"/>
      <c r="Q80" s="41"/>
      <c r="R80" s="41"/>
      <c r="S80" s="35"/>
      <c r="T80" s="35"/>
      <c r="U80" s="35"/>
      <c r="V80" s="35"/>
      <c r="W80" s="26"/>
      <c r="X80" s="26"/>
    </row>
    <row r="81" spans="7:24" s="27" customFormat="1" ht="12" x14ac:dyDescent="0.15">
      <c r="G81" s="26"/>
      <c r="H81" s="26"/>
      <c r="I81" s="47"/>
      <c r="J81" s="47"/>
      <c r="K81" s="47"/>
      <c r="L81" s="41"/>
      <c r="M81" s="47"/>
      <c r="N81" s="41"/>
      <c r="O81" s="41"/>
      <c r="P81" s="41"/>
      <c r="Q81" s="41"/>
      <c r="R81" s="41"/>
      <c r="S81" s="26"/>
      <c r="T81" s="26"/>
      <c r="U81" s="26"/>
      <c r="V81" s="26"/>
      <c r="W81" s="26"/>
      <c r="X81" s="26"/>
    </row>
    <row r="82" spans="7:24" s="27" customFormat="1" ht="12" x14ac:dyDescent="0.15">
      <c r="G82" s="26"/>
      <c r="H82" s="149"/>
      <c r="I82" s="149"/>
      <c r="J82" s="149"/>
      <c r="K82" s="149"/>
      <c r="L82" s="148"/>
      <c r="M82" s="149"/>
      <c r="N82" s="148"/>
      <c r="O82" s="148"/>
      <c r="P82" s="41"/>
      <c r="Q82" s="41"/>
      <c r="R82" s="41"/>
      <c r="S82" s="26"/>
      <c r="T82" s="26"/>
      <c r="U82" s="26"/>
      <c r="V82" s="26"/>
      <c r="W82" s="26"/>
      <c r="X82" s="26"/>
    </row>
    <row r="83" spans="7:24" s="27" customFormat="1" ht="12" x14ac:dyDescent="0.15">
      <c r="G83" s="26"/>
      <c r="H83" s="149"/>
      <c r="I83" s="48"/>
      <c r="J83" s="51"/>
      <c r="K83" s="51"/>
      <c r="L83" s="51"/>
      <c r="M83" s="51"/>
      <c r="N83" s="51"/>
      <c r="O83" s="51"/>
      <c r="P83" s="41"/>
      <c r="Q83" s="41"/>
      <c r="R83" s="41"/>
      <c r="S83" s="26"/>
      <c r="T83" s="26"/>
      <c r="U83" s="26"/>
      <c r="V83" s="26"/>
      <c r="W83" s="26"/>
      <c r="X83" s="26"/>
    </row>
    <row r="84" spans="7:24" s="27" customFormat="1" ht="12" x14ac:dyDescent="0.15">
      <c r="G84" s="26"/>
      <c r="H84" s="149"/>
      <c r="I84" s="48"/>
      <c r="J84" s="149"/>
      <c r="K84" s="149"/>
      <c r="L84" s="149"/>
      <c r="M84" s="149"/>
      <c r="N84" s="149"/>
      <c r="O84" s="149"/>
      <c r="P84" s="41"/>
      <c r="Q84" s="41"/>
      <c r="R84" s="41"/>
      <c r="S84" s="26"/>
      <c r="T84" s="26"/>
      <c r="U84" s="26"/>
      <c r="V84" s="26"/>
      <c r="W84" s="26"/>
      <c r="X84" s="26"/>
    </row>
    <row r="85" spans="7:24" s="27" customFormat="1" ht="12" x14ac:dyDescent="0.15">
      <c r="G85" s="26"/>
      <c r="H85" s="149"/>
      <c r="I85" s="49"/>
      <c r="J85" s="149"/>
      <c r="K85" s="51"/>
      <c r="L85" s="149"/>
      <c r="M85" s="149"/>
      <c r="N85" s="149"/>
      <c r="O85" s="149"/>
      <c r="P85" s="41"/>
      <c r="Q85" s="41"/>
      <c r="R85" s="41"/>
      <c r="S85" s="26"/>
      <c r="T85" s="26"/>
      <c r="U85" s="26"/>
      <c r="V85" s="26"/>
      <c r="W85" s="26"/>
      <c r="X85" s="26"/>
    </row>
    <row r="86" spans="7:24" s="27" customFormat="1" ht="12" x14ac:dyDescent="0.15">
      <c r="G86" s="148"/>
      <c r="H86" s="50"/>
      <c r="I86" s="148"/>
      <c r="J86" s="48"/>
      <c r="K86" s="148"/>
      <c r="L86" s="148"/>
      <c r="M86" s="148"/>
      <c r="N86" s="41"/>
      <c r="O86" s="148"/>
      <c r="P86" s="41"/>
      <c r="Q86" s="41"/>
      <c r="R86" s="41"/>
      <c r="S86" s="26"/>
      <c r="T86" s="26"/>
      <c r="U86" s="26"/>
      <c r="V86" s="26"/>
      <c r="W86" s="26"/>
      <c r="X86" s="26"/>
    </row>
    <row r="87" spans="7:24" s="27" customFormat="1" ht="12" x14ac:dyDescent="0.15">
      <c r="G87" s="149"/>
      <c r="H87" s="48"/>
      <c r="I87" s="149"/>
      <c r="J87" s="48"/>
      <c r="K87" s="149"/>
      <c r="L87" s="149"/>
      <c r="M87" s="149"/>
      <c r="N87" s="41"/>
      <c r="O87" s="149"/>
      <c r="P87" s="41"/>
      <c r="Q87" s="41"/>
      <c r="R87" s="41"/>
      <c r="S87" s="26"/>
      <c r="T87" s="26"/>
      <c r="U87" s="26"/>
      <c r="V87" s="26"/>
      <c r="W87" s="26"/>
      <c r="X87" s="26"/>
    </row>
    <row r="88" spans="7:24" s="27" customFormat="1" ht="12" x14ac:dyDescent="0.15">
      <c r="G88" s="50"/>
      <c r="H88" s="48"/>
      <c r="I88" s="50"/>
      <c r="J88" s="48"/>
      <c r="K88" s="50"/>
      <c r="L88" s="50"/>
      <c r="M88" s="50"/>
      <c r="N88" s="41"/>
      <c r="O88" s="50"/>
      <c r="P88" s="41"/>
      <c r="Q88" s="41"/>
      <c r="R88" s="41"/>
      <c r="S88" s="26"/>
      <c r="T88" s="26"/>
      <c r="U88" s="26"/>
      <c r="V88" s="26"/>
      <c r="W88" s="26"/>
      <c r="X88" s="26"/>
    </row>
    <row r="89" spans="7:24" s="27" customFormat="1" ht="12" x14ac:dyDescent="0.15">
      <c r="G89" s="51"/>
      <c r="H89" s="48"/>
      <c r="I89" s="51"/>
      <c r="J89" s="48"/>
      <c r="K89" s="51"/>
      <c r="L89" s="51"/>
      <c r="M89" s="51"/>
      <c r="N89" s="41"/>
      <c r="O89" s="51"/>
      <c r="P89" s="41"/>
      <c r="Q89" s="41"/>
      <c r="R89" s="41"/>
      <c r="S89" s="26"/>
      <c r="T89" s="26"/>
      <c r="U89" s="26"/>
      <c r="V89" s="26"/>
      <c r="W89" s="26"/>
      <c r="X89" s="26"/>
    </row>
    <row r="90" spans="7:24" s="27" customFormat="1" ht="12" x14ac:dyDescent="0.15">
      <c r="G90" s="149"/>
      <c r="H90" s="48"/>
      <c r="I90" s="149"/>
      <c r="J90" s="48"/>
      <c r="K90" s="149"/>
      <c r="L90" s="149"/>
      <c r="M90" s="149"/>
      <c r="N90" s="41"/>
      <c r="O90" s="149"/>
      <c r="P90" s="41"/>
      <c r="Q90" s="41"/>
      <c r="R90" s="41"/>
      <c r="S90" s="26"/>
      <c r="T90" s="26"/>
      <c r="U90" s="26"/>
      <c r="V90" s="26"/>
      <c r="W90" s="26"/>
      <c r="X90" s="26"/>
    </row>
    <row r="91" spans="7:24" s="27" customFormat="1" ht="12" x14ac:dyDescent="0.15">
      <c r="G91" s="149"/>
      <c r="H91" s="48"/>
      <c r="I91" s="149"/>
      <c r="J91" s="48"/>
      <c r="K91" s="149"/>
      <c r="L91" s="149"/>
      <c r="M91" s="149"/>
      <c r="N91" s="41"/>
      <c r="O91" s="149"/>
      <c r="P91" s="41"/>
      <c r="Q91" s="41"/>
      <c r="R91" s="41"/>
      <c r="S91" s="26"/>
      <c r="T91" s="26"/>
      <c r="U91" s="26"/>
      <c r="V91" s="26"/>
      <c r="W91" s="26"/>
      <c r="X91" s="26"/>
    </row>
    <row r="92" spans="7:24" s="27" customFormat="1" ht="12" x14ac:dyDescent="0.15">
      <c r="G92" s="149"/>
      <c r="H92" s="48"/>
      <c r="I92" s="149"/>
      <c r="J92" s="48"/>
      <c r="K92" s="149"/>
      <c r="L92" s="149"/>
      <c r="M92" s="149"/>
      <c r="N92" s="41"/>
      <c r="O92" s="149"/>
      <c r="P92" s="41"/>
      <c r="Q92" s="41"/>
      <c r="R92" s="41"/>
      <c r="S92" s="26"/>
      <c r="T92" s="26"/>
      <c r="U92" s="26"/>
      <c r="V92" s="26"/>
      <c r="W92" s="26"/>
      <c r="X92" s="26"/>
    </row>
    <row r="93" spans="7:24" s="27" customFormat="1" ht="12" x14ac:dyDescent="0.15">
      <c r="G93" s="149"/>
      <c r="H93" s="26"/>
      <c r="I93" s="149"/>
      <c r="J93" s="26"/>
      <c r="K93" s="149"/>
      <c r="L93" s="149"/>
      <c r="M93" s="149"/>
      <c r="N93" s="26"/>
      <c r="O93" s="149"/>
      <c r="P93" s="26"/>
      <c r="Q93" s="26"/>
      <c r="R93" s="26"/>
      <c r="S93" s="26"/>
      <c r="T93" s="26"/>
      <c r="U93" s="26"/>
      <c r="V93" s="26"/>
      <c r="W93" s="26"/>
      <c r="X93" s="26"/>
    </row>
    <row r="94" spans="7:24" s="27" customFormat="1" ht="12" x14ac:dyDescent="0.15">
      <c r="G94" s="50"/>
      <c r="H94" s="26"/>
      <c r="I94" s="50"/>
      <c r="J94" s="26"/>
      <c r="K94" s="50"/>
      <c r="L94" s="50"/>
      <c r="M94" s="50"/>
      <c r="N94" s="26"/>
      <c r="O94" s="50"/>
      <c r="P94" s="26"/>
      <c r="Q94" s="26"/>
      <c r="R94" s="26"/>
      <c r="S94" s="26"/>
      <c r="T94" s="26"/>
      <c r="U94" s="26"/>
      <c r="V94" s="26"/>
      <c r="W94" s="26"/>
      <c r="X94" s="26"/>
    </row>
    <row r="95" spans="7:24" ht="12" x14ac:dyDescent="0.15">
      <c r="G95" s="50"/>
      <c r="H95" s="160"/>
      <c r="I95" s="50"/>
      <c r="J95" s="160"/>
      <c r="K95" s="50"/>
      <c r="L95" s="50"/>
      <c r="M95" s="50"/>
      <c r="N95" s="160"/>
      <c r="O95" s="50"/>
      <c r="P95" s="160"/>
      <c r="Q95" s="160"/>
      <c r="R95" s="160"/>
      <c r="S95" s="160"/>
      <c r="T95" s="160"/>
      <c r="U95" s="160"/>
      <c r="V95" s="160"/>
      <c r="W95" s="160"/>
      <c r="X95" s="160"/>
    </row>
    <row r="96" spans="7:24" ht="12" x14ac:dyDescent="0.15">
      <c r="G96" s="149"/>
      <c r="H96" s="160"/>
      <c r="I96" s="149"/>
      <c r="J96" s="160"/>
      <c r="K96" s="149"/>
      <c r="L96" s="149"/>
      <c r="M96" s="149"/>
      <c r="N96" s="160"/>
      <c r="O96" s="149"/>
      <c r="P96" s="160"/>
      <c r="Q96" s="160"/>
      <c r="R96" s="160"/>
      <c r="S96" s="160"/>
      <c r="T96" s="160"/>
      <c r="U96" s="160"/>
      <c r="V96" s="160"/>
      <c r="W96" s="160"/>
      <c r="X96" s="160"/>
    </row>
    <row r="99" spans="1:6" ht="12" x14ac:dyDescent="0.15">
      <c r="A99" s="36"/>
      <c r="B99" s="36"/>
      <c r="C99" s="37"/>
      <c r="D99" s="37"/>
      <c r="E99" s="38"/>
      <c r="F99" s="39"/>
    </row>
    <row r="100" spans="1:6" ht="12" x14ac:dyDescent="0.15">
      <c r="A100" s="37"/>
      <c r="B100" s="37"/>
      <c r="C100" s="37"/>
      <c r="D100" s="37"/>
      <c r="E100" s="38"/>
      <c r="F100" s="39"/>
    </row>
    <row r="101" spans="1:6" ht="12" x14ac:dyDescent="0.15">
      <c r="A101" s="37"/>
      <c r="B101" s="37"/>
      <c r="C101" s="37"/>
      <c r="D101" s="37"/>
      <c r="E101" s="38"/>
      <c r="F101" s="39"/>
    </row>
    <row r="102" spans="1:6" ht="12" x14ac:dyDescent="0.15">
      <c r="C102" s="37"/>
      <c r="D102" s="37"/>
      <c r="E102" s="38"/>
      <c r="F102" s="39"/>
    </row>
    <row r="103" spans="1:6" ht="12" x14ac:dyDescent="0.15">
      <c r="C103" s="37"/>
      <c r="D103" s="37"/>
      <c r="E103" s="38"/>
      <c r="F103" s="39"/>
    </row>
    <row r="104" spans="1:6" ht="12" x14ac:dyDescent="0.15">
      <c r="C104" s="37"/>
      <c r="D104" s="37"/>
      <c r="E104" s="38"/>
      <c r="F104" s="39"/>
    </row>
    <row r="105" spans="1:6" ht="12" x14ac:dyDescent="0.15">
      <c r="C105" s="37"/>
      <c r="D105" s="37"/>
      <c r="E105" s="38"/>
      <c r="F105" s="39"/>
    </row>
    <row r="106" spans="1:6" ht="12" x14ac:dyDescent="0.15">
      <c r="C106" s="37"/>
      <c r="D106" s="37"/>
      <c r="E106" s="38"/>
      <c r="F106" s="39"/>
    </row>
    <row r="107" spans="1:6" ht="12" x14ac:dyDescent="0.15">
      <c r="C107" s="37"/>
      <c r="D107" s="37"/>
      <c r="E107" s="38"/>
      <c r="F107" s="39"/>
    </row>
    <row r="108" spans="1:6" ht="12" x14ac:dyDescent="0.15">
      <c r="C108" s="37"/>
      <c r="D108" s="37"/>
      <c r="E108" s="38"/>
      <c r="F108" s="39"/>
    </row>
    <row r="109" spans="1:6" ht="12" x14ac:dyDescent="0.15">
      <c r="C109" s="37"/>
      <c r="D109" s="37"/>
      <c r="E109" s="38"/>
      <c r="F109" s="39"/>
    </row>
    <row r="110" spans="1:6" ht="12" x14ac:dyDescent="0.15">
      <c r="C110" s="37"/>
      <c r="D110" s="37"/>
      <c r="E110" s="38"/>
      <c r="F110" s="39"/>
    </row>
    <row r="111" spans="1:6" ht="12" x14ac:dyDescent="0.15">
      <c r="C111" s="37"/>
      <c r="D111" s="37"/>
      <c r="E111" s="38"/>
      <c r="F111" s="39"/>
    </row>
    <row r="112" spans="1:6" ht="12" x14ac:dyDescent="0.15">
      <c r="C112" s="37"/>
      <c r="D112" s="37"/>
      <c r="E112" s="38"/>
      <c r="F112" s="39"/>
    </row>
    <row r="113" spans="3:6" ht="12" x14ac:dyDescent="0.15">
      <c r="C113" s="37"/>
      <c r="D113" s="37"/>
      <c r="E113" s="38"/>
      <c r="F113" s="39"/>
    </row>
    <row r="114" spans="3:6" ht="12" x14ac:dyDescent="0.15">
      <c r="C114" s="37"/>
      <c r="D114" s="37"/>
      <c r="E114" s="38"/>
      <c r="F114" s="39"/>
    </row>
    <row r="115" spans="3:6" ht="12" x14ac:dyDescent="0.15">
      <c r="C115" s="37"/>
      <c r="D115" s="37"/>
      <c r="E115" s="38"/>
      <c r="F115" s="39"/>
    </row>
    <row r="116" spans="3:6" ht="12" x14ac:dyDescent="0.15">
      <c r="C116" s="37"/>
      <c r="D116" s="37"/>
      <c r="E116" s="38"/>
      <c r="F116" s="39"/>
    </row>
    <row r="117" spans="3:6" ht="12" x14ac:dyDescent="0.15">
      <c r="C117" s="37"/>
      <c r="D117" s="37"/>
      <c r="E117" s="38"/>
      <c r="F117" s="39"/>
    </row>
    <row r="118" spans="3:6" ht="12" x14ac:dyDescent="0.15">
      <c r="C118" s="37"/>
      <c r="D118" s="37"/>
      <c r="E118" s="38"/>
      <c r="F118" s="39"/>
    </row>
    <row r="119" spans="3:6" ht="12" x14ac:dyDescent="0.15">
      <c r="C119" s="37"/>
      <c r="D119" s="37"/>
      <c r="E119" s="38"/>
      <c r="F119" s="39"/>
    </row>
    <row r="120" spans="3:6" ht="12" x14ac:dyDescent="0.15">
      <c r="C120" s="37"/>
      <c r="D120" s="37"/>
      <c r="E120" s="38"/>
      <c r="F120" s="39"/>
    </row>
    <row r="121" spans="3:6" ht="12" x14ac:dyDescent="0.15">
      <c r="C121" s="37"/>
      <c r="D121" s="37"/>
      <c r="E121" s="38"/>
      <c r="F121" s="39"/>
    </row>
    <row r="122" spans="3:6" ht="12" x14ac:dyDescent="0.15">
      <c r="C122" s="37"/>
      <c r="D122" s="37"/>
      <c r="E122" s="38"/>
      <c r="F122" s="39"/>
    </row>
    <row r="123" spans="3:6" ht="12" x14ac:dyDescent="0.15">
      <c r="C123" s="37"/>
      <c r="D123" s="37"/>
      <c r="E123" s="38"/>
      <c r="F123" s="39"/>
    </row>
    <row r="124" spans="3:6" ht="12" x14ac:dyDescent="0.15">
      <c r="C124" s="37"/>
      <c r="D124" s="37"/>
      <c r="E124" s="38"/>
      <c r="F124" s="39"/>
    </row>
  </sheetData>
  <mergeCells count="117">
    <mergeCell ref="N7:P7"/>
    <mergeCell ref="K7:L7"/>
    <mergeCell ref="D7:F7"/>
    <mergeCell ref="A7:B7"/>
    <mergeCell ref="G37:H37"/>
    <mergeCell ref="A54:A55"/>
    <mergeCell ref="A56:A62"/>
    <mergeCell ref="A44:B44"/>
    <mergeCell ref="A34:G34"/>
    <mergeCell ref="I34:P34"/>
    <mergeCell ref="A35:P35"/>
    <mergeCell ref="A32:B32"/>
    <mergeCell ref="C32:F32"/>
    <mergeCell ref="K32:L32"/>
    <mergeCell ref="N32:O32"/>
    <mergeCell ref="A33:B33"/>
    <mergeCell ref="C33:F33"/>
    <mergeCell ref="K33:L33"/>
    <mergeCell ref="M33:N33"/>
    <mergeCell ref="O33:P33"/>
    <mergeCell ref="I37:J37"/>
    <mergeCell ref="K37:L37"/>
    <mergeCell ref="M37:N37"/>
    <mergeCell ref="O37:P37"/>
    <mergeCell ref="K30:M30"/>
    <mergeCell ref="N30:O30"/>
    <mergeCell ref="A31:B31"/>
    <mergeCell ref="C31:F31"/>
    <mergeCell ref="K31:L31"/>
    <mergeCell ref="N31:O31"/>
    <mergeCell ref="A28:B28"/>
    <mergeCell ref="E28:G28"/>
    <mergeCell ref="H28:I28"/>
    <mergeCell ref="L28:M28"/>
    <mergeCell ref="N28:O28"/>
    <mergeCell ref="K29:M29"/>
    <mergeCell ref="N29:O29"/>
    <mergeCell ref="N26:P26"/>
    <mergeCell ref="A27:B27"/>
    <mergeCell ref="E27:G27"/>
    <mergeCell ref="H27:I27"/>
    <mergeCell ref="L27:M27"/>
    <mergeCell ref="N27:O27"/>
    <mergeCell ref="A25:B25"/>
    <mergeCell ref="D25:E25"/>
    <mergeCell ref="K25:L25"/>
    <mergeCell ref="N25:P25"/>
    <mergeCell ref="A24:B24"/>
    <mergeCell ref="D24:E24"/>
    <mergeCell ref="K24:L24"/>
    <mergeCell ref="N24:P24"/>
    <mergeCell ref="A23:B23"/>
    <mergeCell ref="D23:E23"/>
    <mergeCell ref="K23:L23"/>
    <mergeCell ref="N23:P23"/>
    <mergeCell ref="A22:B22"/>
    <mergeCell ref="D22:E22"/>
    <mergeCell ref="K22:L22"/>
    <mergeCell ref="N22:P22"/>
    <mergeCell ref="A19:F19"/>
    <mergeCell ref="I19:L19"/>
    <mergeCell ref="N19:P19"/>
    <mergeCell ref="A20:P20"/>
    <mergeCell ref="A21:B21"/>
    <mergeCell ref="D21:E21"/>
    <mergeCell ref="K21:L21"/>
    <mergeCell ref="N21:P21"/>
    <mergeCell ref="A18:B18"/>
    <mergeCell ref="D18:E18"/>
    <mergeCell ref="K18:L18"/>
    <mergeCell ref="N18:P18"/>
    <mergeCell ref="A17:B17"/>
    <mergeCell ref="D17:E17"/>
    <mergeCell ref="K17:L17"/>
    <mergeCell ref="N17:P17"/>
    <mergeCell ref="A14:F14"/>
    <mergeCell ref="I14:L14"/>
    <mergeCell ref="N14:P14"/>
    <mergeCell ref="A15:P15"/>
    <mergeCell ref="A16:B16"/>
    <mergeCell ref="D16:E16"/>
    <mergeCell ref="K16:L16"/>
    <mergeCell ref="N16:P16"/>
    <mergeCell ref="A13:B13"/>
    <mergeCell ref="D13:F13"/>
    <mergeCell ref="K13:L13"/>
    <mergeCell ref="N13:P13"/>
    <mergeCell ref="A12:B12"/>
    <mergeCell ref="D12:F12"/>
    <mergeCell ref="K12:L12"/>
    <mergeCell ref="N12:P12"/>
    <mergeCell ref="A9:F9"/>
    <mergeCell ref="I9:L9"/>
    <mergeCell ref="N9:P9"/>
    <mergeCell ref="A10:P10"/>
    <mergeCell ref="A11:B11"/>
    <mergeCell ref="D11:F11"/>
    <mergeCell ref="K11:L11"/>
    <mergeCell ref="N11:P11"/>
    <mergeCell ref="A8:B8"/>
    <mergeCell ref="D8:F8"/>
    <mergeCell ref="K8:L8"/>
    <mergeCell ref="N8:P8"/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B2:C2"/>
    <mergeCell ref="A6:B6"/>
    <mergeCell ref="D6:F6"/>
    <mergeCell ref="K6:L6"/>
    <mergeCell ref="N6:P6"/>
  </mergeCells>
  <phoneticPr fontId="3"/>
  <dataValidations count="15">
    <dataValidation imeMode="on" allowBlank="1" showInputMessage="1" showErrorMessage="1" sqref="D3" xr:uid="{CC0785D4-5A27-4F3F-AB52-05937050FA12}"/>
    <dataValidation imeMode="hiragana" allowBlank="1" showInputMessage="1" showErrorMessage="1" sqref="O17:P17 N25:O25 N7:N8 N12:N13 N17:N18 N22:P24" xr:uid="{4CFD76F2-A73A-46ED-BE1C-E2D39902265F}"/>
    <dataValidation type="textLength" imeMode="off" allowBlank="1" showInputMessage="1" showErrorMessage="1" errorTitle="製品コード入力ミス" error="製品コードを4桁で入力してください。_x000a_例：0000～9999" sqref="B3" xr:uid="{B4904180-3D73-41CD-8718-4E10BF302CC6}">
      <formula1>5</formula1>
      <formula2>5</formula2>
    </dataValidation>
    <dataValidation imeMode="off" allowBlank="1" showInputMessage="1" showErrorMessage="1" sqref="N4 P3 G7:G8 G12:G13 G17:G18 G22:G25" xr:uid="{AD65E3AF-49F0-4793-9BAB-98706C4E2F63}"/>
    <dataValidation type="list" allowBlank="1" showInputMessage="1" showErrorMessage="1" sqref="F26" xr:uid="{3757063C-2451-4FCD-B099-1752394378AB}">
      <formula1>"　○"</formula1>
    </dataValidation>
    <dataValidation type="list" allowBlank="1" showInputMessage="1" showErrorMessage="1" sqref="F17:F18 F22:F25" xr:uid="{5221E183-6599-4F07-A514-46D7FD8B2DF3}">
      <formula1>$A$39:$A$40</formula1>
    </dataValidation>
    <dataValidation type="list" allowBlank="1" showInputMessage="1" showErrorMessage="1" sqref="S17:S18 S22:S25" xr:uid="{B88F7645-F47C-4583-A637-EE8640580554}">
      <formula1>$B$39:$B$40</formula1>
    </dataValidation>
    <dataValidation type="list" allowBlank="1" showInputMessage="1" sqref="H7:H8 H12:H13 H17:H18" xr:uid="{B536A364-EB63-4C08-825A-C854E52CB074}">
      <formula1>$C$39:$C$42</formula1>
    </dataValidation>
    <dataValidation type="custom" imeMode="off" allowBlank="1" showInputMessage="1" showErrorMessage="1" errorTitle="エラー" error="小数点以下は4桁までです。" sqref="I7:J7 I12:J12 I17:J17" xr:uid="{F592FBB3-9DEC-4217-8949-CE3F9CF45A39}">
      <formula1>I7:J8-ROUNDDOWN(I7:J8,4)=0</formula1>
    </dataValidation>
    <dataValidation type="custom" imeMode="off" allowBlank="1" showInputMessage="1" showErrorMessage="1" errorTitle="エラー" error="小数点以下は4桁までです。" sqref="I8:J8 I13:J13" xr:uid="{E526E018-C7B9-43C4-896E-5A850EF52198}">
      <formula1>I8:J12-ROUNDDOWN(I8:J12,4)=0</formula1>
    </dataValidation>
    <dataValidation type="list" allowBlank="1" showInputMessage="1" showErrorMessage="1" sqref="H22:H25" xr:uid="{2CA05DEF-FCC2-47D3-BF8B-19E84C0526C3}">
      <formula1>$C$39:$C$42</formula1>
    </dataValidation>
    <dataValidation type="custom" imeMode="off" allowBlank="1" showInputMessage="1" showErrorMessage="1" errorTitle="エラー" error="小数点以下は4桁までです。" sqref="I22:J22" xr:uid="{7D6377FF-E15E-47AC-9A21-3AF1E960A663}">
      <formula1>I22:J25-ROUNDDOWN(I22:J25,4)=0</formula1>
    </dataValidation>
    <dataValidation type="custom" imeMode="off" allowBlank="1" showInputMessage="1" showErrorMessage="1" errorTitle="エラー" error="小数点以下は4桁までです。" sqref="I23:J24" xr:uid="{73A4E46F-32F2-4C8C-9F1B-2A69F151F4C5}">
      <formula1>I23:J40-ROUNDDOWN(I23:J40,4)=0</formula1>
    </dataValidation>
    <dataValidation type="custom" imeMode="off" allowBlank="1" showInputMessage="1" showErrorMessage="1" errorTitle="エラー" error="小数点以下は4桁までです。" sqref="I25:J25" xr:uid="{9A791E07-6438-4864-9C90-A32E687C76D4}">
      <formula1>I25:J50-ROUNDDOWN(I25:J50,4)=0</formula1>
    </dataValidation>
    <dataValidation type="custom" imeMode="off" allowBlank="1" showInputMessage="1" showErrorMessage="1" errorTitle="エラー" error="小数点以下は4桁までです。" sqref="I18:J18" xr:uid="{47D0E249-CF60-4610-83FD-4F40C76AC471}">
      <formula1>I18:J24-ROUNDDOWN(I18:J24,4)=0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156</vt:i4>
      </vt:variant>
    </vt:vector>
  </HeadingPairs>
  <TitlesOfParts>
    <vt:vector size="157" baseType="lpstr">
      <vt:lpstr>ver.4.0.1 ﾊﾟﾀｰﾝ1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ﾊﾟﾀｰﾝ1'!client_dropdown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ﾊﾟﾀｰﾝ1'!develop_user_dropdown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ﾊﾟﾀｰﾝ1'!hdn_import_parts_cost</vt:lpstr>
      <vt:lpstr>'ver.4.0.1 ﾊﾟﾀｰﾝ1'!hdn_list_payoff_blank</vt:lpstr>
      <vt:lpstr>'ver.4.0.1 ﾊﾟﾀｰﾝ1'!hdn_main_product</vt:lpstr>
      <vt:lpstr>'ver.4.0.1 ﾊﾟﾀｰﾝ1'!hdn_mass_product</vt:lpstr>
      <vt:lpstr>'ver.4.0.1 ﾊﾟﾀｰﾝ1'!hdn_material_parts_cost</vt:lpstr>
      <vt:lpstr>'ver.4.0.1 ﾊﾟﾀｰﾝ1'!hdn_material_tools_cost</vt:lpstr>
      <vt:lpstr>'ver.4.0.1 ﾊﾟﾀｰﾝ1'!hdn_mold_overseas_depreciation</vt:lpstr>
      <vt:lpstr>'ver.4.0.1 ﾊﾟﾀｰﾝ1'!hdn_payoff_circle</vt:lpstr>
      <vt:lpstr>'ver.4.0.1 ﾊﾟﾀｰﾝ1'!hdn_product_sales</vt:lpstr>
      <vt:lpstr>'ver.4.0.1 ﾊﾟﾀｰﾝ1'!hdn_tariff</vt:lpstr>
      <vt:lpstr>'ver.4.0.1 ﾊﾟﾀｰﾝ1'!hdn_tariff_sales</vt:lpstr>
      <vt:lpstr>'ver.4.0.1 ﾊﾟﾀｰﾝ1'!incharge_group_dropdown</vt:lpstr>
      <vt:lpstr>'ver.4.0.1 ﾊﾟﾀｰﾝ1'!incharge_user_dropdown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ﾊﾟﾀｰﾝ1'!insert_date</vt:lpstr>
      <vt:lpstr>'ver.4.0.1 ﾊﾟﾀｰﾝ1'!insert_date_header</vt:lpstr>
      <vt:lpstr>'ver.4.0.1 ﾊﾟﾀｰﾝ1'!JPYEN_display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ﾊﾟﾀｰﾝ1'!operating_profit</vt:lpstr>
      <vt:lpstr>'ver.4.0.1 ﾊﾟﾀｰﾝ1'!operating_profit_header</vt:lpstr>
      <vt:lpstr>'ver.4.0.1 ﾊﾟﾀｰﾝ1'!operating_profit_rate</vt:lpstr>
      <vt:lpstr>order_e_company_check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ﾊﾟﾀｰﾝ1'!order_e_item_check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order_f_company_check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ﾊﾟﾀｰﾝ1'!order_f_item_check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'ver.4.0.1 ﾊﾟﾀｰﾝ1'!Print_Titles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ﾊﾟﾀｰﾝ1'!receive_f_class_check</vt:lpstr>
      <vt:lpstr>receive_f_company_check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ﾊﾟﾀｰﾝ1'!receive_p_class_check</vt:lpstr>
      <vt:lpstr>receive_p_company_check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ﾊﾟﾀｰﾝ1'!supplier_dropdown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2020-02-20T11:51:01Z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