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ck\Documents\Publikationen\ACSSyntheticBiology\resubmission\final\"/>
    </mc:Choice>
  </mc:AlternateContent>
  <bookViews>
    <workbookView xWindow="0" yWindow="60" windowWidth="28800" windowHeight="12150" tabRatio="808" activeTab="1"/>
  </bookViews>
  <sheets>
    <sheet name="List of GRS" sheetId="16" r:id="rId1"/>
    <sheet name="Gene annotations" sheetId="17" r:id="rId2"/>
    <sheet name="Functional categorization" sheetId="18" r:id="rId3"/>
  </sheets>
  <definedNames>
    <definedName name="level_of_evidence">#REF!</definedName>
  </definedNames>
  <calcPr calcId="152511"/>
</workbook>
</file>

<file path=xl/calcChain.xml><?xml version="1.0" encoding="utf-8"?>
<calcChain xmlns="http://schemas.openxmlformats.org/spreadsheetml/2006/main">
  <c r="C3" i="18" l="1"/>
  <c r="C4" i="18"/>
  <c r="C29" i="18" l="1"/>
  <c r="C26" i="18"/>
  <c r="C25" i="18"/>
  <c r="C24" i="18"/>
  <c r="C23" i="18"/>
  <c r="C20" i="18"/>
  <c r="C19" i="18"/>
  <c r="C18" i="18"/>
  <c r="C17" i="18"/>
  <c r="C16" i="18"/>
  <c r="C13" i="18"/>
  <c r="C12" i="18"/>
  <c r="C11" i="18"/>
  <c r="C10" i="18"/>
  <c r="C9" i="18"/>
  <c r="C8" i="18"/>
  <c r="C7" i="18"/>
  <c r="C6" i="18"/>
  <c r="C5" i="18"/>
  <c r="C30" i="18"/>
  <c r="C3118" i="17"/>
  <c r="C33" i="18" l="1"/>
  <c r="F2527" i="17"/>
  <c r="F13" i="17" l="1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076" i="17"/>
  <c r="F1077" i="17"/>
  <c r="F1078" i="17"/>
  <c r="F1079" i="17"/>
  <c r="F1080" i="17"/>
  <c r="F1081" i="17"/>
  <c r="F1082" i="17"/>
  <c r="F1083" i="17"/>
  <c r="F1084" i="17"/>
  <c r="F1085" i="17"/>
  <c r="F1086" i="17"/>
  <c r="F1087" i="17"/>
  <c r="F1088" i="17"/>
  <c r="F1089" i="17"/>
  <c r="F1090" i="17"/>
  <c r="F1091" i="17"/>
  <c r="F1092" i="17"/>
  <c r="F1093" i="17"/>
  <c r="F1094" i="17"/>
  <c r="F1095" i="17"/>
  <c r="F1096" i="17"/>
  <c r="F1097" i="17"/>
  <c r="F1098" i="17"/>
  <c r="F1099" i="17"/>
  <c r="F1100" i="17"/>
  <c r="F1101" i="17"/>
  <c r="F1102" i="17"/>
  <c r="F1103" i="17"/>
  <c r="F1104" i="17"/>
  <c r="F1105" i="17"/>
  <c r="F1106" i="17"/>
  <c r="F1107" i="17"/>
  <c r="F1108" i="17"/>
  <c r="F1109" i="17"/>
  <c r="F1110" i="17"/>
  <c r="F1111" i="17"/>
  <c r="F1112" i="17"/>
  <c r="F1113" i="17"/>
  <c r="F1114" i="17"/>
  <c r="F1115" i="17"/>
  <c r="F1116" i="17"/>
  <c r="F1117" i="17"/>
  <c r="F1118" i="17"/>
  <c r="F1119" i="17"/>
  <c r="F1120" i="17"/>
  <c r="F1121" i="17"/>
  <c r="F1122" i="17"/>
  <c r="F1123" i="17"/>
  <c r="F1124" i="17"/>
  <c r="F1125" i="17"/>
  <c r="F1126" i="17"/>
  <c r="F1127" i="17"/>
  <c r="F1128" i="17"/>
  <c r="F1129" i="17"/>
  <c r="F1130" i="17"/>
  <c r="F1131" i="17"/>
  <c r="F1132" i="17"/>
  <c r="F1133" i="17"/>
  <c r="F1134" i="17"/>
  <c r="F1135" i="17"/>
  <c r="F1136" i="17"/>
  <c r="F1137" i="17"/>
  <c r="F1138" i="17"/>
  <c r="F1139" i="17"/>
  <c r="F1140" i="17"/>
  <c r="F1141" i="17"/>
  <c r="F1142" i="17"/>
  <c r="F1143" i="17"/>
  <c r="F1144" i="17"/>
  <c r="F1145" i="17"/>
  <c r="F1146" i="17"/>
  <c r="F1147" i="17"/>
  <c r="F1148" i="17"/>
  <c r="F1149" i="17"/>
  <c r="F1150" i="17"/>
  <c r="F1151" i="17"/>
  <c r="F1152" i="17"/>
  <c r="F1153" i="17"/>
  <c r="F1154" i="17"/>
  <c r="F1155" i="17"/>
  <c r="F1156" i="17"/>
  <c r="F1157" i="17"/>
  <c r="F1158" i="17"/>
  <c r="F1159" i="17"/>
  <c r="F1160" i="17"/>
  <c r="F1161" i="17"/>
  <c r="F1162" i="17"/>
  <c r="F1163" i="17"/>
  <c r="F1164" i="17"/>
  <c r="F1165" i="17"/>
  <c r="F1166" i="17"/>
  <c r="F1167" i="17"/>
  <c r="F1168" i="17"/>
  <c r="F1169" i="17"/>
  <c r="F1170" i="17"/>
  <c r="F1171" i="17"/>
  <c r="F1172" i="17"/>
  <c r="F1173" i="17"/>
  <c r="F1174" i="17"/>
  <c r="F1175" i="17"/>
  <c r="F1176" i="17"/>
  <c r="F1177" i="17"/>
  <c r="F1178" i="17"/>
  <c r="F1179" i="17"/>
  <c r="F1180" i="17"/>
  <c r="F1181" i="17"/>
  <c r="F1182" i="17"/>
  <c r="F1183" i="17"/>
  <c r="F1184" i="17"/>
  <c r="F1185" i="17"/>
  <c r="F1186" i="17"/>
  <c r="F1187" i="17"/>
  <c r="F1188" i="17"/>
  <c r="F1189" i="17"/>
  <c r="F1190" i="17"/>
  <c r="F1191" i="17"/>
  <c r="F1192" i="17"/>
  <c r="F1193" i="17"/>
  <c r="F1194" i="17"/>
  <c r="F1195" i="17"/>
  <c r="F1196" i="17"/>
  <c r="F1197" i="17"/>
  <c r="F1198" i="17"/>
  <c r="F1199" i="17"/>
  <c r="F1200" i="17"/>
  <c r="F1201" i="17"/>
  <c r="F1202" i="17"/>
  <c r="F1203" i="17"/>
  <c r="F1204" i="17"/>
  <c r="F1205" i="17"/>
  <c r="F1206" i="17"/>
  <c r="F1207" i="17"/>
  <c r="F1208" i="17"/>
  <c r="F1209" i="17"/>
  <c r="F1210" i="17"/>
  <c r="F1211" i="17"/>
  <c r="F1212" i="17"/>
  <c r="F1213" i="17"/>
  <c r="F1214" i="17"/>
  <c r="F1215" i="17"/>
  <c r="F1216" i="17"/>
  <c r="F1217" i="17"/>
  <c r="F1218" i="17"/>
  <c r="F1219" i="17"/>
  <c r="F1220" i="17"/>
  <c r="F1221" i="17"/>
  <c r="F1222" i="17"/>
  <c r="F1223" i="17"/>
  <c r="F1224" i="17"/>
  <c r="F1225" i="17"/>
  <c r="F1226" i="17"/>
  <c r="F1227" i="17"/>
  <c r="F1228" i="17"/>
  <c r="F1229" i="17"/>
  <c r="F1230" i="17"/>
  <c r="F1231" i="17"/>
  <c r="F1232" i="17"/>
  <c r="F1233" i="17"/>
  <c r="F1234" i="17"/>
  <c r="F1235" i="17"/>
  <c r="F1236" i="17"/>
  <c r="F1237" i="17"/>
  <c r="F1238" i="17"/>
  <c r="F1239" i="17"/>
  <c r="F1240" i="17"/>
  <c r="F1241" i="17"/>
  <c r="F1242" i="17"/>
  <c r="F1243" i="17"/>
  <c r="F1244" i="17"/>
  <c r="F1245" i="17"/>
  <c r="F1246" i="17"/>
  <c r="F1247" i="17"/>
  <c r="F1248" i="17"/>
  <c r="F1249" i="17"/>
  <c r="F1250" i="17"/>
  <c r="F1251" i="17"/>
  <c r="F1252" i="17"/>
  <c r="F1253" i="17"/>
  <c r="F1254" i="17"/>
  <c r="F1255" i="17"/>
  <c r="F1256" i="17"/>
  <c r="F1257" i="17"/>
  <c r="F1258" i="17"/>
  <c r="F1259" i="17"/>
  <c r="F1260" i="17"/>
  <c r="F1261" i="17"/>
  <c r="F1262" i="17"/>
  <c r="F1263" i="17"/>
  <c r="F1264" i="17"/>
  <c r="F1265" i="17"/>
  <c r="F1266" i="17"/>
  <c r="F1267" i="17"/>
  <c r="F1268" i="17"/>
  <c r="F1269" i="17"/>
  <c r="F1270" i="17"/>
  <c r="F1271" i="17"/>
  <c r="F1272" i="17"/>
  <c r="F1273" i="17"/>
  <c r="F1274" i="17"/>
  <c r="F1275" i="17"/>
  <c r="F1276" i="17"/>
  <c r="F1277" i="17"/>
  <c r="F1278" i="17"/>
  <c r="F1279" i="17"/>
  <c r="F1280" i="17"/>
  <c r="F1281" i="17"/>
  <c r="F1282" i="17"/>
  <c r="F1283" i="17"/>
  <c r="F1284" i="17"/>
  <c r="F1285" i="17"/>
  <c r="F1286" i="17"/>
  <c r="F1287" i="17"/>
  <c r="F1288" i="17"/>
  <c r="F1289" i="17"/>
  <c r="F1290" i="17"/>
  <c r="F1291" i="17"/>
  <c r="F1292" i="17"/>
  <c r="F1293" i="17"/>
  <c r="F1294" i="17"/>
  <c r="F1295" i="17"/>
  <c r="F1296" i="17"/>
  <c r="F1297" i="17"/>
  <c r="F1298" i="17"/>
  <c r="F1299" i="17"/>
  <c r="F1300" i="17"/>
  <c r="F1301" i="17"/>
  <c r="F1302" i="17"/>
  <c r="F1303" i="17"/>
  <c r="F1304" i="17"/>
  <c r="F1305" i="17"/>
  <c r="F1306" i="17"/>
  <c r="F1307" i="17"/>
  <c r="F1308" i="17"/>
  <c r="F1309" i="17"/>
  <c r="F1310" i="17"/>
  <c r="F1311" i="17"/>
  <c r="F1312" i="17"/>
  <c r="F1313" i="17"/>
  <c r="F1314" i="17"/>
  <c r="F1315" i="17"/>
  <c r="F1316" i="17"/>
  <c r="F1317" i="17"/>
  <c r="F1318" i="17"/>
  <c r="F1319" i="17"/>
  <c r="F1320" i="17"/>
  <c r="F1321" i="17"/>
  <c r="F1322" i="17"/>
  <c r="F1323" i="17"/>
  <c r="F1324" i="17"/>
  <c r="F1325" i="17"/>
  <c r="F1326" i="17"/>
  <c r="F1327" i="17"/>
  <c r="F1328" i="17"/>
  <c r="F1329" i="17"/>
  <c r="F1330" i="17"/>
  <c r="F1331" i="17"/>
  <c r="F1332" i="17"/>
  <c r="F1333" i="17"/>
  <c r="F1334" i="17"/>
  <c r="F1335" i="17"/>
  <c r="F1336" i="17"/>
  <c r="F1337" i="17"/>
  <c r="F1338" i="17"/>
  <c r="F1339" i="17"/>
  <c r="F1340" i="17"/>
  <c r="F1341" i="17"/>
  <c r="F1342" i="17"/>
  <c r="F1343" i="17"/>
  <c r="F1344" i="17"/>
  <c r="F1345" i="17"/>
  <c r="F1346" i="17"/>
  <c r="F1347" i="17"/>
  <c r="F1348" i="17"/>
  <c r="F1349" i="17"/>
  <c r="F1350" i="17"/>
  <c r="F1351" i="17"/>
  <c r="F1352" i="17"/>
  <c r="F1353" i="17"/>
  <c r="F1354" i="17"/>
  <c r="F1355" i="17"/>
  <c r="F1356" i="17"/>
  <c r="F1357" i="17"/>
  <c r="F1358" i="17"/>
  <c r="F1359" i="17"/>
  <c r="F1360" i="17"/>
  <c r="F1361" i="17"/>
  <c r="F1362" i="17"/>
  <c r="F1363" i="17"/>
  <c r="F1364" i="17"/>
  <c r="F1365" i="17"/>
  <c r="F1366" i="17"/>
  <c r="F1367" i="17"/>
  <c r="F1368" i="17"/>
  <c r="F1369" i="17"/>
  <c r="F1370" i="17"/>
  <c r="F1371" i="17"/>
  <c r="F1372" i="17"/>
  <c r="F1373" i="17"/>
  <c r="F1374" i="17"/>
  <c r="F1375" i="17"/>
  <c r="F1376" i="17"/>
  <c r="F1377" i="17"/>
  <c r="F1378" i="17"/>
  <c r="F1379" i="17"/>
  <c r="F1380" i="17"/>
  <c r="F1381" i="17"/>
  <c r="F1382" i="17"/>
  <c r="F1383" i="17"/>
  <c r="F1384" i="17"/>
  <c r="F1385" i="17"/>
  <c r="F1386" i="17"/>
  <c r="F1387" i="17"/>
  <c r="F1388" i="17"/>
  <c r="F1389" i="17"/>
  <c r="F1390" i="17"/>
  <c r="F1391" i="17"/>
  <c r="F1392" i="17"/>
  <c r="F1393" i="17"/>
  <c r="F1394" i="17"/>
  <c r="F1395" i="17"/>
  <c r="F1396" i="17"/>
  <c r="F1397" i="17"/>
  <c r="F1398" i="17"/>
  <c r="F1399" i="17"/>
  <c r="F1400" i="17"/>
  <c r="F1401" i="17"/>
  <c r="F1402" i="17"/>
  <c r="F1403" i="17"/>
  <c r="F1404" i="17"/>
  <c r="F1405" i="17"/>
  <c r="F1406" i="17"/>
  <c r="F1407" i="17"/>
  <c r="F1408" i="17"/>
  <c r="F1409" i="17"/>
  <c r="F1410" i="17"/>
  <c r="F1411" i="17"/>
  <c r="F1412" i="17"/>
  <c r="F1413" i="17"/>
  <c r="F1414" i="17"/>
  <c r="F1415" i="17"/>
  <c r="F1416" i="17"/>
  <c r="F1417" i="17"/>
  <c r="F1418" i="17"/>
  <c r="F1419" i="17"/>
  <c r="F1420" i="17"/>
  <c r="F1421" i="17"/>
  <c r="F1422" i="17"/>
  <c r="F1423" i="17"/>
  <c r="F1424" i="17"/>
  <c r="F1425" i="17"/>
  <c r="F1426" i="17"/>
  <c r="F1427" i="17"/>
  <c r="F1428" i="17"/>
  <c r="F1429" i="17"/>
  <c r="F1430" i="17"/>
  <c r="F1431" i="17"/>
  <c r="F1432" i="17"/>
  <c r="F1433" i="17"/>
  <c r="F1434" i="17"/>
  <c r="F1435" i="17"/>
  <c r="F1436" i="17"/>
  <c r="F1437" i="17"/>
  <c r="F1438" i="17"/>
  <c r="F1439" i="17"/>
  <c r="F1440" i="17"/>
  <c r="F1441" i="17"/>
  <c r="F1442" i="17"/>
  <c r="F1443" i="17"/>
  <c r="F1444" i="17"/>
  <c r="F1445" i="17"/>
  <c r="F1446" i="17"/>
  <c r="F1447" i="17"/>
  <c r="F1448" i="17"/>
  <c r="F1449" i="17"/>
  <c r="F1450" i="17"/>
  <c r="F1451" i="17"/>
  <c r="F1452" i="17"/>
  <c r="F1453" i="17"/>
  <c r="F1454" i="17"/>
  <c r="F1455" i="17"/>
  <c r="F1456" i="17"/>
  <c r="F1457" i="17"/>
  <c r="F1458" i="17"/>
  <c r="F1459" i="17"/>
  <c r="F1460" i="17"/>
  <c r="F1461" i="17"/>
  <c r="F1462" i="17"/>
  <c r="F1463" i="17"/>
  <c r="F1464" i="17"/>
  <c r="F1465" i="17"/>
  <c r="F1466" i="17"/>
  <c r="F1467" i="17"/>
  <c r="F1468" i="17"/>
  <c r="F1469" i="17"/>
  <c r="F1470" i="17"/>
  <c r="F1471" i="17"/>
  <c r="F1472" i="17"/>
  <c r="F1473" i="17"/>
  <c r="F1474" i="17"/>
  <c r="F1475" i="17"/>
  <c r="F1476" i="17"/>
  <c r="F1477" i="17"/>
  <c r="F1478" i="17"/>
  <c r="F1479" i="17"/>
  <c r="F1480" i="17"/>
  <c r="F1481" i="17"/>
  <c r="F1482" i="17"/>
  <c r="F1483" i="17"/>
  <c r="F1484" i="17"/>
  <c r="F1485" i="17"/>
  <c r="F1486" i="17"/>
  <c r="F1487" i="17"/>
  <c r="F1488" i="17"/>
  <c r="F1489" i="17"/>
  <c r="F1490" i="17"/>
  <c r="F1491" i="17"/>
  <c r="F1492" i="17"/>
  <c r="F1493" i="17"/>
  <c r="F1494" i="17"/>
  <c r="F1495" i="17"/>
  <c r="F1496" i="17"/>
  <c r="F1497" i="17"/>
  <c r="F1498" i="17"/>
  <c r="F1499" i="17"/>
  <c r="F1500" i="17"/>
  <c r="F1501" i="17"/>
  <c r="F1502" i="17"/>
  <c r="F1503" i="17"/>
  <c r="F1504" i="17"/>
  <c r="F1505" i="17"/>
  <c r="F1506" i="17"/>
  <c r="F1507" i="17"/>
  <c r="F1508" i="17"/>
  <c r="F1509" i="17"/>
  <c r="F1510" i="17"/>
  <c r="F1511" i="17"/>
  <c r="F1512" i="17"/>
  <c r="F1513" i="17"/>
  <c r="F1514" i="17"/>
  <c r="F1515" i="17"/>
  <c r="F1516" i="17"/>
  <c r="F1517" i="17"/>
  <c r="F1518" i="17"/>
  <c r="F1519" i="17"/>
  <c r="F1520" i="17"/>
  <c r="F1521" i="17"/>
  <c r="F1522" i="17"/>
  <c r="F1523" i="17"/>
  <c r="F1524" i="17"/>
  <c r="F1525" i="17"/>
  <c r="F1526" i="17"/>
  <c r="F1527" i="17"/>
  <c r="F1528" i="17"/>
  <c r="F1529" i="17"/>
  <c r="F1530" i="17"/>
  <c r="F1531" i="17"/>
  <c r="F1532" i="17"/>
  <c r="F1533" i="17"/>
  <c r="F1534" i="17"/>
  <c r="F1535" i="17"/>
  <c r="F1536" i="17"/>
  <c r="F1537" i="17"/>
  <c r="F1538" i="17"/>
  <c r="F1539" i="17"/>
  <c r="F1540" i="17"/>
  <c r="F1541" i="17"/>
  <c r="F1542" i="17"/>
  <c r="F1543" i="17"/>
  <c r="F1544" i="17"/>
  <c r="F1545" i="17"/>
  <c r="F1546" i="17"/>
  <c r="F1547" i="17"/>
  <c r="F1548" i="17"/>
  <c r="F1549" i="17"/>
  <c r="F1550" i="17"/>
  <c r="F1551" i="17"/>
  <c r="F1552" i="17"/>
  <c r="F1553" i="17"/>
  <c r="F1554" i="17"/>
  <c r="F1555" i="17"/>
  <c r="F1556" i="17"/>
  <c r="F1557" i="17"/>
  <c r="F1558" i="17"/>
  <c r="F1559" i="17"/>
  <c r="F1560" i="17"/>
  <c r="F1561" i="17"/>
  <c r="F1562" i="17"/>
  <c r="F1563" i="17"/>
  <c r="F1564" i="17"/>
  <c r="F1565" i="17"/>
  <c r="F1566" i="17"/>
  <c r="F1567" i="17"/>
  <c r="F1568" i="17"/>
  <c r="F1569" i="17"/>
  <c r="F1570" i="17"/>
  <c r="F1571" i="17"/>
  <c r="F1572" i="17"/>
  <c r="F1573" i="17"/>
  <c r="F1574" i="17"/>
  <c r="F1575" i="17"/>
  <c r="F1576" i="17"/>
  <c r="F1577" i="17"/>
  <c r="F1578" i="17"/>
  <c r="F1579" i="17"/>
  <c r="F1580" i="17"/>
  <c r="F1581" i="17"/>
  <c r="F1582" i="17"/>
  <c r="F1583" i="17"/>
  <c r="F1584" i="17"/>
  <c r="F1585" i="17"/>
  <c r="F1586" i="17"/>
  <c r="F1587" i="17"/>
  <c r="F1588" i="17"/>
  <c r="F1589" i="17"/>
  <c r="F1590" i="17"/>
  <c r="F1591" i="17"/>
  <c r="F1592" i="17"/>
  <c r="F1593" i="17"/>
  <c r="F1594" i="17"/>
  <c r="F1595" i="17"/>
  <c r="F1596" i="17"/>
  <c r="F1597" i="17"/>
  <c r="F1598" i="17"/>
  <c r="F1599" i="17"/>
  <c r="F1600" i="17"/>
  <c r="F1601" i="17"/>
  <c r="F1602" i="17"/>
  <c r="F1603" i="17"/>
  <c r="F1604" i="17"/>
  <c r="F1605" i="17"/>
  <c r="F1606" i="17"/>
  <c r="F1607" i="17"/>
  <c r="F1608" i="17"/>
  <c r="F1609" i="17"/>
  <c r="F1610" i="17"/>
  <c r="F1611" i="17"/>
  <c r="F1612" i="17"/>
  <c r="F1613" i="17"/>
  <c r="F1614" i="17"/>
  <c r="F1615" i="17"/>
  <c r="F1616" i="17"/>
  <c r="F1617" i="17"/>
  <c r="F1618" i="17"/>
  <c r="F1619" i="17"/>
  <c r="F1620" i="17"/>
  <c r="F1621" i="17"/>
  <c r="F1622" i="17"/>
  <c r="F1623" i="17"/>
  <c r="F1624" i="17"/>
  <c r="F1625" i="17"/>
  <c r="F1626" i="17"/>
  <c r="F1627" i="17"/>
  <c r="F1628" i="17"/>
  <c r="F1629" i="17"/>
  <c r="F1630" i="17"/>
  <c r="F1631" i="17"/>
  <c r="F1632" i="17"/>
  <c r="F1633" i="17"/>
  <c r="F1634" i="17"/>
  <c r="F1635" i="17"/>
  <c r="F1636" i="17"/>
  <c r="F1637" i="17"/>
  <c r="F1638" i="17"/>
  <c r="F1639" i="17"/>
  <c r="F1640" i="17"/>
  <c r="F1641" i="17"/>
  <c r="F1642" i="17"/>
  <c r="F1643" i="17"/>
  <c r="F1644" i="17"/>
  <c r="F1645" i="17"/>
  <c r="F1646" i="17"/>
  <c r="F1647" i="17"/>
  <c r="F1648" i="17"/>
  <c r="F1649" i="17"/>
  <c r="F1650" i="17"/>
  <c r="F1651" i="17"/>
  <c r="F1652" i="17"/>
  <c r="F1653" i="17"/>
  <c r="F1654" i="17"/>
  <c r="F1655" i="17"/>
  <c r="F1656" i="17"/>
  <c r="F1657" i="17"/>
  <c r="F1658" i="17"/>
  <c r="F1659" i="17"/>
  <c r="F1660" i="17"/>
  <c r="F1661" i="17"/>
  <c r="F1662" i="17"/>
  <c r="F1663" i="17"/>
  <c r="F1664" i="17"/>
  <c r="F1665" i="17"/>
  <c r="F1666" i="17"/>
  <c r="F1667" i="17"/>
  <c r="F1668" i="17"/>
  <c r="F1669" i="17"/>
  <c r="F1670" i="17"/>
  <c r="F1671" i="17"/>
  <c r="F1672" i="17"/>
  <c r="F1673" i="17"/>
  <c r="F1674" i="17"/>
  <c r="F1675" i="17"/>
  <c r="F1676" i="17"/>
  <c r="F1677" i="17"/>
  <c r="F1678" i="17"/>
  <c r="F1679" i="17"/>
  <c r="F1680" i="17"/>
  <c r="F1681" i="17"/>
  <c r="F1682" i="17"/>
  <c r="F1683" i="17"/>
  <c r="F1684" i="17"/>
  <c r="F1685" i="17"/>
  <c r="F1686" i="17"/>
  <c r="F1687" i="17"/>
  <c r="F1688" i="17"/>
  <c r="F1689" i="17"/>
  <c r="F1690" i="17"/>
  <c r="F1691" i="17"/>
  <c r="F1692" i="17"/>
  <c r="F1693" i="17"/>
  <c r="F1694" i="17"/>
  <c r="F1695" i="17"/>
  <c r="F1696" i="17"/>
  <c r="F1697" i="17"/>
  <c r="F1698" i="17"/>
  <c r="F1699" i="17"/>
  <c r="F1700" i="17"/>
  <c r="F1701" i="17"/>
  <c r="F1702" i="17"/>
  <c r="F1703" i="17"/>
  <c r="F1704" i="17"/>
  <c r="F1705" i="17"/>
  <c r="F1706" i="17"/>
  <c r="F1707" i="17"/>
  <c r="F1708" i="17"/>
  <c r="F1709" i="17"/>
  <c r="F1710" i="17"/>
  <c r="F1711" i="17"/>
  <c r="F1712" i="17"/>
  <c r="F1713" i="17"/>
  <c r="F1714" i="17"/>
  <c r="F1715" i="17"/>
  <c r="F1716" i="17"/>
  <c r="F1717" i="17"/>
  <c r="F1718" i="17"/>
  <c r="F1719" i="17"/>
  <c r="F1720" i="17"/>
  <c r="F1721" i="17"/>
  <c r="F1722" i="17"/>
  <c r="F1723" i="17"/>
  <c r="F1724" i="17"/>
  <c r="F1725" i="17"/>
  <c r="F1726" i="17"/>
  <c r="F1727" i="17"/>
  <c r="F1728" i="17"/>
  <c r="F1729" i="17"/>
  <c r="F1730" i="17"/>
  <c r="F1731" i="17"/>
  <c r="F1732" i="17"/>
  <c r="F1733" i="17"/>
  <c r="F1734" i="17"/>
  <c r="F1735" i="17"/>
  <c r="F1736" i="17"/>
  <c r="F1737" i="17"/>
  <c r="F1738" i="17"/>
  <c r="F1739" i="17"/>
  <c r="F1740" i="17"/>
  <c r="F1741" i="17"/>
  <c r="F1742" i="17"/>
  <c r="F1743" i="17"/>
  <c r="F1744" i="17"/>
  <c r="F1745" i="17"/>
  <c r="F1746" i="17"/>
  <c r="F1747" i="17"/>
  <c r="F1748" i="17"/>
  <c r="F1749" i="17"/>
  <c r="F1750" i="17"/>
  <c r="F1751" i="17"/>
  <c r="F1752" i="17"/>
  <c r="F1753" i="17"/>
  <c r="F1754" i="17"/>
  <c r="F1755" i="17"/>
  <c r="F1756" i="17"/>
  <c r="F1757" i="17"/>
  <c r="F1758" i="17"/>
  <c r="F1759" i="17"/>
  <c r="F1760" i="17"/>
  <c r="F1761" i="17"/>
  <c r="F1762" i="17"/>
  <c r="F1763" i="17"/>
  <c r="F1764" i="17"/>
  <c r="F1765" i="17"/>
  <c r="F1766" i="17"/>
  <c r="F1767" i="17"/>
  <c r="F1768" i="17"/>
  <c r="F1769" i="17"/>
  <c r="F1770" i="17"/>
  <c r="F1771" i="17"/>
  <c r="F1772" i="17"/>
  <c r="F1773" i="17"/>
  <c r="F1774" i="17"/>
  <c r="F1775" i="17"/>
  <c r="F1776" i="17"/>
  <c r="F1777" i="17"/>
  <c r="F1778" i="17"/>
  <c r="F1779" i="17"/>
  <c r="F1780" i="17"/>
  <c r="F1781" i="17"/>
  <c r="F1782" i="17"/>
  <c r="F1783" i="17"/>
  <c r="F1784" i="17"/>
  <c r="F1785" i="17"/>
  <c r="F1786" i="17"/>
  <c r="F1787" i="17"/>
  <c r="F1788" i="17"/>
  <c r="F1789" i="17"/>
  <c r="F1790" i="17"/>
  <c r="F1791" i="17"/>
  <c r="F1792" i="17"/>
  <c r="F1793" i="17"/>
  <c r="F1794" i="17"/>
  <c r="F1795" i="17"/>
  <c r="F1796" i="17"/>
  <c r="F1797" i="17"/>
  <c r="F1798" i="17"/>
  <c r="F1799" i="17"/>
  <c r="F1800" i="17"/>
  <c r="F1801" i="17"/>
  <c r="F1802" i="17"/>
  <c r="F1803" i="17"/>
  <c r="F1804" i="17"/>
  <c r="F1805" i="17"/>
  <c r="F1806" i="17"/>
  <c r="F1807" i="17"/>
  <c r="F1808" i="17"/>
  <c r="F1809" i="17"/>
  <c r="F1810" i="17"/>
  <c r="F1811" i="17"/>
  <c r="F1812" i="17"/>
  <c r="F1813" i="17"/>
  <c r="F1814" i="17"/>
  <c r="F1815" i="17"/>
  <c r="F1816" i="17"/>
  <c r="F1817" i="17"/>
  <c r="F1818" i="17"/>
  <c r="F1819" i="17"/>
  <c r="F1820" i="17"/>
  <c r="F1821" i="17"/>
  <c r="F1822" i="17"/>
  <c r="F1823" i="17"/>
  <c r="F1824" i="17"/>
  <c r="F1825" i="17"/>
  <c r="F1826" i="17"/>
  <c r="F1827" i="17"/>
  <c r="F1828" i="17"/>
  <c r="F1829" i="17"/>
  <c r="F1830" i="17"/>
  <c r="F1831" i="17"/>
  <c r="F1832" i="17"/>
  <c r="F1833" i="17"/>
  <c r="F1834" i="17"/>
  <c r="F1835" i="17"/>
  <c r="F1836" i="17"/>
  <c r="F1837" i="17"/>
  <c r="F1838" i="17"/>
  <c r="F1839" i="17"/>
  <c r="F1840" i="17"/>
  <c r="F1841" i="17"/>
  <c r="F1842" i="17"/>
  <c r="F1843" i="17"/>
  <c r="F1844" i="17"/>
  <c r="F1845" i="17"/>
  <c r="F1846" i="17"/>
  <c r="F1847" i="17"/>
  <c r="F1848" i="17"/>
  <c r="F1849" i="17"/>
  <c r="F1850" i="17"/>
  <c r="F1851" i="17"/>
  <c r="F1852" i="17"/>
  <c r="F1853" i="17"/>
  <c r="F1854" i="17"/>
  <c r="F1855" i="17"/>
  <c r="F1856" i="17"/>
  <c r="F1857" i="17"/>
  <c r="F1858" i="17"/>
  <c r="F1859" i="17"/>
  <c r="F1860" i="17"/>
  <c r="F1861" i="17"/>
  <c r="F1862" i="17"/>
  <c r="F1863" i="17"/>
  <c r="F1864" i="17"/>
  <c r="F1865" i="17"/>
  <c r="F1866" i="17"/>
  <c r="F1867" i="17"/>
  <c r="F1868" i="17"/>
  <c r="F1869" i="17"/>
  <c r="F1870" i="17"/>
  <c r="F1871" i="17"/>
  <c r="F1872" i="17"/>
  <c r="F1873" i="17"/>
  <c r="F1874" i="17"/>
  <c r="F1875" i="17"/>
  <c r="F1876" i="17"/>
  <c r="F1877" i="17"/>
  <c r="F1878" i="17"/>
  <c r="F1879" i="17"/>
  <c r="F1880" i="17"/>
  <c r="F1881" i="17"/>
  <c r="F1882" i="17"/>
  <c r="F1883" i="17"/>
  <c r="F1884" i="17"/>
  <c r="F1885" i="17"/>
  <c r="F1886" i="17"/>
  <c r="F1887" i="17"/>
  <c r="F1888" i="17"/>
  <c r="F1889" i="17"/>
  <c r="F1890" i="17"/>
  <c r="F1891" i="17"/>
  <c r="F1892" i="17"/>
  <c r="F1893" i="17"/>
  <c r="F1894" i="17"/>
  <c r="F1895" i="17"/>
  <c r="F1896" i="17"/>
  <c r="F1897" i="17"/>
  <c r="F1898" i="17"/>
  <c r="F1899" i="17"/>
  <c r="F1900" i="17"/>
  <c r="F1901" i="17"/>
  <c r="F1902" i="17"/>
  <c r="F1903" i="17"/>
  <c r="F1904" i="17"/>
  <c r="F1905" i="17"/>
  <c r="F1906" i="17"/>
  <c r="F1907" i="17"/>
  <c r="F1908" i="17"/>
  <c r="F1909" i="17"/>
  <c r="F1910" i="17"/>
  <c r="F1911" i="17"/>
  <c r="F1912" i="17"/>
  <c r="F1913" i="17"/>
  <c r="F1914" i="17"/>
  <c r="F1915" i="17"/>
  <c r="F1916" i="17"/>
  <c r="F1917" i="17"/>
  <c r="F1918" i="17"/>
  <c r="F1919" i="17"/>
  <c r="F1920" i="17"/>
  <c r="F1921" i="17"/>
  <c r="F1922" i="17"/>
  <c r="F1923" i="17"/>
  <c r="F1924" i="17"/>
  <c r="F1925" i="17"/>
  <c r="F1926" i="17"/>
  <c r="F1927" i="17"/>
  <c r="F1928" i="17"/>
  <c r="F1929" i="17"/>
  <c r="F1930" i="17"/>
  <c r="F1931" i="17"/>
  <c r="F1932" i="17"/>
  <c r="F1933" i="17"/>
  <c r="F1934" i="17"/>
  <c r="F1935" i="17"/>
  <c r="F1936" i="17"/>
  <c r="F1937" i="17"/>
  <c r="F1938" i="17"/>
  <c r="F1939" i="17"/>
  <c r="F1940" i="17"/>
  <c r="F1941" i="17"/>
  <c r="F1942" i="17"/>
  <c r="F1943" i="17"/>
  <c r="F1944" i="17"/>
  <c r="F1945" i="17"/>
  <c r="F1946" i="17"/>
  <c r="F1947" i="17"/>
  <c r="F1948" i="17"/>
  <c r="F1949" i="17"/>
  <c r="F1950" i="17"/>
  <c r="F1951" i="17"/>
  <c r="F1952" i="17"/>
  <c r="F1953" i="17"/>
  <c r="F1954" i="17"/>
  <c r="F1955" i="17"/>
  <c r="F1956" i="17"/>
  <c r="F1957" i="17"/>
  <c r="F1958" i="17"/>
  <c r="F1959" i="17"/>
  <c r="F1960" i="17"/>
  <c r="F1961" i="17"/>
  <c r="F1962" i="17"/>
  <c r="F1963" i="17"/>
  <c r="F1964" i="17"/>
  <c r="F1965" i="17"/>
  <c r="F1966" i="17"/>
  <c r="F1967" i="17"/>
  <c r="F1968" i="17"/>
  <c r="F1969" i="17"/>
  <c r="F1970" i="17"/>
  <c r="F1971" i="17"/>
  <c r="F1972" i="17"/>
  <c r="F1973" i="17"/>
  <c r="F1974" i="17"/>
  <c r="F1975" i="17"/>
  <c r="F1976" i="17"/>
  <c r="F1977" i="17"/>
  <c r="F1978" i="17"/>
  <c r="F1979" i="17"/>
  <c r="F1980" i="17"/>
  <c r="F1981" i="17"/>
  <c r="F1982" i="17"/>
  <c r="F1983" i="17"/>
  <c r="F1984" i="17"/>
  <c r="F1985" i="17"/>
  <c r="F1986" i="17"/>
  <c r="F1987" i="17"/>
  <c r="F1988" i="17"/>
  <c r="F1989" i="17"/>
  <c r="F1990" i="17"/>
  <c r="F1991" i="17"/>
  <c r="F1992" i="17"/>
  <c r="F1993" i="17"/>
  <c r="F1994" i="17"/>
  <c r="F1995" i="17"/>
  <c r="F1996" i="17"/>
  <c r="F1997" i="17"/>
  <c r="F1998" i="17"/>
  <c r="F1999" i="17"/>
  <c r="F2000" i="17"/>
  <c r="F2001" i="17"/>
  <c r="F2002" i="17"/>
  <c r="F2003" i="17"/>
  <c r="F2004" i="17"/>
  <c r="F2005" i="17"/>
  <c r="F2006" i="17"/>
  <c r="F2007" i="17"/>
  <c r="F2008" i="17"/>
  <c r="F2009" i="17"/>
  <c r="F2010" i="17"/>
  <c r="F2011" i="17"/>
  <c r="F2012" i="17"/>
  <c r="F2013" i="17"/>
  <c r="F2014" i="17"/>
  <c r="F2015" i="17"/>
  <c r="F2016" i="17"/>
  <c r="F2017" i="17"/>
  <c r="F2018" i="17"/>
  <c r="F2019" i="17"/>
  <c r="F2020" i="17"/>
  <c r="F2021" i="17"/>
  <c r="F2022" i="17"/>
  <c r="F2023" i="17"/>
  <c r="F2024" i="17"/>
  <c r="F2025" i="17"/>
  <c r="F2026" i="17"/>
  <c r="F2027" i="17"/>
  <c r="F2028" i="17"/>
  <c r="F2029" i="17"/>
  <c r="F2030" i="17"/>
  <c r="F2031" i="17"/>
  <c r="F2032" i="17"/>
  <c r="F2033" i="17"/>
  <c r="F2034" i="17"/>
  <c r="F2035" i="17"/>
  <c r="F2036" i="17"/>
  <c r="F2037" i="17"/>
  <c r="F2038" i="17"/>
  <c r="F2039" i="17"/>
  <c r="F2040" i="17"/>
  <c r="F2041" i="17"/>
  <c r="F2042" i="17"/>
  <c r="F2043" i="17"/>
  <c r="F2044" i="17"/>
  <c r="F2045" i="17"/>
  <c r="F2046" i="17"/>
  <c r="F2047" i="17"/>
  <c r="F2048" i="17"/>
  <c r="F2049" i="17"/>
  <c r="F2050" i="17"/>
  <c r="F2051" i="17"/>
  <c r="F2052" i="17"/>
  <c r="F2053" i="17"/>
  <c r="F2054" i="17"/>
  <c r="F2055" i="17"/>
  <c r="F2056" i="17"/>
  <c r="F2057" i="17"/>
  <c r="F2058" i="17"/>
  <c r="F2059" i="17"/>
  <c r="F2060" i="17"/>
  <c r="F2061" i="17"/>
  <c r="F2062" i="17"/>
  <c r="F2063" i="17"/>
  <c r="F2064" i="17"/>
  <c r="F2065" i="17"/>
  <c r="F2066" i="17"/>
  <c r="F2067" i="17"/>
  <c r="F2068" i="17"/>
  <c r="F2069" i="17"/>
  <c r="F2070" i="17"/>
  <c r="F2071" i="17"/>
  <c r="F2072" i="17"/>
  <c r="F2073" i="17"/>
  <c r="F2074" i="17"/>
  <c r="F2075" i="17"/>
  <c r="F2076" i="17"/>
  <c r="F2077" i="17"/>
  <c r="F2078" i="17"/>
  <c r="F2079" i="17"/>
  <c r="F2080" i="17"/>
  <c r="F2081" i="17"/>
  <c r="F2082" i="17"/>
  <c r="F2083" i="17"/>
  <c r="F2084" i="17"/>
  <c r="F2085" i="17"/>
  <c r="F2086" i="17"/>
  <c r="F2087" i="17"/>
  <c r="F2088" i="17"/>
  <c r="F2089" i="17"/>
  <c r="F2090" i="17"/>
  <c r="F2091" i="17"/>
  <c r="F2092" i="17"/>
  <c r="F2093" i="17"/>
  <c r="F2094" i="17"/>
  <c r="F2095" i="17"/>
  <c r="F2096" i="17"/>
  <c r="F2097" i="17"/>
  <c r="F2098" i="17"/>
  <c r="F2099" i="17"/>
  <c r="F2100" i="17"/>
  <c r="F2101" i="17"/>
  <c r="F2102" i="17"/>
  <c r="F2103" i="17"/>
  <c r="F2104" i="17"/>
  <c r="F2105" i="17"/>
  <c r="F2106" i="17"/>
  <c r="F2107" i="17"/>
  <c r="F2108" i="17"/>
  <c r="F2109" i="17"/>
  <c r="F2110" i="17"/>
  <c r="F2111" i="17"/>
  <c r="F2112" i="17"/>
  <c r="F2113" i="17"/>
  <c r="F2114" i="17"/>
  <c r="F2115" i="17"/>
  <c r="F2116" i="17"/>
  <c r="F2117" i="17"/>
  <c r="F2118" i="17"/>
  <c r="F2119" i="17"/>
  <c r="F2120" i="17"/>
  <c r="F2121" i="17"/>
  <c r="F2122" i="17"/>
  <c r="F2123" i="17"/>
  <c r="F2124" i="17"/>
  <c r="F2125" i="17"/>
  <c r="F2126" i="17"/>
  <c r="F2127" i="17"/>
  <c r="F2128" i="17"/>
  <c r="F2129" i="17"/>
  <c r="F2130" i="17"/>
  <c r="F2131" i="17"/>
  <c r="F2132" i="17"/>
  <c r="F2133" i="17"/>
  <c r="F2134" i="17"/>
  <c r="F2135" i="17"/>
  <c r="F2136" i="17"/>
  <c r="F2137" i="17"/>
  <c r="F2138" i="17"/>
  <c r="F2139" i="17"/>
  <c r="F2140" i="17"/>
  <c r="F2141" i="17"/>
  <c r="F2142" i="17"/>
  <c r="F2143" i="17"/>
  <c r="F2144" i="17"/>
  <c r="F2145" i="17"/>
  <c r="F2146" i="17"/>
  <c r="F2147" i="17"/>
  <c r="F2148" i="17"/>
  <c r="F2149" i="17"/>
  <c r="F2150" i="17"/>
  <c r="F2151" i="17"/>
  <c r="F2152" i="17"/>
  <c r="F2153" i="17"/>
  <c r="F2154" i="17"/>
  <c r="F2155" i="17"/>
  <c r="F2156" i="17"/>
  <c r="F2157" i="17"/>
  <c r="F2158" i="17"/>
  <c r="F2159" i="17"/>
  <c r="F2160" i="17"/>
  <c r="F2161" i="17"/>
  <c r="F2162" i="17"/>
  <c r="F2163" i="17"/>
  <c r="F2164" i="17"/>
  <c r="F2165" i="17"/>
  <c r="F2166" i="17"/>
  <c r="F2167" i="17"/>
  <c r="F2168" i="17"/>
  <c r="F2169" i="17"/>
  <c r="F2170" i="17"/>
  <c r="F2171" i="17"/>
  <c r="F2172" i="17"/>
  <c r="F2173" i="17"/>
  <c r="F2174" i="17"/>
  <c r="F2175" i="17"/>
  <c r="F2176" i="17"/>
  <c r="F2177" i="17"/>
  <c r="F2178" i="17"/>
  <c r="F2179" i="17"/>
  <c r="F2180" i="17"/>
  <c r="F2181" i="17"/>
  <c r="F2182" i="17"/>
  <c r="F2183" i="17"/>
  <c r="F2184" i="17"/>
  <c r="F2185" i="17"/>
  <c r="F2186" i="17"/>
  <c r="F2187" i="17"/>
  <c r="F2188" i="17"/>
  <c r="F2189" i="17"/>
  <c r="F2190" i="17"/>
  <c r="F2191" i="17"/>
  <c r="F2192" i="17"/>
  <c r="F2193" i="17"/>
  <c r="F2194" i="17"/>
  <c r="F2195" i="17"/>
  <c r="F2196" i="17"/>
  <c r="F2197" i="17"/>
  <c r="F2198" i="17"/>
  <c r="F2199" i="17"/>
  <c r="F2200" i="17"/>
  <c r="F2201" i="17"/>
  <c r="F2202" i="17"/>
  <c r="F2203" i="17"/>
  <c r="F2204" i="17"/>
  <c r="F2205" i="17"/>
  <c r="F2206" i="17"/>
  <c r="F2207" i="17"/>
  <c r="F2208" i="17"/>
  <c r="F2209" i="17"/>
  <c r="F2210" i="17"/>
  <c r="F2211" i="17"/>
  <c r="F2212" i="17"/>
  <c r="F2213" i="17"/>
  <c r="F2214" i="17"/>
  <c r="F2215" i="17"/>
  <c r="F2216" i="17"/>
  <c r="F2217" i="17"/>
  <c r="F2218" i="17"/>
  <c r="F2219" i="17"/>
  <c r="F2220" i="17"/>
  <c r="F2221" i="17"/>
  <c r="F2222" i="17"/>
  <c r="F2223" i="17"/>
  <c r="F2224" i="17"/>
  <c r="F2225" i="17"/>
  <c r="F2226" i="17"/>
  <c r="F2227" i="17"/>
  <c r="F2228" i="17"/>
  <c r="F2229" i="17"/>
  <c r="F2230" i="17"/>
  <c r="F2231" i="17"/>
  <c r="F2232" i="17"/>
  <c r="F2233" i="17"/>
  <c r="F2234" i="17"/>
  <c r="F2235" i="17"/>
  <c r="F2236" i="17"/>
  <c r="F2237" i="17"/>
  <c r="F2238" i="17"/>
  <c r="F2239" i="17"/>
  <c r="F2240" i="17"/>
  <c r="F2241" i="17"/>
  <c r="F2242" i="17"/>
  <c r="F2243" i="17"/>
  <c r="F2244" i="17"/>
  <c r="F2245" i="17"/>
  <c r="F2246" i="17"/>
  <c r="F2247" i="17"/>
  <c r="F2248" i="17"/>
  <c r="F2249" i="17"/>
  <c r="F2250" i="17"/>
  <c r="F2251" i="17"/>
  <c r="F2252" i="17"/>
  <c r="F2253" i="17"/>
  <c r="F2254" i="17"/>
  <c r="F2255" i="17"/>
  <c r="F2256" i="17"/>
  <c r="F2257" i="17"/>
  <c r="F2258" i="17"/>
  <c r="F2259" i="17"/>
  <c r="F2260" i="17"/>
  <c r="F2261" i="17"/>
  <c r="F2262" i="17"/>
  <c r="F2263" i="17"/>
  <c r="F2264" i="17"/>
  <c r="F2265" i="17"/>
  <c r="F2266" i="17"/>
  <c r="F2267" i="17"/>
  <c r="F2268" i="17"/>
  <c r="F2269" i="17"/>
  <c r="F2270" i="17"/>
  <c r="F2271" i="17"/>
  <c r="F2272" i="17"/>
  <c r="F2273" i="17"/>
  <c r="F2274" i="17"/>
  <c r="F2275" i="17"/>
  <c r="F2276" i="17"/>
  <c r="F2277" i="17"/>
  <c r="F2278" i="17"/>
  <c r="F2279" i="17"/>
  <c r="F2280" i="17"/>
  <c r="F2281" i="17"/>
  <c r="F2282" i="17"/>
  <c r="F2283" i="17"/>
  <c r="F2284" i="17"/>
  <c r="F2285" i="17"/>
  <c r="F2286" i="17"/>
  <c r="F2287" i="17"/>
  <c r="F2288" i="17"/>
  <c r="F2289" i="17"/>
  <c r="F2290" i="17"/>
  <c r="F2291" i="17"/>
  <c r="F2292" i="17"/>
  <c r="F2293" i="17"/>
  <c r="F2294" i="17"/>
  <c r="F2295" i="17"/>
  <c r="F2296" i="17"/>
  <c r="F2297" i="17"/>
  <c r="F2298" i="17"/>
  <c r="F2299" i="17"/>
  <c r="F2300" i="17"/>
  <c r="F2301" i="17"/>
  <c r="F2302" i="17"/>
  <c r="F2303" i="17"/>
  <c r="F2304" i="17"/>
  <c r="F2305" i="17"/>
  <c r="F2306" i="17"/>
  <c r="F2307" i="17"/>
  <c r="F2308" i="17"/>
  <c r="F2309" i="17"/>
  <c r="F2310" i="17"/>
  <c r="F2311" i="17"/>
  <c r="F2312" i="17"/>
  <c r="F2313" i="17"/>
  <c r="F2314" i="17"/>
  <c r="F2315" i="17"/>
  <c r="F2316" i="17"/>
  <c r="F2317" i="17"/>
  <c r="F2318" i="17"/>
  <c r="F2319" i="17"/>
  <c r="F2320" i="17"/>
  <c r="F2321" i="17"/>
  <c r="F2322" i="17"/>
  <c r="F2323" i="17"/>
  <c r="F2324" i="17"/>
  <c r="F2325" i="17"/>
  <c r="F2326" i="17"/>
  <c r="F2327" i="17"/>
  <c r="F2328" i="17"/>
  <c r="F2329" i="17"/>
  <c r="F2330" i="17"/>
  <c r="F2331" i="17"/>
  <c r="F2332" i="17"/>
  <c r="F2333" i="17"/>
  <c r="F2334" i="17"/>
  <c r="F2335" i="17"/>
  <c r="F2336" i="17"/>
  <c r="F2337" i="17"/>
  <c r="F2338" i="17"/>
  <c r="F2339" i="17"/>
  <c r="F2340" i="17"/>
  <c r="F2341" i="17"/>
  <c r="F2342" i="17"/>
  <c r="F2343" i="17"/>
  <c r="F2344" i="17"/>
  <c r="F2345" i="17"/>
  <c r="F2346" i="17"/>
  <c r="F2347" i="17"/>
  <c r="F2348" i="17"/>
  <c r="F2349" i="17"/>
  <c r="F2350" i="17"/>
  <c r="F2351" i="17"/>
  <c r="F2352" i="17"/>
  <c r="F2353" i="17"/>
  <c r="F2354" i="17"/>
  <c r="F2355" i="17"/>
  <c r="F2356" i="17"/>
  <c r="F2357" i="17"/>
  <c r="F2358" i="17"/>
  <c r="F2359" i="17"/>
  <c r="F2360" i="17"/>
  <c r="F2361" i="17"/>
  <c r="F2362" i="17"/>
  <c r="F2363" i="17"/>
  <c r="F2364" i="17"/>
  <c r="F2365" i="17"/>
  <c r="F2366" i="17"/>
  <c r="F2367" i="17"/>
  <c r="F2368" i="17"/>
  <c r="F2369" i="17"/>
  <c r="F2370" i="17"/>
  <c r="F2371" i="17"/>
  <c r="F2372" i="17"/>
  <c r="F2373" i="17"/>
  <c r="F2374" i="17"/>
  <c r="F2375" i="17"/>
  <c r="F2376" i="17"/>
  <c r="F2377" i="17"/>
  <c r="F2378" i="17"/>
  <c r="F2379" i="17"/>
  <c r="F2380" i="17"/>
  <c r="F2381" i="17"/>
  <c r="F2382" i="17"/>
  <c r="F2383" i="17"/>
  <c r="F2384" i="17"/>
  <c r="F2385" i="17"/>
  <c r="F2386" i="17"/>
  <c r="F2387" i="17"/>
  <c r="F2388" i="17"/>
  <c r="F2389" i="17"/>
  <c r="F2390" i="17"/>
  <c r="F2391" i="17"/>
  <c r="F2392" i="17"/>
  <c r="F2393" i="17"/>
  <c r="F2394" i="17"/>
  <c r="F2395" i="17"/>
  <c r="F2396" i="17"/>
  <c r="F2397" i="17"/>
  <c r="F2398" i="17"/>
  <c r="F2399" i="17"/>
  <c r="F2400" i="17"/>
  <c r="F2401" i="17"/>
  <c r="F2402" i="17"/>
  <c r="F2403" i="17"/>
  <c r="F2404" i="17"/>
  <c r="F2405" i="17"/>
  <c r="F2406" i="17"/>
  <c r="F2407" i="17"/>
  <c r="F2408" i="17"/>
  <c r="F2409" i="17"/>
  <c r="F2410" i="17"/>
  <c r="F2411" i="17"/>
  <c r="F2412" i="17"/>
  <c r="F2413" i="17"/>
  <c r="F2414" i="17"/>
  <c r="F2415" i="17"/>
  <c r="F2416" i="17"/>
  <c r="F2417" i="17"/>
  <c r="F2418" i="17"/>
  <c r="F2419" i="17"/>
  <c r="F2420" i="17"/>
  <c r="F2421" i="17"/>
  <c r="F2422" i="17"/>
  <c r="F2423" i="17"/>
  <c r="F2424" i="17"/>
  <c r="F2425" i="17"/>
  <c r="F2426" i="17"/>
  <c r="F2427" i="17"/>
  <c r="F2428" i="17"/>
  <c r="F2429" i="17"/>
  <c r="F2430" i="17"/>
  <c r="F2431" i="17"/>
  <c r="F2432" i="17"/>
  <c r="F2433" i="17"/>
  <c r="F2434" i="17"/>
  <c r="F2435" i="17"/>
  <c r="F2436" i="17"/>
  <c r="F2437" i="17"/>
  <c r="F2438" i="17"/>
  <c r="F2439" i="17"/>
  <c r="F2440" i="17"/>
  <c r="F2441" i="17"/>
  <c r="F2442" i="17"/>
  <c r="F2443" i="17"/>
  <c r="F2444" i="17"/>
  <c r="F2445" i="17"/>
  <c r="F2446" i="17"/>
  <c r="F2447" i="17"/>
  <c r="F2448" i="17"/>
  <c r="F2449" i="17"/>
  <c r="F2450" i="17"/>
  <c r="F2451" i="17"/>
  <c r="F2452" i="17"/>
  <c r="F2453" i="17"/>
  <c r="F2454" i="17"/>
  <c r="F2455" i="17"/>
  <c r="F2456" i="17"/>
  <c r="F2457" i="17"/>
  <c r="F2458" i="17"/>
  <c r="F2459" i="17"/>
  <c r="F2460" i="17"/>
  <c r="F2461" i="17"/>
  <c r="F2462" i="17"/>
  <c r="F2463" i="17"/>
  <c r="F2464" i="17"/>
  <c r="F2465" i="17"/>
  <c r="F2466" i="17"/>
  <c r="F2467" i="17"/>
  <c r="F2468" i="17"/>
  <c r="F2469" i="17"/>
  <c r="F2470" i="17"/>
  <c r="F2471" i="17"/>
  <c r="F2472" i="17"/>
  <c r="F2473" i="17"/>
  <c r="F2474" i="17"/>
  <c r="F2475" i="17"/>
  <c r="F2476" i="17"/>
  <c r="F2477" i="17"/>
  <c r="F2478" i="17"/>
  <c r="F2479" i="17"/>
  <c r="F2480" i="17"/>
  <c r="F2481" i="17"/>
  <c r="F2482" i="17"/>
  <c r="F2483" i="17"/>
  <c r="F2484" i="17"/>
  <c r="F2485" i="17"/>
  <c r="F2486" i="17"/>
  <c r="F2487" i="17"/>
  <c r="F2488" i="17"/>
  <c r="F2489" i="17"/>
  <c r="F2490" i="17"/>
  <c r="F2491" i="17"/>
  <c r="F2492" i="17"/>
  <c r="F2493" i="17"/>
  <c r="F2494" i="17"/>
  <c r="F2495" i="17"/>
  <c r="F2496" i="17"/>
  <c r="F2497" i="17"/>
  <c r="F2498" i="17"/>
  <c r="F2499" i="17"/>
  <c r="F2500" i="17"/>
  <c r="F2501" i="17"/>
  <c r="F2502" i="17"/>
  <c r="F2503" i="17"/>
  <c r="F2504" i="17"/>
  <c r="F2505" i="17"/>
  <c r="F2506" i="17"/>
  <c r="F2507" i="17"/>
  <c r="F2508" i="17"/>
  <c r="F2509" i="17"/>
  <c r="F2510" i="17"/>
  <c r="F2511" i="17"/>
  <c r="F2512" i="17"/>
  <c r="F2513" i="17"/>
  <c r="F2514" i="17"/>
  <c r="F2515" i="17"/>
  <c r="F2516" i="17"/>
  <c r="F2517" i="17"/>
  <c r="F2518" i="17"/>
  <c r="F2519" i="17"/>
  <c r="F2520" i="17"/>
  <c r="F2521" i="17"/>
  <c r="F2522" i="17"/>
  <c r="F2523" i="17"/>
  <c r="F2524" i="17"/>
  <c r="F2525" i="17"/>
  <c r="F2526" i="17"/>
  <c r="F2528" i="17"/>
  <c r="F2529" i="17"/>
  <c r="F2530" i="17"/>
  <c r="F2531" i="17"/>
  <c r="F2532" i="17"/>
  <c r="F2533" i="17"/>
  <c r="F2534" i="17"/>
  <c r="F2535" i="17"/>
  <c r="F2536" i="17"/>
  <c r="F2537" i="17"/>
  <c r="F2538" i="17"/>
  <c r="F2539" i="17"/>
  <c r="F2540" i="17"/>
  <c r="F2541" i="17"/>
  <c r="F2542" i="17"/>
  <c r="F2543" i="17"/>
  <c r="F2544" i="17"/>
  <c r="F2545" i="17"/>
  <c r="F2546" i="17"/>
  <c r="F2547" i="17"/>
  <c r="F2548" i="17"/>
  <c r="F2549" i="17"/>
  <c r="F2550" i="17"/>
  <c r="F2551" i="17"/>
  <c r="F2552" i="17"/>
  <c r="F2553" i="17"/>
  <c r="F2554" i="17"/>
  <c r="F2555" i="17"/>
  <c r="F2556" i="17"/>
  <c r="F2557" i="17"/>
  <c r="F2558" i="17"/>
  <c r="F2559" i="17"/>
  <c r="F2560" i="17"/>
  <c r="F2561" i="17"/>
  <c r="F2562" i="17"/>
  <c r="F2563" i="17"/>
  <c r="F2564" i="17"/>
  <c r="F2565" i="17"/>
  <c r="F2566" i="17"/>
  <c r="F2567" i="17"/>
  <c r="F2568" i="17"/>
  <c r="F2569" i="17"/>
  <c r="F2570" i="17"/>
  <c r="F2571" i="17"/>
  <c r="F2572" i="17"/>
  <c r="F2573" i="17"/>
  <c r="F2574" i="17"/>
  <c r="F2575" i="17"/>
  <c r="F2576" i="17"/>
  <c r="F2577" i="17"/>
  <c r="F2578" i="17"/>
  <c r="F2579" i="17"/>
  <c r="F2580" i="17"/>
  <c r="F2581" i="17"/>
  <c r="F2582" i="17"/>
  <c r="F2583" i="17"/>
  <c r="F2584" i="17"/>
  <c r="F2585" i="17"/>
  <c r="F2586" i="17"/>
  <c r="F2587" i="17"/>
  <c r="F2588" i="17"/>
  <c r="F2589" i="17"/>
  <c r="F2590" i="17"/>
  <c r="F2591" i="17"/>
  <c r="F2592" i="17"/>
  <c r="F2593" i="17"/>
  <c r="F2594" i="17"/>
  <c r="F2595" i="17"/>
  <c r="F2596" i="17"/>
  <c r="F2597" i="17"/>
  <c r="F2598" i="17"/>
  <c r="F2599" i="17"/>
  <c r="F2600" i="17"/>
  <c r="F2601" i="17"/>
  <c r="F2602" i="17"/>
  <c r="F2603" i="17"/>
  <c r="F2604" i="17"/>
  <c r="F2605" i="17"/>
  <c r="F2606" i="17"/>
  <c r="F2607" i="17"/>
  <c r="F2608" i="17"/>
  <c r="F2609" i="17"/>
  <c r="F2610" i="17"/>
  <c r="F2611" i="17"/>
  <c r="F2612" i="17"/>
  <c r="F2613" i="17"/>
  <c r="F2614" i="17"/>
  <c r="F2615" i="17"/>
  <c r="F2616" i="17"/>
  <c r="F2617" i="17"/>
  <c r="F2618" i="17"/>
  <c r="F2619" i="17"/>
  <c r="F2620" i="17"/>
  <c r="F2621" i="17"/>
  <c r="F2622" i="17"/>
  <c r="F2623" i="17"/>
  <c r="F2624" i="17"/>
  <c r="F2625" i="17"/>
  <c r="F2626" i="17"/>
  <c r="F2627" i="17"/>
  <c r="F2628" i="17"/>
  <c r="F2629" i="17"/>
  <c r="F2630" i="17"/>
  <c r="F2631" i="17"/>
  <c r="F2632" i="17"/>
  <c r="F2633" i="17"/>
  <c r="F2634" i="17"/>
  <c r="F2635" i="17"/>
  <c r="F2636" i="17"/>
  <c r="F2637" i="17"/>
  <c r="F2638" i="17"/>
  <c r="F2639" i="17"/>
  <c r="F2640" i="17"/>
  <c r="F2641" i="17"/>
  <c r="F2642" i="17"/>
  <c r="F2643" i="17"/>
  <c r="F2644" i="17"/>
  <c r="F2645" i="17"/>
  <c r="F2646" i="17"/>
  <c r="F2647" i="17"/>
  <c r="F2648" i="17"/>
  <c r="F2649" i="17"/>
  <c r="F2650" i="17"/>
  <c r="F2651" i="17"/>
  <c r="F2652" i="17"/>
  <c r="F2653" i="17"/>
  <c r="F2654" i="17"/>
  <c r="F2655" i="17"/>
  <c r="F2656" i="17"/>
  <c r="F2657" i="17"/>
  <c r="F2658" i="17"/>
  <c r="F2659" i="17"/>
  <c r="F2660" i="17"/>
  <c r="F2661" i="17"/>
  <c r="F2662" i="17"/>
  <c r="F2663" i="17"/>
  <c r="F2664" i="17"/>
  <c r="F2665" i="17"/>
  <c r="F2666" i="17"/>
  <c r="F2667" i="17"/>
  <c r="F2668" i="17"/>
  <c r="F2669" i="17"/>
  <c r="F2670" i="17"/>
  <c r="F2671" i="17"/>
  <c r="F2672" i="17"/>
  <c r="F2673" i="17"/>
  <c r="F2674" i="17"/>
  <c r="F2675" i="17"/>
  <c r="F2676" i="17"/>
  <c r="F2677" i="17"/>
  <c r="F2678" i="17"/>
  <c r="F2679" i="17"/>
  <c r="F2680" i="17"/>
  <c r="F2681" i="17"/>
  <c r="F2682" i="17"/>
  <c r="F2683" i="17"/>
  <c r="F2684" i="17"/>
  <c r="F2685" i="17"/>
  <c r="F2686" i="17"/>
  <c r="F2687" i="17"/>
  <c r="F2688" i="17"/>
  <c r="F2689" i="17"/>
  <c r="F2690" i="17"/>
  <c r="F2691" i="17"/>
  <c r="F2692" i="17"/>
  <c r="F2693" i="17"/>
  <c r="F2694" i="17"/>
  <c r="F2695" i="17"/>
  <c r="F2696" i="17"/>
  <c r="F2697" i="17"/>
  <c r="F2698" i="17"/>
  <c r="F2699" i="17"/>
  <c r="F2700" i="17"/>
  <c r="F2701" i="17"/>
  <c r="F2702" i="17"/>
  <c r="F2703" i="17"/>
  <c r="F2704" i="17"/>
  <c r="F2705" i="17"/>
  <c r="F2706" i="17"/>
  <c r="F2707" i="17"/>
  <c r="F2708" i="17"/>
  <c r="F2709" i="17"/>
  <c r="F2710" i="17"/>
  <c r="F2711" i="17"/>
  <c r="F2712" i="17"/>
  <c r="F2713" i="17"/>
  <c r="F2714" i="17"/>
  <c r="F2715" i="17"/>
  <c r="F2716" i="17"/>
  <c r="F2717" i="17"/>
  <c r="F2718" i="17"/>
  <c r="F2719" i="17"/>
  <c r="F2720" i="17"/>
  <c r="F2721" i="17"/>
  <c r="F2722" i="17"/>
  <c r="F2723" i="17"/>
  <c r="F2724" i="17"/>
  <c r="F2725" i="17"/>
  <c r="F2726" i="17"/>
  <c r="F2727" i="17"/>
  <c r="F2728" i="17"/>
  <c r="F2729" i="17"/>
  <c r="F2730" i="17"/>
  <c r="F2731" i="17"/>
  <c r="F2732" i="17"/>
  <c r="F2733" i="17"/>
  <c r="F2734" i="17"/>
  <c r="F2735" i="17"/>
  <c r="F2736" i="17"/>
  <c r="F2737" i="17"/>
  <c r="F2738" i="17"/>
  <c r="F2739" i="17"/>
  <c r="F2740" i="17"/>
  <c r="F2741" i="17"/>
  <c r="F2742" i="17"/>
  <c r="F2743" i="17"/>
  <c r="F2744" i="17"/>
  <c r="F2745" i="17"/>
  <c r="F2746" i="17"/>
  <c r="F2747" i="17"/>
  <c r="F2748" i="17"/>
  <c r="F2749" i="17"/>
  <c r="F2750" i="17"/>
  <c r="F2751" i="17"/>
  <c r="F2752" i="17"/>
  <c r="F2753" i="17"/>
  <c r="F2754" i="17"/>
  <c r="F2755" i="17"/>
  <c r="F2756" i="17"/>
  <c r="F2757" i="17"/>
  <c r="F2758" i="17"/>
  <c r="F2759" i="17"/>
  <c r="F2760" i="17"/>
  <c r="F2761" i="17"/>
  <c r="F2762" i="17"/>
  <c r="F2763" i="17"/>
  <c r="F2764" i="17"/>
  <c r="F2765" i="17"/>
  <c r="F2766" i="17"/>
  <c r="F2767" i="17"/>
  <c r="F2768" i="17"/>
  <c r="F2769" i="17"/>
  <c r="F2770" i="17"/>
  <c r="F2771" i="17"/>
  <c r="F2772" i="17"/>
  <c r="F2773" i="17"/>
  <c r="F2774" i="17"/>
  <c r="F2775" i="17"/>
  <c r="F2776" i="17"/>
  <c r="F2777" i="17"/>
  <c r="F2778" i="17"/>
  <c r="F2779" i="17"/>
  <c r="F2780" i="17"/>
  <c r="F2781" i="17"/>
  <c r="F2782" i="17"/>
  <c r="F2783" i="17"/>
  <c r="F2784" i="17"/>
  <c r="F2785" i="17"/>
  <c r="F2786" i="17"/>
  <c r="F2787" i="17"/>
  <c r="F2788" i="17"/>
  <c r="F2789" i="17"/>
  <c r="F2790" i="17"/>
  <c r="F2791" i="17"/>
  <c r="F2792" i="17"/>
  <c r="F2793" i="17"/>
  <c r="F2794" i="17"/>
  <c r="F2795" i="17"/>
  <c r="F2796" i="17"/>
  <c r="F2797" i="17"/>
  <c r="F2798" i="17"/>
  <c r="F2799" i="17"/>
  <c r="F2800" i="17"/>
  <c r="F2801" i="17"/>
  <c r="F2802" i="17"/>
  <c r="F2803" i="17"/>
  <c r="F2804" i="17"/>
  <c r="F2805" i="17"/>
  <c r="F2806" i="17"/>
  <c r="F2807" i="17"/>
  <c r="F2808" i="17"/>
  <c r="F2809" i="17"/>
  <c r="F2810" i="17"/>
  <c r="F2811" i="17"/>
  <c r="F2812" i="17"/>
  <c r="F2813" i="17"/>
  <c r="F2814" i="17"/>
  <c r="F2815" i="17"/>
  <c r="F2816" i="17"/>
  <c r="F2817" i="17"/>
  <c r="F2818" i="17"/>
  <c r="F2819" i="17"/>
  <c r="F2820" i="17"/>
  <c r="F2821" i="17"/>
  <c r="F2822" i="17"/>
  <c r="F2823" i="17"/>
  <c r="F2824" i="17"/>
  <c r="F2825" i="17"/>
  <c r="F2826" i="17"/>
  <c r="F2827" i="17"/>
  <c r="F2828" i="17"/>
  <c r="F2829" i="17"/>
  <c r="F2830" i="17"/>
  <c r="F2831" i="17"/>
  <c r="F2832" i="17"/>
  <c r="F2833" i="17"/>
  <c r="F2834" i="17"/>
  <c r="F2835" i="17"/>
  <c r="F2836" i="17"/>
  <c r="F2837" i="17"/>
  <c r="F2838" i="17"/>
  <c r="F2839" i="17"/>
  <c r="F2840" i="17"/>
  <c r="F2841" i="17"/>
  <c r="F2842" i="17"/>
  <c r="F2843" i="17"/>
  <c r="F2844" i="17"/>
  <c r="F2845" i="17"/>
  <c r="F2846" i="17"/>
  <c r="F2847" i="17"/>
  <c r="F2848" i="17"/>
  <c r="F2849" i="17"/>
  <c r="F2850" i="17"/>
  <c r="F2851" i="17"/>
  <c r="F2852" i="17"/>
  <c r="F2853" i="17"/>
  <c r="F2854" i="17"/>
  <c r="F2855" i="17"/>
  <c r="F2856" i="17"/>
  <c r="F2857" i="17"/>
  <c r="F2858" i="17"/>
  <c r="F2859" i="17"/>
  <c r="F2860" i="17"/>
  <c r="F2861" i="17"/>
  <c r="F2862" i="17"/>
  <c r="F2863" i="17"/>
  <c r="F2864" i="17"/>
  <c r="F2865" i="17"/>
  <c r="F2866" i="17"/>
  <c r="F2867" i="17"/>
  <c r="F2868" i="17"/>
  <c r="F2869" i="17"/>
  <c r="F2870" i="17"/>
  <c r="F2871" i="17"/>
  <c r="F2872" i="17"/>
  <c r="F2873" i="17"/>
  <c r="F2874" i="17"/>
  <c r="F2875" i="17"/>
  <c r="F2876" i="17"/>
  <c r="F2877" i="17"/>
  <c r="F2878" i="17"/>
  <c r="F2879" i="17"/>
  <c r="F2880" i="17"/>
  <c r="F2881" i="17"/>
  <c r="F2882" i="17"/>
  <c r="F2883" i="17"/>
  <c r="F2884" i="17"/>
  <c r="F2885" i="17"/>
  <c r="F2886" i="17"/>
  <c r="F2887" i="17"/>
  <c r="F2888" i="17"/>
  <c r="F2889" i="17"/>
  <c r="F2890" i="17"/>
  <c r="F2891" i="17"/>
  <c r="F2892" i="17"/>
  <c r="F2893" i="17"/>
  <c r="F2894" i="17"/>
  <c r="F2895" i="17"/>
  <c r="F2896" i="17"/>
  <c r="F2897" i="17"/>
  <c r="F2898" i="17"/>
  <c r="F2899" i="17"/>
  <c r="F2900" i="17"/>
  <c r="F2901" i="17"/>
  <c r="F2902" i="17"/>
  <c r="F2903" i="17"/>
  <c r="F2904" i="17"/>
  <c r="F2905" i="17"/>
  <c r="F2906" i="17"/>
  <c r="F2907" i="17"/>
  <c r="F2908" i="17"/>
  <c r="F2909" i="17"/>
  <c r="F2910" i="17"/>
  <c r="F2911" i="17"/>
  <c r="F2912" i="17"/>
  <c r="F2913" i="17"/>
  <c r="F2914" i="17"/>
  <c r="F2915" i="17"/>
  <c r="F2916" i="17"/>
  <c r="F2917" i="17"/>
  <c r="F2918" i="17"/>
  <c r="F2919" i="17"/>
  <c r="F2920" i="17"/>
  <c r="F2921" i="17"/>
  <c r="F2922" i="17"/>
  <c r="F2923" i="17"/>
  <c r="F2924" i="17"/>
  <c r="F2925" i="17"/>
  <c r="F2926" i="17"/>
  <c r="F2927" i="17"/>
  <c r="F2928" i="17"/>
  <c r="F2929" i="17"/>
  <c r="F2930" i="17"/>
  <c r="F2931" i="17"/>
  <c r="F2932" i="17"/>
  <c r="F2933" i="17"/>
  <c r="F2934" i="17"/>
  <c r="F2935" i="17"/>
  <c r="F2936" i="17"/>
  <c r="F2937" i="17"/>
  <c r="F2938" i="17"/>
  <c r="F2939" i="17"/>
  <c r="F2940" i="17"/>
  <c r="F2941" i="17"/>
  <c r="F2942" i="17"/>
  <c r="F2943" i="17"/>
  <c r="F2944" i="17"/>
  <c r="F2945" i="17"/>
  <c r="F2946" i="17"/>
  <c r="F2947" i="17"/>
  <c r="F2948" i="17"/>
  <c r="F2949" i="17"/>
  <c r="F2950" i="17"/>
  <c r="F2951" i="17"/>
  <c r="F2952" i="17"/>
  <c r="F2953" i="17"/>
  <c r="F2954" i="17"/>
  <c r="F2955" i="17"/>
  <c r="F2956" i="17"/>
  <c r="F2957" i="17"/>
  <c r="F2958" i="17"/>
  <c r="F2959" i="17"/>
  <c r="F2960" i="17"/>
  <c r="F2961" i="17"/>
  <c r="F2962" i="17"/>
  <c r="F2963" i="17"/>
  <c r="F2964" i="17"/>
  <c r="F2965" i="17"/>
  <c r="F2966" i="17"/>
  <c r="F2967" i="17"/>
  <c r="F2968" i="17"/>
  <c r="F2969" i="17"/>
  <c r="F2970" i="17"/>
  <c r="F2971" i="17"/>
  <c r="F2972" i="17"/>
  <c r="F2973" i="17"/>
  <c r="F2974" i="17"/>
  <c r="F2975" i="17"/>
  <c r="F2976" i="17"/>
  <c r="F2977" i="17"/>
  <c r="F2978" i="17"/>
  <c r="F2979" i="17"/>
  <c r="F2980" i="17"/>
  <c r="F2981" i="17"/>
  <c r="F2982" i="17"/>
  <c r="F2983" i="17"/>
  <c r="F2984" i="17"/>
  <c r="F2985" i="17"/>
  <c r="F2986" i="17"/>
  <c r="F2987" i="17"/>
  <c r="F2988" i="17"/>
  <c r="F2989" i="17"/>
  <c r="F2990" i="17"/>
  <c r="F2991" i="17"/>
  <c r="F2992" i="17"/>
  <c r="F2993" i="17"/>
  <c r="F2994" i="17"/>
  <c r="F2995" i="17"/>
  <c r="F2996" i="17"/>
  <c r="F2997" i="17"/>
  <c r="F2998" i="17"/>
  <c r="F2999" i="17"/>
  <c r="F3000" i="17"/>
  <c r="F3001" i="17"/>
  <c r="F3002" i="17"/>
  <c r="F3003" i="17"/>
  <c r="F3004" i="17"/>
  <c r="F3005" i="17"/>
  <c r="F3006" i="17"/>
  <c r="F3007" i="17"/>
  <c r="F3008" i="17"/>
  <c r="F3009" i="17"/>
  <c r="F3010" i="17"/>
  <c r="F3011" i="17"/>
  <c r="F3012" i="17"/>
  <c r="F3013" i="17"/>
  <c r="F3014" i="17"/>
  <c r="F3015" i="17"/>
  <c r="F3016" i="17"/>
  <c r="F3017" i="17"/>
  <c r="F3018" i="17"/>
  <c r="F3019" i="17"/>
  <c r="F3020" i="17"/>
  <c r="F3021" i="17"/>
  <c r="F3022" i="17"/>
  <c r="F3023" i="17"/>
  <c r="F3024" i="17"/>
  <c r="F3025" i="17"/>
  <c r="F3026" i="17"/>
  <c r="F3027" i="17"/>
  <c r="F3028" i="17"/>
  <c r="F3029" i="17"/>
  <c r="F3030" i="17"/>
  <c r="F3031" i="17"/>
  <c r="F3032" i="17"/>
  <c r="F3033" i="17"/>
  <c r="F3034" i="17"/>
  <c r="F3035" i="17"/>
  <c r="F3036" i="17"/>
  <c r="F3037" i="17"/>
  <c r="F3038" i="17"/>
  <c r="F3039" i="17"/>
  <c r="F3040" i="17"/>
  <c r="F3041" i="17"/>
  <c r="F3042" i="17"/>
  <c r="F3043" i="17"/>
  <c r="F3044" i="17"/>
  <c r="F3045" i="17"/>
  <c r="F3046" i="17"/>
  <c r="F3047" i="17"/>
  <c r="F3048" i="17"/>
  <c r="F3049" i="17"/>
  <c r="F3050" i="17"/>
  <c r="F3051" i="17"/>
  <c r="F3052" i="17"/>
  <c r="F3053" i="17"/>
  <c r="F3054" i="17"/>
  <c r="F3055" i="17"/>
  <c r="F3056" i="17"/>
  <c r="F3057" i="17"/>
  <c r="F3058" i="17"/>
  <c r="F3059" i="17"/>
  <c r="F3060" i="17"/>
  <c r="F3061" i="17"/>
  <c r="F3062" i="17"/>
  <c r="F3063" i="17"/>
  <c r="F3064" i="17"/>
  <c r="F3065" i="17"/>
  <c r="F3066" i="17"/>
  <c r="F3067" i="17"/>
  <c r="F3068" i="17"/>
  <c r="F3069" i="17"/>
  <c r="F3070" i="17"/>
  <c r="F3071" i="17"/>
  <c r="F3072" i="17"/>
  <c r="F3073" i="17"/>
  <c r="F3074" i="17"/>
  <c r="F3075" i="17"/>
  <c r="F3076" i="17"/>
  <c r="F3077" i="17"/>
  <c r="F3078" i="17"/>
  <c r="F3079" i="17"/>
  <c r="F3080" i="17"/>
  <c r="F3081" i="17"/>
  <c r="F3082" i="17"/>
  <c r="F3083" i="17"/>
  <c r="F3084" i="17"/>
  <c r="F3085" i="17"/>
  <c r="F3086" i="17"/>
  <c r="F3087" i="17"/>
  <c r="F3088" i="17"/>
  <c r="F3089" i="17"/>
  <c r="F3090" i="17"/>
  <c r="F3091" i="17"/>
  <c r="F3092" i="17"/>
  <c r="F3093" i="17"/>
  <c r="F3094" i="17"/>
  <c r="F3095" i="17"/>
  <c r="F3096" i="17"/>
  <c r="F3097" i="17"/>
  <c r="F3098" i="17"/>
  <c r="F3099" i="17"/>
  <c r="F3100" i="17"/>
  <c r="F3101" i="17"/>
  <c r="F3102" i="17"/>
  <c r="F3103" i="17"/>
  <c r="F3104" i="17"/>
  <c r="F3105" i="17"/>
  <c r="F3106" i="17"/>
  <c r="F3107" i="17"/>
  <c r="F3108" i="17"/>
  <c r="F3109" i="17"/>
  <c r="F3110" i="17"/>
  <c r="F3111" i="17"/>
  <c r="F3112" i="17"/>
  <c r="F3113" i="17"/>
  <c r="F3114" i="17"/>
  <c r="F3115" i="17"/>
  <c r="F3116" i="17"/>
  <c r="F12" i="17"/>
  <c r="F4" i="17"/>
  <c r="F5" i="17"/>
  <c r="F6" i="17"/>
  <c r="F7" i="17"/>
  <c r="F8" i="17"/>
  <c r="F9" i="17"/>
  <c r="F10" i="17"/>
  <c r="F11" i="17"/>
  <c r="F3" i="17"/>
  <c r="F3118" i="17" l="1"/>
  <c r="Q3118" i="17"/>
  <c r="P3118" i="17"/>
  <c r="O3118" i="17"/>
  <c r="N3118" i="17"/>
  <c r="G2527" i="17" l="1"/>
  <c r="G7" i="17"/>
  <c r="G11" i="17"/>
  <c r="G15" i="17"/>
  <c r="G19" i="17"/>
  <c r="G23" i="17"/>
  <c r="G27" i="17"/>
  <c r="G31" i="17"/>
  <c r="G35" i="17"/>
  <c r="G39" i="17"/>
  <c r="G43" i="17"/>
  <c r="G47" i="17"/>
  <c r="G51" i="17"/>
  <c r="G55" i="17"/>
  <c r="G59" i="17"/>
  <c r="G63" i="17"/>
  <c r="G67" i="17"/>
  <c r="G71" i="17"/>
  <c r="G75" i="17"/>
  <c r="G79" i="17"/>
  <c r="G83" i="17"/>
  <c r="G87" i="17"/>
  <c r="G91" i="17"/>
  <c r="G95" i="17"/>
  <c r="G99" i="17"/>
  <c r="G103" i="17"/>
  <c r="G107" i="17"/>
  <c r="G111" i="17"/>
  <c r="G115" i="17"/>
  <c r="G119" i="17"/>
  <c r="G123" i="17"/>
  <c r="G127" i="17"/>
  <c r="G131" i="17"/>
  <c r="G135" i="17"/>
  <c r="G139" i="17"/>
  <c r="G143" i="17"/>
  <c r="G147" i="17"/>
  <c r="G151" i="17"/>
  <c r="G155" i="17"/>
  <c r="G159" i="17"/>
  <c r="G163" i="17"/>
  <c r="G167" i="17"/>
  <c r="G171" i="17"/>
  <c r="G175" i="17"/>
  <c r="G179" i="17"/>
  <c r="G183" i="17"/>
  <c r="G187" i="17"/>
  <c r="G191" i="17"/>
  <c r="G195" i="17"/>
  <c r="G199" i="17"/>
  <c r="G203" i="17"/>
  <c r="G207" i="17"/>
  <c r="G211" i="17"/>
  <c r="G215" i="17"/>
  <c r="G219" i="17"/>
  <c r="G223" i="17"/>
  <c r="G227" i="17"/>
  <c r="G231" i="17"/>
  <c r="G235" i="17"/>
  <c r="G239" i="17"/>
  <c r="G243" i="17"/>
  <c r="G247" i="17"/>
  <c r="G251" i="17"/>
  <c r="G255" i="17"/>
  <c r="G259" i="17"/>
  <c r="G263" i="17"/>
  <c r="G267" i="17"/>
  <c r="G271" i="17"/>
  <c r="G274" i="17"/>
  <c r="G278" i="17"/>
  <c r="G282" i="17"/>
  <c r="G286" i="17"/>
  <c r="G290" i="17"/>
  <c r="G294" i="17"/>
  <c r="G298" i="17"/>
  <c r="G302" i="17"/>
  <c r="G306" i="17"/>
  <c r="G310" i="17"/>
  <c r="G314" i="17"/>
  <c r="G318" i="17"/>
  <c r="G322" i="17"/>
  <c r="G4" i="17"/>
  <c r="G8" i="17"/>
  <c r="G12" i="17"/>
  <c r="G16" i="17"/>
  <c r="G20" i="17"/>
  <c r="G24" i="17"/>
  <c r="G28" i="17"/>
  <c r="G32" i="17"/>
  <c r="G36" i="17"/>
  <c r="G40" i="17"/>
  <c r="G44" i="17"/>
  <c r="G48" i="17"/>
  <c r="G52" i="17"/>
  <c r="G56" i="17"/>
  <c r="G60" i="17"/>
  <c r="G64" i="17"/>
  <c r="G68" i="17"/>
  <c r="G72" i="17"/>
  <c r="G76" i="17"/>
  <c r="G80" i="17"/>
  <c r="G84" i="17"/>
  <c r="G88" i="17"/>
  <c r="G92" i="17"/>
  <c r="G96" i="17"/>
  <c r="G100" i="17"/>
  <c r="G104" i="17"/>
  <c r="G108" i="17"/>
  <c r="G112" i="17"/>
  <c r="G116" i="17"/>
  <c r="G120" i="17"/>
  <c r="G124" i="17"/>
  <c r="G128" i="17"/>
  <c r="G132" i="17"/>
  <c r="G136" i="17"/>
  <c r="G140" i="17"/>
  <c r="G144" i="17"/>
  <c r="G148" i="17"/>
  <c r="G152" i="17"/>
  <c r="G156" i="17"/>
  <c r="G160" i="17"/>
  <c r="G164" i="17"/>
  <c r="G168" i="17"/>
  <c r="G172" i="17"/>
  <c r="G176" i="17"/>
  <c r="G180" i="17"/>
  <c r="G184" i="17"/>
  <c r="G188" i="17"/>
  <c r="G192" i="17"/>
  <c r="G196" i="17"/>
  <c r="G200" i="17"/>
  <c r="G204" i="17"/>
  <c r="G208" i="17"/>
  <c r="G212" i="17"/>
  <c r="G216" i="17"/>
  <c r="G220" i="17"/>
  <c r="G224" i="17"/>
  <c r="G228" i="17"/>
  <c r="G232" i="17"/>
  <c r="G236" i="17"/>
  <c r="G240" i="17"/>
  <c r="G244" i="17"/>
  <c r="G248" i="17"/>
  <c r="G252" i="17"/>
  <c r="G256" i="17"/>
  <c r="G260" i="17"/>
  <c r="G264" i="17"/>
  <c r="G268" i="17"/>
  <c r="G272" i="17"/>
  <c r="G275" i="17"/>
  <c r="G279" i="17"/>
  <c r="G283" i="17"/>
  <c r="G287" i="17"/>
  <c r="G291" i="17"/>
  <c r="G295" i="17"/>
  <c r="G299" i="17"/>
  <c r="G303" i="17"/>
  <c r="G307" i="17"/>
  <c r="G311" i="17"/>
  <c r="G315" i="17"/>
  <c r="G319" i="17"/>
  <c r="G323" i="17"/>
  <c r="G327" i="17"/>
  <c r="G331" i="17"/>
  <c r="G335" i="17"/>
  <c r="G339" i="17"/>
  <c r="G5" i="17"/>
  <c r="G9" i="17"/>
  <c r="G13" i="17"/>
  <c r="G17" i="17"/>
  <c r="G21" i="17"/>
  <c r="G25" i="17"/>
  <c r="G29" i="17"/>
  <c r="G33" i="17"/>
  <c r="G37" i="17"/>
  <c r="G41" i="17"/>
  <c r="G45" i="17"/>
  <c r="G49" i="17"/>
  <c r="G53" i="17"/>
  <c r="G57" i="17"/>
  <c r="G61" i="17"/>
  <c r="G65" i="17"/>
  <c r="G69" i="17"/>
  <c r="G73" i="17"/>
  <c r="G77" i="17"/>
  <c r="G81" i="17"/>
  <c r="G85" i="17"/>
  <c r="G89" i="17"/>
  <c r="G93" i="17"/>
  <c r="G97" i="17"/>
  <c r="G101" i="17"/>
  <c r="G105" i="17"/>
  <c r="G109" i="17"/>
  <c r="G113" i="17"/>
  <c r="G117" i="17"/>
  <c r="G121" i="17"/>
  <c r="G125" i="17"/>
  <c r="G129" i="17"/>
  <c r="G133" i="17"/>
  <c r="G137" i="17"/>
  <c r="G141" i="17"/>
  <c r="G145" i="17"/>
  <c r="G149" i="17"/>
  <c r="G153" i="17"/>
  <c r="G157" i="17"/>
  <c r="G161" i="17"/>
  <c r="G165" i="17"/>
  <c r="G169" i="17"/>
  <c r="G173" i="17"/>
  <c r="G177" i="17"/>
  <c r="G181" i="17"/>
  <c r="G185" i="17"/>
  <c r="G189" i="17"/>
  <c r="G193" i="17"/>
  <c r="G197" i="17"/>
  <c r="G201" i="17"/>
  <c r="G205" i="17"/>
  <c r="G209" i="17"/>
  <c r="G213" i="17"/>
  <c r="G217" i="17"/>
  <c r="G221" i="17"/>
  <c r="G225" i="17"/>
  <c r="G229" i="17"/>
  <c r="G233" i="17"/>
  <c r="G237" i="17"/>
  <c r="G241" i="17"/>
  <c r="G245" i="17"/>
  <c r="G249" i="17"/>
  <c r="G253" i="17"/>
  <c r="G257" i="17"/>
  <c r="G261" i="17"/>
  <c r="G265" i="17"/>
  <c r="G269" i="17"/>
  <c r="G276" i="17"/>
  <c r="G280" i="17"/>
  <c r="G284" i="17"/>
  <c r="G288" i="17"/>
  <c r="G292" i="17"/>
  <c r="G296" i="17"/>
  <c r="G300" i="17"/>
  <c r="G304" i="17"/>
  <c r="G308" i="17"/>
  <c r="G312" i="17"/>
  <c r="G316" i="17"/>
  <c r="G320" i="17"/>
  <c r="G324" i="17"/>
  <c r="G328" i="17"/>
  <c r="G332" i="17"/>
  <c r="G336" i="17"/>
  <c r="G340" i="17"/>
  <c r="G6" i="17"/>
  <c r="G22" i="17"/>
  <c r="G38" i="17"/>
  <c r="G54" i="17"/>
  <c r="G70" i="17"/>
  <c r="G86" i="17"/>
  <c r="G102" i="17"/>
  <c r="G118" i="17"/>
  <c r="G134" i="17"/>
  <c r="G150" i="17"/>
  <c r="G166" i="17"/>
  <c r="G182" i="17"/>
  <c r="G198" i="17"/>
  <c r="G214" i="17"/>
  <c r="G230" i="17"/>
  <c r="G246" i="17"/>
  <c r="G262" i="17"/>
  <c r="G277" i="17"/>
  <c r="G293" i="17"/>
  <c r="G309" i="17"/>
  <c r="G325" i="17"/>
  <c r="G333" i="17"/>
  <c r="G341" i="17"/>
  <c r="G345" i="17"/>
  <c r="G349" i="17"/>
  <c r="G353" i="17"/>
  <c r="G357" i="17"/>
  <c r="G361" i="17"/>
  <c r="G365" i="17"/>
  <c r="G369" i="17"/>
  <c r="G373" i="17"/>
  <c r="G377" i="17"/>
  <c r="G381" i="17"/>
  <c r="G385" i="17"/>
  <c r="G389" i="17"/>
  <c r="G393" i="17"/>
  <c r="G397" i="17"/>
  <c r="G401" i="17"/>
  <c r="G405" i="17"/>
  <c r="G409" i="17"/>
  <c r="G413" i="17"/>
  <c r="G417" i="17"/>
  <c r="G421" i="17"/>
  <c r="G425" i="17"/>
  <c r="G429" i="17"/>
  <c r="G433" i="17"/>
  <c r="G437" i="17"/>
  <c r="G441" i="17"/>
  <c r="G445" i="17"/>
  <c r="G449" i="17"/>
  <c r="G453" i="17"/>
  <c r="G457" i="17"/>
  <c r="G461" i="17"/>
  <c r="G465" i="17"/>
  <c r="G469" i="17"/>
  <c r="G473" i="17"/>
  <c r="G477" i="17"/>
  <c r="G481" i="17"/>
  <c r="G485" i="17"/>
  <c r="G489" i="17"/>
  <c r="G493" i="17"/>
  <c r="G10" i="17"/>
  <c r="G26" i="17"/>
  <c r="G42" i="17"/>
  <c r="G58" i="17"/>
  <c r="G74" i="17"/>
  <c r="G90" i="17"/>
  <c r="G106" i="17"/>
  <c r="G122" i="17"/>
  <c r="G138" i="17"/>
  <c r="G154" i="17"/>
  <c r="G170" i="17"/>
  <c r="G186" i="17"/>
  <c r="G202" i="17"/>
  <c r="G218" i="17"/>
  <c r="G234" i="17"/>
  <c r="G250" i="17"/>
  <c r="G266" i="17"/>
  <c r="G281" i="17"/>
  <c r="G297" i="17"/>
  <c r="G313" i="17"/>
  <c r="G326" i="17"/>
  <c r="G334" i="17"/>
  <c r="G342" i="17"/>
  <c r="G346" i="17"/>
  <c r="G350" i="17"/>
  <c r="G354" i="17"/>
  <c r="G358" i="17"/>
  <c r="G362" i="17"/>
  <c r="G366" i="17"/>
  <c r="G370" i="17"/>
  <c r="G374" i="17"/>
  <c r="G378" i="17"/>
  <c r="G382" i="17"/>
  <c r="G386" i="17"/>
  <c r="G390" i="17"/>
  <c r="G394" i="17"/>
  <c r="G398" i="17"/>
  <c r="G402" i="17"/>
  <c r="G406" i="17"/>
  <c r="G410" i="17"/>
  <c r="G414" i="17"/>
  <c r="G418" i="17"/>
  <c r="G422" i="17"/>
  <c r="G426" i="17"/>
  <c r="G430" i="17"/>
  <c r="G434" i="17"/>
  <c r="G438" i="17"/>
  <c r="G442" i="17"/>
  <c r="G446" i="17"/>
  <c r="G450" i="17"/>
  <c r="G454" i="17"/>
  <c r="G458" i="17"/>
  <c r="G462" i="17"/>
  <c r="G466" i="17"/>
  <c r="G470" i="17"/>
  <c r="G474" i="17"/>
  <c r="G478" i="17"/>
  <c r="G482" i="17"/>
  <c r="G486" i="17"/>
  <c r="G490" i="17"/>
  <c r="G494" i="17"/>
  <c r="G498" i="17"/>
  <c r="G502" i="17"/>
  <c r="G506" i="17"/>
  <c r="G510" i="17"/>
  <c r="G514" i="17"/>
  <c r="G518" i="17"/>
  <c r="G522" i="17"/>
  <c r="G526" i="17"/>
  <c r="G530" i="17"/>
  <c r="G534" i="17"/>
  <c r="G538" i="17"/>
  <c r="G542" i="17"/>
  <c r="G546" i="17"/>
  <c r="G550" i="17"/>
  <c r="G554" i="17"/>
  <c r="G558" i="17"/>
  <c r="G562" i="17"/>
  <c r="G566" i="17"/>
  <c r="G570" i="17"/>
  <c r="G574" i="17"/>
  <c r="G578" i="17"/>
  <c r="G582" i="17"/>
  <c r="G586" i="17"/>
  <c r="G590" i="17"/>
  <c r="G14" i="17"/>
  <c r="G30" i="17"/>
  <c r="G46" i="17"/>
  <c r="G62" i="17"/>
  <c r="G78" i="17"/>
  <c r="G94" i="17"/>
  <c r="G110" i="17"/>
  <c r="G126" i="17"/>
  <c r="G142" i="17"/>
  <c r="G158" i="17"/>
  <c r="G174" i="17"/>
  <c r="G190" i="17"/>
  <c r="G206" i="17"/>
  <c r="G222" i="17"/>
  <c r="G238" i="17"/>
  <c r="G254" i="17"/>
  <c r="G270" i="17"/>
  <c r="G285" i="17"/>
  <c r="G301" i="17"/>
  <c r="G317" i="17"/>
  <c r="G329" i="17"/>
  <c r="G337" i="17"/>
  <c r="G343" i="17"/>
  <c r="G347" i="17"/>
  <c r="G351" i="17"/>
  <c r="G355" i="17"/>
  <c r="G359" i="17"/>
  <c r="G363" i="17"/>
  <c r="G367" i="17"/>
  <c r="G371" i="17"/>
  <c r="G375" i="17"/>
  <c r="G379" i="17"/>
  <c r="G383" i="17"/>
  <c r="G387" i="17"/>
  <c r="G391" i="17"/>
  <c r="G395" i="17"/>
  <c r="G399" i="17"/>
  <c r="G403" i="17"/>
  <c r="G407" i="17"/>
  <c r="G411" i="17"/>
  <c r="G415" i="17"/>
  <c r="G419" i="17"/>
  <c r="G423" i="17"/>
  <c r="G427" i="17"/>
  <c r="G431" i="17"/>
  <c r="G435" i="17"/>
  <c r="G439" i="17"/>
  <c r="G443" i="17"/>
  <c r="G447" i="17"/>
  <c r="G451" i="17"/>
  <c r="G455" i="17"/>
  <c r="G459" i="17"/>
  <c r="G463" i="17"/>
  <c r="G467" i="17"/>
  <c r="G471" i="17"/>
  <c r="G475" i="17"/>
  <c r="G479" i="17"/>
  <c r="G483" i="17"/>
  <c r="G487" i="17"/>
  <c r="G491" i="17"/>
  <c r="G495" i="17"/>
  <c r="G499" i="17"/>
  <c r="G503" i="17"/>
  <c r="G507" i="17"/>
  <c r="G511" i="17"/>
  <c r="G515" i="17"/>
  <c r="G519" i="17"/>
  <c r="G523" i="17"/>
  <c r="G527" i="17"/>
  <c r="G531" i="17"/>
  <c r="G535" i="17"/>
  <c r="G539" i="17"/>
  <c r="G543" i="17"/>
  <c r="G547" i="17"/>
  <c r="G551" i="17"/>
  <c r="G555" i="17"/>
  <c r="G559" i="17"/>
  <c r="G563" i="17"/>
  <c r="G567" i="17"/>
  <c r="G571" i="17"/>
  <c r="G575" i="17"/>
  <c r="G579" i="17"/>
  <c r="G583" i="17"/>
  <c r="G587" i="17"/>
  <c r="G591" i="17"/>
  <c r="G595" i="17"/>
  <c r="G18" i="17"/>
  <c r="G34" i="17"/>
  <c r="G50" i="17"/>
  <c r="G66" i="17"/>
  <c r="G82" i="17"/>
  <c r="G98" i="17"/>
  <c r="G114" i="17"/>
  <c r="G130" i="17"/>
  <c r="G146" i="17"/>
  <c r="G162" i="17"/>
  <c r="G178" i="17"/>
  <c r="G194" i="17"/>
  <c r="G210" i="17"/>
  <c r="G226" i="17"/>
  <c r="G242" i="17"/>
  <c r="G258" i="17"/>
  <c r="G273" i="17"/>
  <c r="G289" i="17"/>
  <c r="G305" i="17"/>
  <c r="G321" i="17"/>
  <c r="G330" i="17"/>
  <c r="G338" i="17"/>
  <c r="G344" i="17"/>
  <c r="G348" i="17"/>
  <c r="G352" i="17"/>
  <c r="G356" i="17"/>
  <c r="G360" i="17"/>
  <c r="G364" i="17"/>
  <c r="G368" i="17"/>
  <c r="G372" i="17"/>
  <c r="G376" i="17"/>
  <c r="G380" i="17"/>
  <c r="G384" i="17"/>
  <c r="G388" i="17"/>
  <c r="G392" i="17"/>
  <c r="G396" i="17"/>
  <c r="G400" i="17"/>
  <c r="G404" i="17"/>
  <c r="G408" i="17"/>
  <c r="G412" i="17"/>
  <c r="G416" i="17"/>
  <c r="G420" i="17"/>
  <c r="G424" i="17"/>
  <c r="G428" i="17"/>
  <c r="G432" i="17"/>
  <c r="G436" i="17"/>
  <c r="G440" i="17"/>
  <c r="G444" i="17"/>
  <c r="G448" i="17"/>
  <c r="G452" i="17"/>
  <c r="G468" i="17"/>
  <c r="G484" i="17"/>
  <c r="G497" i="17"/>
  <c r="G505" i="17"/>
  <c r="G513" i="17"/>
  <c r="G521" i="17"/>
  <c r="G529" i="17"/>
  <c r="G537" i="17"/>
  <c r="G545" i="17"/>
  <c r="G553" i="17"/>
  <c r="G561" i="17"/>
  <c r="G569" i="17"/>
  <c r="G577" i="17"/>
  <c r="G585" i="17"/>
  <c r="G593" i="17"/>
  <c r="G598" i="17"/>
  <c r="G602" i="17"/>
  <c r="G606" i="17"/>
  <c r="G610" i="17"/>
  <c r="G614" i="17"/>
  <c r="G618" i="17"/>
  <c r="G622" i="17"/>
  <c r="G626" i="17"/>
  <c r="G630" i="17"/>
  <c r="G634" i="17"/>
  <c r="G638" i="17"/>
  <c r="G642" i="17"/>
  <c r="G646" i="17"/>
  <c r="G650" i="17"/>
  <c r="G654" i="17"/>
  <c r="G657" i="17"/>
  <c r="G661" i="17"/>
  <c r="G665" i="17"/>
  <c r="G669" i="17"/>
  <c r="G673" i="17"/>
  <c r="G677" i="17"/>
  <c r="G681" i="17"/>
  <c r="G685" i="17"/>
  <c r="G689" i="17"/>
  <c r="G693" i="17"/>
  <c r="G697" i="17"/>
  <c r="G701" i="17"/>
  <c r="G705" i="17"/>
  <c r="G709" i="17"/>
  <c r="G713" i="17"/>
  <c r="G717" i="17"/>
  <c r="G721" i="17"/>
  <c r="G725" i="17"/>
  <c r="G729" i="17"/>
  <c r="G733" i="17"/>
  <c r="G737" i="17"/>
  <c r="G741" i="17"/>
  <c r="G745" i="17"/>
  <c r="G749" i="17"/>
  <c r="G753" i="17"/>
  <c r="G757" i="17"/>
  <c r="G761" i="17"/>
  <c r="G765" i="17"/>
  <c r="G769" i="17"/>
  <c r="G773" i="17"/>
  <c r="G777" i="17"/>
  <c r="G781" i="17"/>
  <c r="G785" i="17"/>
  <c r="G789" i="17"/>
  <c r="G793" i="17"/>
  <c r="G797" i="17"/>
  <c r="G801" i="17"/>
  <c r="G805" i="17"/>
  <c r="G809" i="17"/>
  <c r="G813" i="17"/>
  <c r="G817" i="17"/>
  <c r="G821" i="17"/>
  <c r="G825" i="17"/>
  <c r="G829" i="17"/>
  <c r="G833" i="17"/>
  <c r="G837" i="17"/>
  <c r="G841" i="17"/>
  <c r="G845" i="17"/>
  <c r="G849" i="17"/>
  <c r="G853" i="17"/>
  <c r="G857" i="17"/>
  <c r="G861" i="17"/>
  <c r="G865" i="17"/>
  <c r="G869" i="17"/>
  <c r="G456" i="17"/>
  <c r="G472" i="17"/>
  <c r="G488" i="17"/>
  <c r="G500" i="17"/>
  <c r="G508" i="17"/>
  <c r="G516" i="17"/>
  <c r="G524" i="17"/>
  <c r="G532" i="17"/>
  <c r="G540" i="17"/>
  <c r="G548" i="17"/>
  <c r="G556" i="17"/>
  <c r="G564" i="17"/>
  <c r="G572" i="17"/>
  <c r="G580" i="17"/>
  <c r="G588" i="17"/>
  <c r="G594" i="17"/>
  <c r="G599" i="17"/>
  <c r="G603" i="17"/>
  <c r="G607" i="17"/>
  <c r="G611" i="17"/>
  <c r="G615" i="17"/>
  <c r="G619" i="17"/>
  <c r="G623" i="17"/>
  <c r="G627" i="17"/>
  <c r="G631" i="17"/>
  <c r="G635" i="17"/>
  <c r="G639" i="17"/>
  <c r="G643" i="17"/>
  <c r="G647" i="17"/>
  <c r="G651" i="17"/>
  <c r="G655" i="17"/>
  <c r="G658" i="17"/>
  <c r="G662" i="17"/>
  <c r="G666" i="17"/>
  <c r="G670" i="17"/>
  <c r="G674" i="17"/>
  <c r="G678" i="17"/>
  <c r="G682" i="17"/>
  <c r="G686" i="17"/>
  <c r="G690" i="17"/>
  <c r="G694" i="17"/>
  <c r="G698" i="17"/>
  <c r="G702" i="17"/>
  <c r="G706" i="17"/>
  <c r="G710" i="17"/>
  <c r="G714" i="17"/>
  <c r="G718" i="17"/>
  <c r="G722" i="17"/>
  <c r="G726" i="17"/>
  <c r="G730" i="17"/>
  <c r="G734" i="17"/>
  <c r="G738" i="17"/>
  <c r="G742" i="17"/>
  <c r="G746" i="17"/>
  <c r="G750" i="17"/>
  <c r="G754" i="17"/>
  <c r="G758" i="17"/>
  <c r="G762" i="17"/>
  <c r="G766" i="17"/>
  <c r="G770" i="17"/>
  <c r="G774" i="17"/>
  <c r="G778" i="17"/>
  <c r="G782" i="17"/>
  <c r="G786" i="17"/>
  <c r="G790" i="17"/>
  <c r="G794" i="17"/>
  <c r="G798" i="17"/>
  <c r="G802" i="17"/>
  <c r="G806" i="17"/>
  <c r="G810" i="17"/>
  <c r="G814" i="17"/>
  <c r="G818" i="17"/>
  <c r="G822" i="17"/>
  <c r="G826" i="17"/>
  <c r="G830" i="17"/>
  <c r="G834" i="17"/>
  <c r="G838" i="17"/>
  <c r="G842" i="17"/>
  <c r="G846" i="17"/>
  <c r="G850" i="17"/>
  <c r="G854" i="17"/>
  <c r="G858" i="17"/>
  <c r="G862" i="17"/>
  <c r="G866" i="17"/>
  <c r="G460" i="17"/>
  <c r="G476" i="17"/>
  <c r="G492" i="17"/>
  <c r="G501" i="17"/>
  <c r="G509" i="17"/>
  <c r="G517" i="17"/>
  <c r="G525" i="17"/>
  <c r="G533" i="17"/>
  <c r="G541" i="17"/>
  <c r="G549" i="17"/>
  <c r="G557" i="17"/>
  <c r="G565" i="17"/>
  <c r="G573" i="17"/>
  <c r="G581" i="17"/>
  <c r="G589" i="17"/>
  <c r="G596" i="17"/>
  <c r="G600" i="17"/>
  <c r="G604" i="17"/>
  <c r="G608" i="17"/>
  <c r="G612" i="17"/>
  <c r="G616" i="17"/>
  <c r="G620" i="17"/>
  <c r="G624" i="17"/>
  <c r="G628" i="17"/>
  <c r="G632" i="17"/>
  <c r="G636" i="17"/>
  <c r="G640" i="17"/>
  <c r="G644" i="17"/>
  <c r="G648" i="17"/>
  <c r="G652" i="17"/>
  <c r="G659" i="17"/>
  <c r="G663" i="17"/>
  <c r="G667" i="17"/>
  <c r="G671" i="17"/>
  <c r="G675" i="17"/>
  <c r="G679" i="17"/>
  <c r="G683" i="17"/>
  <c r="G687" i="17"/>
  <c r="G691" i="17"/>
  <c r="G695" i="17"/>
  <c r="G699" i="17"/>
  <c r="G703" i="17"/>
  <c r="G707" i="17"/>
  <c r="G711" i="17"/>
  <c r="G715" i="17"/>
  <c r="G719" i="17"/>
  <c r="G723" i="17"/>
  <c r="G727" i="17"/>
  <c r="G731" i="17"/>
  <c r="G735" i="17"/>
  <c r="G739" i="17"/>
  <c r="G743" i="17"/>
  <c r="G747" i="17"/>
  <c r="G751" i="17"/>
  <c r="G755" i="17"/>
  <c r="G759" i="17"/>
  <c r="G763" i="17"/>
  <c r="G767" i="17"/>
  <c r="G771" i="17"/>
  <c r="G775" i="17"/>
  <c r="G779" i="17"/>
  <c r="G783" i="17"/>
  <c r="G787" i="17"/>
  <c r="G791" i="17"/>
  <c r="G795" i="17"/>
  <c r="G799" i="17"/>
  <c r="G803" i="17"/>
  <c r="G807" i="17"/>
  <c r="G811" i="17"/>
  <c r="G815" i="17"/>
  <c r="G819" i="17"/>
  <c r="G823" i="17"/>
  <c r="G827" i="17"/>
  <c r="G831" i="17"/>
  <c r="G835" i="17"/>
  <c r="G839" i="17"/>
  <c r="G843" i="17"/>
  <c r="G847" i="17"/>
  <c r="G851" i="17"/>
  <c r="G855" i="17"/>
  <c r="G859" i="17"/>
  <c r="G863" i="17"/>
  <c r="G867" i="17"/>
  <c r="G871" i="17"/>
  <c r="G464" i="17"/>
  <c r="G512" i="17"/>
  <c r="G544" i="17"/>
  <c r="G576" i="17"/>
  <c r="G601" i="17"/>
  <c r="G617" i="17"/>
  <c r="G633" i="17"/>
  <c r="G649" i="17"/>
  <c r="G664" i="17"/>
  <c r="G680" i="17"/>
  <c r="G696" i="17"/>
  <c r="G712" i="17"/>
  <c r="G728" i="17"/>
  <c r="G744" i="17"/>
  <c r="G760" i="17"/>
  <c r="G776" i="17"/>
  <c r="G792" i="17"/>
  <c r="G808" i="17"/>
  <c r="G824" i="17"/>
  <c r="G840" i="17"/>
  <c r="G856" i="17"/>
  <c r="G870" i="17"/>
  <c r="G875" i="17"/>
  <c r="G879" i="17"/>
  <c r="G883" i="17"/>
  <c r="G887" i="17"/>
  <c r="G891" i="17"/>
  <c r="G895" i="17"/>
  <c r="G899" i="17"/>
  <c r="G903" i="17"/>
  <c r="G907" i="17"/>
  <c r="G911" i="17"/>
  <c r="G915" i="17"/>
  <c r="G918" i="17"/>
  <c r="G922" i="17"/>
  <c r="G926" i="17"/>
  <c r="G930" i="17"/>
  <c r="G934" i="17"/>
  <c r="G938" i="17"/>
  <c r="G942" i="17"/>
  <c r="G946" i="17"/>
  <c r="G950" i="17"/>
  <c r="G954" i="17"/>
  <c r="G958" i="17"/>
  <c r="G962" i="17"/>
  <c r="G966" i="17"/>
  <c r="G970" i="17"/>
  <c r="G974" i="17"/>
  <c r="G978" i="17"/>
  <c r="G982" i="17"/>
  <c r="G986" i="17"/>
  <c r="G990" i="17"/>
  <c r="G994" i="17"/>
  <c r="G998" i="17"/>
  <c r="G1002" i="17"/>
  <c r="G1006" i="17"/>
  <c r="G1010" i="17"/>
  <c r="G1014" i="17"/>
  <c r="G1018" i="17"/>
  <c r="G1022" i="17"/>
  <c r="G1026" i="17"/>
  <c r="G1030" i="17"/>
  <c r="G1034" i="17"/>
  <c r="G1038" i="17"/>
  <c r="G1042" i="17"/>
  <c r="G1046" i="17"/>
  <c r="G1049" i="17"/>
  <c r="G1053" i="17"/>
  <c r="G1057" i="17"/>
  <c r="G1061" i="17"/>
  <c r="G1065" i="17"/>
  <c r="G1069" i="17"/>
  <c r="G1073" i="17"/>
  <c r="G1077" i="17"/>
  <c r="G1081" i="17"/>
  <c r="G1085" i="17"/>
  <c r="G1089" i="17"/>
  <c r="G1093" i="17"/>
  <c r="G1097" i="17"/>
  <c r="G1101" i="17"/>
  <c r="G1105" i="17"/>
  <c r="G1109" i="17"/>
  <c r="G1113" i="17"/>
  <c r="G1117" i="17"/>
  <c r="G1121" i="17"/>
  <c r="G1125" i="17"/>
  <c r="G1129" i="17"/>
  <c r="G1133" i="17"/>
  <c r="G1137" i="17"/>
  <c r="G1141" i="17"/>
  <c r="G1145" i="17"/>
  <c r="G1149" i="17"/>
  <c r="G1153" i="17"/>
  <c r="G1157" i="17"/>
  <c r="G1161" i="17"/>
  <c r="G1165" i="17"/>
  <c r="G1169" i="17"/>
  <c r="G1173" i="17"/>
  <c r="G1177" i="17"/>
  <c r="G1181" i="17"/>
  <c r="G1185" i="17"/>
  <c r="G1189" i="17"/>
  <c r="G1193" i="17"/>
  <c r="G1197" i="17"/>
  <c r="G1201" i="17"/>
  <c r="G1205" i="17"/>
  <c r="G1209" i="17"/>
  <c r="G1213" i="17"/>
  <c r="G1217" i="17"/>
  <c r="G1221" i="17"/>
  <c r="G1225" i="17"/>
  <c r="G1229" i="17"/>
  <c r="G1233" i="17"/>
  <c r="G1237" i="17"/>
  <c r="G1241" i="17"/>
  <c r="G1245" i="17"/>
  <c r="G1249" i="17"/>
  <c r="G1253" i="17"/>
  <c r="G1257" i="17"/>
  <c r="G1260" i="17"/>
  <c r="G1264" i="17"/>
  <c r="G1268" i="17"/>
  <c r="G1272" i="17"/>
  <c r="G1276" i="17"/>
  <c r="G1280" i="17"/>
  <c r="G1284" i="17"/>
  <c r="G1288" i="17"/>
  <c r="G1291" i="17"/>
  <c r="G1295" i="17"/>
  <c r="G1299" i="17"/>
  <c r="G1303" i="17"/>
  <c r="G1307" i="17"/>
  <c r="G1311" i="17"/>
  <c r="G1315" i="17"/>
  <c r="G1319" i="17"/>
  <c r="G1323" i="17"/>
  <c r="G1327" i="17"/>
  <c r="G1331" i="17"/>
  <c r="G1335" i="17"/>
  <c r="G1339" i="17"/>
  <c r="G1343" i="17"/>
  <c r="G1347" i="17"/>
  <c r="G1351" i="17"/>
  <c r="G1355" i="17"/>
  <c r="G1359" i="17"/>
  <c r="G1363" i="17"/>
  <c r="G1367" i="17"/>
  <c r="G1371" i="17"/>
  <c r="G1375" i="17"/>
  <c r="G1379" i="17"/>
  <c r="G1383" i="17"/>
  <c r="G1387" i="17"/>
  <c r="G1391" i="17"/>
  <c r="G1395" i="17"/>
  <c r="G1399" i="17"/>
  <c r="G1403" i="17"/>
  <c r="G1407" i="17"/>
  <c r="G1411" i="17"/>
  <c r="G1415" i="17"/>
  <c r="G1419" i="17"/>
  <c r="G1423" i="17"/>
  <c r="G1427" i="17"/>
  <c r="G1431" i="17"/>
  <c r="G1435" i="17"/>
  <c r="G1439" i="17"/>
  <c r="G1443" i="17"/>
  <c r="G1447" i="17"/>
  <c r="G1451" i="17"/>
  <c r="G1455" i="17"/>
  <c r="G1459" i="17"/>
  <c r="G480" i="17"/>
  <c r="G520" i="17"/>
  <c r="G552" i="17"/>
  <c r="G584" i="17"/>
  <c r="G605" i="17"/>
  <c r="G621" i="17"/>
  <c r="G637" i="17"/>
  <c r="G653" i="17"/>
  <c r="G668" i="17"/>
  <c r="G684" i="17"/>
  <c r="G700" i="17"/>
  <c r="G716" i="17"/>
  <c r="G732" i="17"/>
  <c r="G748" i="17"/>
  <c r="G764" i="17"/>
  <c r="G780" i="17"/>
  <c r="G796" i="17"/>
  <c r="G812" i="17"/>
  <c r="G828" i="17"/>
  <c r="G844" i="17"/>
  <c r="G860" i="17"/>
  <c r="G872" i="17"/>
  <c r="G876" i="17"/>
  <c r="G880" i="17"/>
  <c r="G884" i="17"/>
  <c r="G888" i="17"/>
  <c r="G892" i="17"/>
  <c r="G896" i="17"/>
  <c r="G900" i="17"/>
  <c r="G904" i="17"/>
  <c r="G908" i="17"/>
  <c r="G912" i="17"/>
  <c r="G919" i="17"/>
  <c r="G923" i="17"/>
  <c r="G927" i="17"/>
  <c r="G931" i="17"/>
  <c r="G935" i="17"/>
  <c r="G939" i="17"/>
  <c r="G943" i="17"/>
  <c r="G947" i="17"/>
  <c r="G951" i="17"/>
  <c r="G955" i="17"/>
  <c r="G959" i="17"/>
  <c r="G963" i="17"/>
  <c r="G967" i="17"/>
  <c r="G971" i="17"/>
  <c r="G975" i="17"/>
  <c r="G979" i="17"/>
  <c r="G983" i="17"/>
  <c r="G987" i="17"/>
  <c r="G991" i="17"/>
  <c r="G995" i="17"/>
  <c r="G999" i="17"/>
  <c r="G1003" i="17"/>
  <c r="G1007" i="17"/>
  <c r="G1011" i="17"/>
  <c r="G1015" i="17"/>
  <c r="G1019" i="17"/>
  <c r="G1023" i="17"/>
  <c r="G1027" i="17"/>
  <c r="G1031" i="17"/>
  <c r="G1035" i="17"/>
  <c r="G1039" i="17"/>
  <c r="G1043" i="17"/>
  <c r="G1050" i="17"/>
  <c r="G1054" i="17"/>
  <c r="G1058" i="17"/>
  <c r="G1062" i="17"/>
  <c r="G1066" i="17"/>
  <c r="G1070" i="17"/>
  <c r="G1074" i="17"/>
  <c r="G1078" i="17"/>
  <c r="G1082" i="17"/>
  <c r="G1086" i="17"/>
  <c r="G1090" i="17"/>
  <c r="G1094" i="17"/>
  <c r="G1098" i="17"/>
  <c r="G1102" i="17"/>
  <c r="G1106" i="17"/>
  <c r="G1110" i="17"/>
  <c r="G1114" i="17"/>
  <c r="G1118" i="17"/>
  <c r="G1122" i="17"/>
  <c r="G1126" i="17"/>
  <c r="G1130" i="17"/>
  <c r="G1134" i="17"/>
  <c r="G1138" i="17"/>
  <c r="G1142" i="17"/>
  <c r="G1146" i="17"/>
  <c r="G1150" i="17"/>
  <c r="G1154" i="17"/>
  <c r="G1158" i="17"/>
  <c r="G1162" i="17"/>
  <c r="G1166" i="17"/>
  <c r="G1170" i="17"/>
  <c r="G1174" i="17"/>
  <c r="G1178" i="17"/>
  <c r="G1182" i="17"/>
  <c r="G1186" i="17"/>
  <c r="G1190" i="17"/>
  <c r="G1194" i="17"/>
  <c r="G1198" i="17"/>
  <c r="G1202" i="17"/>
  <c r="G1206" i="17"/>
  <c r="G1210" i="17"/>
  <c r="G1214" i="17"/>
  <c r="G1218" i="17"/>
  <c r="G1222" i="17"/>
  <c r="G1226" i="17"/>
  <c r="G1230" i="17"/>
  <c r="G1234" i="17"/>
  <c r="G1238" i="17"/>
  <c r="G1242" i="17"/>
  <c r="G1246" i="17"/>
  <c r="G1250" i="17"/>
  <c r="G1254" i="17"/>
  <c r="G1261" i="17"/>
  <c r="G1265" i="17"/>
  <c r="G1269" i="17"/>
  <c r="G1273" i="17"/>
  <c r="G1277" i="17"/>
  <c r="G1281" i="17"/>
  <c r="G1285" i="17"/>
  <c r="G1289" i="17"/>
  <c r="G1292" i="17"/>
  <c r="G1296" i="17"/>
  <c r="G1300" i="17"/>
  <c r="G1304" i="17"/>
  <c r="G1308" i="17"/>
  <c r="G1312" i="17"/>
  <c r="G1316" i="17"/>
  <c r="G1320" i="17"/>
  <c r="G1324" i="17"/>
  <c r="G1328" i="17"/>
  <c r="G1332" i="17"/>
  <c r="G1336" i="17"/>
  <c r="G1340" i="17"/>
  <c r="G1344" i="17"/>
  <c r="G1348" i="17"/>
  <c r="G1352" i="17"/>
  <c r="G1356" i="17"/>
  <c r="G1360" i="17"/>
  <c r="G1364" i="17"/>
  <c r="G1368" i="17"/>
  <c r="G1372" i="17"/>
  <c r="G1376" i="17"/>
  <c r="G1380" i="17"/>
  <c r="G1384" i="17"/>
  <c r="G1388" i="17"/>
  <c r="G1392" i="17"/>
  <c r="G1396" i="17"/>
  <c r="G1400" i="17"/>
  <c r="G1404" i="17"/>
  <c r="G1408" i="17"/>
  <c r="G1412" i="17"/>
  <c r="G1416" i="17"/>
  <c r="G1420" i="17"/>
  <c r="G1424" i="17"/>
  <c r="G1428" i="17"/>
  <c r="G1432" i="17"/>
  <c r="G1436" i="17"/>
  <c r="G1440" i="17"/>
  <c r="G1444" i="17"/>
  <c r="G496" i="17"/>
  <c r="G528" i="17"/>
  <c r="G560" i="17"/>
  <c r="G592" i="17"/>
  <c r="G609" i="17"/>
  <c r="G625" i="17"/>
  <c r="G641" i="17"/>
  <c r="G656" i="17"/>
  <c r="G672" i="17"/>
  <c r="G688" i="17"/>
  <c r="G704" i="17"/>
  <c r="G720" i="17"/>
  <c r="G736" i="17"/>
  <c r="G752" i="17"/>
  <c r="G768" i="17"/>
  <c r="G784" i="17"/>
  <c r="G800" i="17"/>
  <c r="G816" i="17"/>
  <c r="G832" i="17"/>
  <c r="G848" i="17"/>
  <c r="G864" i="17"/>
  <c r="G873" i="17"/>
  <c r="G877" i="17"/>
  <c r="G881" i="17"/>
  <c r="G885" i="17"/>
  <c r="G889" i="17"/>
  <c r="G893" i="17"/>
  <c r="G897" i="17"/>
  <c r="G901" i="17"/>
  <c r="G905" i="17"/>
  <c r="G909" i="17"/>
  <c r="G913" i="17"/>
  <c r="G916" i="17"/>
  <c r="G920" i="17"/>
  <c r="G924" i="17"/>
  <c r="G928" i="17"/>
  <c r="G932" i="17"/>
  <c r="G936" i="17"/>
  <c r="G940" i="17"/>
  <c r="G944" i="17"/>
  <c r="G948" i="17"/>
  <c r="G952" i="17"/>
  <c r="G956" i="17"/>
  <c r="G960" i="17"/>
  <c r="G964" i="17"/>
  <c r="G968" i="17"/>
  <c r="G972" i="17"/>
  <c r="G976" i="17"/>
  <c r="G980" i="17"/>
  <c r="G984" i="17"/>
  <c r="G988" i="17"/>
  <c r="G992" i="17"/>
  <c r="G996" i="17"/>
  <c r="G1000" i="17"/>
  <c r="G1004" i="17"/>
  <c r="G1008" i="17"/>
  <c r="G1012" i="17"/>
  <c r="G1016" i="17"/>
  <c r="G1020" i="17"/>
  <c r="G1024" i="17"/>
  <c r="G1028" i="17"/>
  <c r="G1032" i="17"/>
  <c r="G1036" i="17"/>
  <c r="G1040" i="17"/>
  <c r="G1044" i="17"/>
  <c r="G1047" i="17"/>
  <c r="G1051" i="17"/>
  <c r="G1055" i="17"/>
  <c r="G1059" i="17"/>
  <c r="G1063" i="17"/>
  <c r="G1067" i="17"/>
  <c r="G1071" i="17"/>
  <c r="G1075" i="17"/>
  <c r="G1079" i="17"/>
  <c r="G1083" i="17"/>
  <c r="G1087" i="17"/>
  <c r="G1091" i="17"/>
  <c r="G1095" i="17"/>
  <c r="G1099" i="17"/>
  <c r="G1103" i="17"/>
  <c r="G1107" i="17"/>
  <c r="G1111" i="17"/>
  <c r="G1115" i="17"/>
  <c r="G1119" i="17"/>
  <c r="G1123" i="17"/>
  <c r="G1127" i="17"/>
  <c r="G1131" i="17"/>
  <c r="G1135" i="17"/>
  <c r="G1139" i="17"/>
  <c r="G1143" i="17"/>
  <c r="G1147" i="17"/>
  <c r="G1151" i="17"/>
  <c r="G1155" i="17"/>
  <c r="G1159" i="17"/>
  <c r="G1163" i="17"/>
  <c r="G1167" i="17"/>
  <c r="G1171" i="17"/>
  <c r="G1175" i="17"/>
  <c r="G1179" i="17"/>
  <c r="G1183" i="17"/>
  <c r="G1187" i="17"/>
  <c r="G1191" i="17"/>
  <c r="G1195" i="17"/>
  <c r="G1199" i="17"/>
  <c r="G1203" i="17"/>
  <c r="G1207" i="17"/>
  <c r="G1211" i="17"/>
  <c r="G1215" i="17"/>
  <c r="G1219" i="17"/>
  <c r="G1223" i="17"/>
  <c r="G1227" i="17"/>
  <c r="G1231" i="17"/>
  <c r="G1235" i="17"/>
  <c r="G1239" i="17"/>
  <c r="G1243" i="17"/>
  <c r="G1247" i="17"/>
  <c r="G1251" i="17"/>
  <c r="G1255" i="17"/>
  <c r="G1258" i="17"/>
  <c r="G1262" i="17"/>
  <c r="G1266" i="17"/>
  <c r="G1270" i="17"/>
  <c r="G1274" i="17"/>
  <c r="G1278" i="17"/>
  <c r="G1282" i="17"/>
  <c r="G1286" i="17"/>
  <c r="G1290" i="17"/>
  <c r="G1293" i="17"/>
  <c r="G1297" i="17"/>
  <c r="G1301" i="17"/>
  <c r="G1305" i="17"/>
  <c r="G1309" i="17"/>
  <c r="G1313" i="17"/>
  <c r="G1317" i="17"/>
  <c r="G1321" i="17"/>
  <c r="G1325" i="17"/>
  <c r="G1329" i="17"/>
  <c r="G1333" i="17"/>
  <c r="G1337" i="17"/>
  <c r="G1341" i="17"/>
  <c r="G1345" i="17"/>
  <c r="G1349" i="17"/>
  <c r="G1353" i="17"/>
  <c r="G1357" i="17"/>
  <c r="G1361" i="17"/>
  <c r="G1365" i="17"/>
  <c r="G1369" i="17"/>
  <c r="G1373" i="17"/>
  <c r="G1377" i="17"/>
  <c r="G1381" i="17"/>
  <c r="G1385" i="17"/>
  <c r="G1389" i="17"/>
  <c r="G1393" i="17"/>
  <c r="G1397" i="17"/>
  <c r="G1401" i="17"/>
  <c r="G1405" i="17"/>
  <c r="G1409" i="17"/>
  <c r="G1413" i="17"/>
  <c r="G1417" i="17"/>
  <c r="G1421" i="17"/>
  <c r="G1425" i="17"/>
  <c r="G1429" i="17"/>
  <c r="G1433" i="17"/>
  <c r="G1437" i="17"/>
  <c r="G1441" i="17"/>
  <c r="G1445" i="17"/>
  <c r="G1449" i="17"/>
  <c r="G1453" i="17"/>
  <c r="G1457" i="17"/>
  <c r="G1461" i="17"/>
  <c r="G504" i="17"/>
  <c r="G613" i="17"/>
  <c r="G676" i="17"/>
  <c r="G740" i="17"/>
  <c r="G804" i="17"/>
  <c r="G868" i="17"/>
  <c r="G886" i="17"/>
  <c r="G902" i="17"/>
  <c r="G917" i="17"/>
  <c r="G933" i="17"/>
  <c r="G949" i="17"/>
  <c r="G965" i="17"/>
  <c r="G981" i="17"/>
  <c r="G997" i="17"/>
  <c r="G1013" i="17"/>
  <c r="G1029" i="17"/>
  <c r="G1045" i="17"/>
  <c r="G1060" i="17"/>
  <c r="G1076" i="17"/>
  <c r="G1092" i="17"/>
  <c r="G1108" i="17"/>
  <c r="G1124" i="17"/>
  <c r="G1140" i="17"/>
  <c r="G1156" i="17"/>
  <c r="G1172" i="17"/>
  <c r="G1188" i="17"/>
  <c r="G1204" i="17"/>
  <c r="G1220" i="17"/>
  <c r="G1236" i="17"/>
  <c r="G1252" i="17"/>
  <c r="G1267" i="17"/>
  <c r="G1283" i="17"/>
  <c r="G1298" i="17"/>
  <c r="G1314" i="17"/>
  <c r="G1330" i="17"/>
  <c r="G1346" i="17"/>
  <c r="G1362" i="17"/>
  <c r="G1378" i="17"/>
  <c r="G1394" i="17"/>
  <c r="G1410" i="17"/>
  <c r="G1426" i="17"/>
  <c r="G1442" i="17"/>
  <c r="G1452" i="17"/>
  <c r="G1460" i="17"/>
  <c r="G1465" i="17"/>
  <c r="G1469" i="17"/>
  <c r="G1473" i="17"/>
  <c r="G1477" i="17"/>
  <c r="G1481" i="17"/>
  <c r="G1485" i="17"/>
  <c r="G1489" i="17"/>
  <c r="G1493" i="17"/>
  <c r="G1497" i="17"/>
  <c r="G1501" i="17"/>
  <c r="G1505" i="17"/>
  <c r="G1509" i="17"/>
  <c r="G1513" i="17"/>
  <c r="G1517" i="17"/>
  <c r="G1521" i="17"/>
  <c r="G1525" i="17"/>
  <c r="G1529" i="17"/>
  <c r="G1533" i="17"/>
  <c r="G1537" i="17"/>
  <c r="G1541" i="17"/>
  <c r="G1545" i="17"/>
  <c r="G1549" i="17"/>
  <c r="G1553" i="17"/>
  <c r="G1557" i="17"/>
  <c r="G1561" i="17"/>
  <c r="G1565" i="17"/>
  <c r="G1569" i="17"/>
  <c r="G1573" i="17"/>
  <c r="G1577" i="17"/>
  <c r="G1581" i="17"/>
  <c r="G1585" i="17"/>
  <c r="G1589" i="17"/>
  <c r="G1593" i="17"/>
  <c r="G1597" i="17"/>
  <c r="G1601" i="17"/>
  <c r="G1605" i="17"/>
  <c r="G1609" i="17"/>
  <c r="G1613" i="17"/>
  <c r="G1617" i="17"/>
  <c r="G1621" i="17"/>
  <c r="G1625" i="17"/>
  <c r="G1629" i="17"/>
  <c r="G1633" i="17"/>
  <c r="G1636" i="17"/>
  <c r="G1640" i="17"/>
  <c r="G1644" i="17"/>
  <c r="G1648" i="17"/>
  <c r="G1652" i="17"/>
  <c r="G1656" i="17"/>
  <c r="G1660" i="17"/>
  <c r="G1664" i="17"/>
  <c r="G1668" i="17"/>
  <c r="G1672" i="17"/>
  <c r="G1676" i="17"/>
  <c r="G1680" i="17"/>
  <c r="G1684" i="17"/>
  <c r="G1688" i="17"/>
  <c r="G1692" i="17"/>
  <c r="G1696" i="17"/>
  <c r="G1700" i="17"/>
  <c r="G1704" i="17"/>
  <c r="G1708" i="17"/>
  <c r="G1712" i="17"/>
  <c r="G1716" i="17"/>
  <c r="G1720" i="17"/>
  <c r="G1724" i="17"/>
  <c r="G1728" i="17"/>
  <c r="G1732" i="17"/>
  <c r="G1736" i="17"/>
  <c r="G1740" i="17"/>
  <c r="G1744" i="17"/>
  <c r="G1748" i="17"/>
  <c r="G1752" i="17"/>
  <c r="G1756" i="17"/>
  <c r="G1760" i="17"/>
  <c r="G1764" i="17"/>
  <c r="G1768" i="17"/>
  <c r="G1772" i="17"/>
  <c r="G1776" i="17"/>
  <c r="G1780" i="17"/>
  <c r="G1784" i="17"/>
  <c r="G1788" i="17"/>
  <c r="G1792" i="17"/>
  <c r="G1796" i="17"/>
  <c r="G1800" i="17"/>
  <c r="G1804" i="17"/>
  <c r="G1808" i="17"/>
  <c r="G1812" i="17"/>
  <c r="G1816" i="17"/>
  <c r="G1820" i="17"/>
  <c r="G1824" i="17"/>
  <c r="G1828" i="17"/>
  <c r="G1832" i="17"/>
  <c r="G1836" i="17"/>
  <c r="G1840" i="17"/>
  <c r="G1844" i="17"/>
  <c r="G1848" i="17"/>
  <c r="G1852" i="17"/>
  <c r="G1856" i="17"/>
  <c r="G1860" i="17"/>
  <c r="G1864" i="17"/>
  <c r="G1868" i="17"/>
  <c r="G1872" i="17"/>
  <c r="G1876" i="17"/>
  <c r="G1880" i="17"/>
  <c r="G1884" i="17"/>
  <c r="G1888" i="17"/>
  <c r="G1892" i="17"/>
  <c r="G1896" i="17"/>
  <c r="G1900" i="17"/>
  <c r="G1904" i="17"/>
  <c r="G1908" i="17"/>
  <c r="G1912" i="17"/>
  <c r="G1916" i="17"/>
  <c r="G1920" i="17"/>
  <c r="G1924" i="17"/>
  <c r="G1928" i="17"/>
  <c r="G1932" i="17"/>
  <c r="G1936" i="17"/>
  <c r="G1940" i="17"/>
  <c r="G1944" i="17"/>
  <c r="G1948" i="17"/>
  <c r="G1952" i="17"/>
  <c r="G1956" i="17"/>
  <c r="G1960" i="17"/>
  <c r="G1964" i="17"/>
  <c r="G1968" i="17"/>
  <c r="G1972" i="17"/>
  <c r="G1976" i="17"/>
  <c r="G536" i="17"/>
  <c r="G629" i="17"/>
  <c r="G692" i="17"/>
  <c r="G756" i="17"/>
  <c r="G820" i="17"/>
  <c r="G874" i="17"/>
  <c r="G890" i="17"/>
  <c r="G906" i="17"/>
  <c r="G921" i="17"/>
  <c r="G937" i="17"/>
  <c r="G953" i="17"/>
  <c r="G969" i="17"/>
  <c r="G985" i="17"/>
  <c r="G1001" i="17"/>
  <c r="G1017" i="17"/>
  <c r="G1033" i="17"/>
  <c r="G1048" i="17"/>
  <c r="G1064" i="17"/>
  <c r="G1080" i="17"/>
  <c r="G1096" i="17"/>
  <c r="G1112" i="17"/>
  <c r="G1128" i="17"/>
  <c r="G1144" i="17"/>
  <c r="G1160" i="17"/>
  <c r="G1176" i="17"/>
  <c r="G1192" i="17"/>
  <c r="G1208" i="17"/>
  <c r="G1224" i="17"/>
  <c r="G1240" i="17"/>
  <c r="G1256" i="17"/>
  <c r="G1271" i="17"/>
  <c r="G1287" i="17"/>
  <c r="G1302" i="17"/>
  <c r="G1318" i="17"/>
  <c r="G1334" i="17"/>
  <c r="G1350" i="17"/>
  <c r="G1366" i="17"/>
  <c r="G1382" i="17"/>
  <c r="G1398" i="17"/>
  <c r="G1414" i="17"/>
  <c r="G1430" i="17"/>
  <c r="G1446" i="17"/>
  <c r="G1454" i="17"/>
  <c r="G1462" i="17"/>
  <c r="G1466" i="17"/>
  <c r="G1470" i="17"/>
  <c r="G1474" i="17"/>
  <c r="G1478" i="17"/>
  <c r="G1482" i="17"/>
  <c r="G1486" i="17"/>
  <c r="G1490" i="17"/>
  <c r="G1494" i="17"/>
  <c r="G1498" i="17"/>
  <c r="G1502" i="17"/>
  <c r="G1506" i="17"/>
  <c r="G1510" i="17"/>
  <c r="G1514" i="17"/>
  <c r="G1518" i="17"/>
  <c r="G1522" i="17"/>
  <c r="G1526" i="17"/>
  <c r="G1530" i="17"/>
  <c r="G1534" i="17"/>
  <c r="G1538" i="17"/>
  <c r="G1542" i="17"/>
  <c r="G1546" i="17"/>
  <c r="G1550" i="17"/>
  <c r="G1554" i="17"/>
  <c r="G1558" i="17"/>
  <c r="G1562" i="17"/>
  <c r="G1566" i="17"/>
  <c r="G1570" i="17"/>
  <c r="G1574" i="17"/>
  <c r="G1578" i="17"/>
  <c r="G1582" i="17"/>
  <c r="G1586" i="17"/>
  <c r="G1590" i="17"/>
  <c r="G1594" i="17"/>
  <c r="G1598" i="17"/>
  <c r="G1602" i="17"/>
  <c r="G1606" i="17"/>
  <c r="G1610" i="17"/>
  <c r="G1614" i="17"/>
  <c r="G1618" i="17"/>
  <c r="G1622" i="17"/>
  <c r="G1626" i="17"/>
  <c r="G1630" i="17"/>
  <c r="G1634" i="17"/>
  <c r="G1637" i="17"/>
  <c r="G1641" i="17"/>
  <c r="G1645" i="17"/>
  <c r="G1649" i="17"/>
  <c r="G1653" i="17"/>
  <c r="G1657" i="17"/>
  <c r="G1661" i="17"/>
  <c r="G1665" i="17"/>
  <c r="G1669" i="17"/>
  <c r="G1673" i="17"/>
  <c r="G1677" i="17"/>
  <c r="G1681" i="17"/>
  <c r="G1685" i="17"/>
  <c r="G1689" i="17"/>
  <c r="G1693" i="17"/>
  <c r="G1697" i="17"/>
  <c r="G1701" i="17"/>
  <c r="G1705" i="17"/>
  <c r="G1709" i="17"/>
  <c r="G1713" i="17"/>
  <c r="G1717" i="17"/>
  <c r="G1721" i="17"/>
  <c r="G1725" i="17"/>
  <c r="G1729" i="17"/>
  <c r="G1733" i="17"/>
  <c r="G1737" i="17"/>
  <c r="G1741" i="17"/>
  <c r="G1745" i="17"/>
  <c r="G1749" i="17"/>
  <c r="G1753" i="17"/>
  <c r="G1757" i="17"/>
  <c r="G1761" i="17"/>
  <c r="G1765" i="17"/>
  <c r="G1769" i="17"/>
  <c r="G1773" i="17"/>
  <c r="G1777" i="17"/>
  <c r="G1781" i="17"/>
  <c r="G1785" i="17"/>
  <c r="G1789" i="17"/>
  <c r="G1793" i="17"/>
  <c r="G1797" i="17"/>
  <c r="G1801" i="17"/>
  <c r="G1805" i="17"/>
  <c r="G1809" i="17"/>
  <c r="G1813" i="17"/>
  <c r="G1817" i="17"/>
  <c r="G1821" i="17"/>
  <c r="G1825" i="17"/>
  <c r="G1829" i="17"/>
  <c r="G1833" i="17"/>
  <c r="G1837" i="17"/>
  <c r="G1841" i="17"/>
  <c r="G1845" i="17"/>
  <c r="G1849" i="17"/>
  <c r="G1853" i="17"/>
  <c r="G1857" i="17"/>
  <c r="G1861" i="17"/>
  <c r="G1865" i="17"/>
  <c r="G1869" i="17"/>
  <c r="G1873" i="17"/>
  <c r="G1877" i="17"/>
  <c r="G1881" i="17"/>
  <c r="G1885" i="17"/>
  <c r="G1889" i="17"/>
  <c r="G1893" i="17"/>
  <c r="G1897" i="17"/>
  <c r="G1901" i="17"/>
  <c r="G1905" i="17"/>
  <c r="G1909" i="17"/>
  <c r="G1913" i="17"/>
  <c r="G1917" i="17"/>
  <c r="G1921" i="17"/>
  <c r="G1925" i="17"/>
  <c r="G1929" i="17"/>
  <c r="G1933" i="17"/>
  <c r="G1937" i="17"/>
  <c r="G1941" i="17"/>
  <c r="G1945" i="17"/>
  <c r="G1949" i="17"/>
  <c r="G1953" i="17"/>
  <c r="G1957" i="17"/>
  <c r="G1961" i="17"/>
  <c r="G1965" i="17"/>
  <c r="G568" i="17"/>
  <c r="G645" i="17"/>
  <c r="G708" i="17"/>
  <c r="G772" i="17"/>
  <c r="G836" i="17"/>
  <c r="G878" i="17"/>
  <c r="G894" i="17"/>
  <c r="G910" i="17"/>
  <c r="G925" i="17"/>
  <c r="G941" i="17"/>
  <c r="G957" i="17"/>
  <c r="G973" i="17"/>
  <c r="G989" i="17"/>
  <c r="G1005" i="17"/>
  <c r="G1021" i="17"/>
  <c r="G1037" i="17"/>
  <c r="G1052" i="17"/>
  <c r="G1068" i="17"/>
  <c r="G1084" i="17"/>
  <c r="G1100" i="17"/>
  <c r="G1116" i="17"/>
  <c r="G1132" i="17"/>
  <c r="G1148" i="17"/>
  <c r="G1164" i="17"/>
  <c r="G1180" i="17"/>
  <c r="G1196" i="17"/>
  <c r="G1212" i="17"/>
  <c r="G1228" i="17"/>
  <c r="G1244" i="17"/>
  <c r="G1259" i="17"/>
  <c r="G1275" i="17"/>
  <c r="G1306" i="17"/>
  <c r="G1322" i="17"/>
  <c r="G1338" i="17"/>
  <c r="G1354" i="17"/>
  <c r="G1370" i="17"/>
  <c r="G1386" i="17"/>
  <c r="G1402" i="17"/>
  <c r="G1418" i="17"/>
  <c r="G1434" i="17"/>
  <c r="G1448" i="17"/>
  <c r="G1456" i="17"/>
  <c r="G1463" i="17"/>
  <c r="G1467" i="17"/>
  <c r="G1471" i="17"/>
  <c r="G1475" i="17"/>
  <c r="G1479" i="17"/>
  <c r="G1483" i="17"/>
  <c r="G1487" i="17"/>
  <c r="G1491" i="17"/>
  <c r="G1495" i="17"/>
  <c r="G1499" i="17"/>
  <c r="G1503" i="17"/>
  <c r="G1507" i="17"/>
  <c r="G1511" i="17"/>
  <c r="G1515" i="17"/>
  <c r="G1519" i="17"/>
  <c r="G1523" i="17"/>
  <c r="G1527" i="17"/>
  <c r="G1531" i="17"/>
  <c r="G1535" i="17"/>
  <c r="G1539" i="17"/>
  <c r="G1543" i="17"/>
  <c r="G1547" i="17"/>
  <c r="G1551" i="17"/>
  <c r="G1555" i="17"/>
  <c r="G1559" i="17"/>
  <c r="G1563" i="17"/>
  <c r="G1567" i="17"/>
  <c r="G1571" i="17"/>
  <c r="G1575" i="17"/>
  <c r="G1579" i="17"/>
  <c r="G1583" i="17"/>
  <c r="G1587" i="17"/>
  <c r="G1591" i="17"/>
  <c r="G1595" i="17"/>
  <c r="G1599" i="17"/>
  <c r="G1603" i="17"/>
  <c r="G1607" i="17"/>
  <c r="G1611" i="17"/>
  <c r="G1615" i="17"/>
  <c r="G1619" i="17"/>
  <c r="G1623" i="17"/>
  <c r="G1627" i="17"/>
  <c r="G1631" i="17"/>
  <c r="G1638" i="17"/>
  <c r="G1642" i="17"/>
  <c r="G1646" i="17"/>
  <c r="G1650" i="17"/>
  <c r="G1654" i="17"/>
  <c r="G1658" i="17"/>
  <c r="G1662" i="17"/>
  <c r="G1666" i="17"/>
  <c r="G1670" i="17"/>
  <c r="G1674" i="17"/>
  <c r="G1678" i="17"/>
  <c r="G1682" i="17"/>
  <c r="G1686" i="17"/>
  <c r="G1690" i="17"/>
  <c r="G1694" i="17"/>
  <c r="G1698" i="17"/>
  <c r="G1702" i="17"/>
  <c r="G1706" i="17"/>
  <c r="G1710" i="17"/>
  <c r="G1714" i="17"/>
  <c r="G1718" i="17"/>
  <c r="G1722" i="17"/>
  <c r="G1726" i="17"/>
  <c r="G1730" i="17"/>
  <c r="G1734" i="17"/>
  <c r="G1738" i="17"/>
  <c r="G1742" i="17"/>
  <c r="G1746" i="17"/>
  <c r="G1750" i="17"/>
  <c r="G1754" i="17"/>
  <c r="G1758" i="17"/>
  <c r="G1762" i="17"/>
  <c r="G1766" i="17"/>
  <c r="G1770" i="17"/>
  <c r="G1774" i="17"/>
  <c r="G1778" i="17"/>
  <c r="G1782" i="17"/>
  <c r="G1786" i="17"/>
  <c r="G1790" i="17"/>
  <c r="G1794" i="17"/>
  <c r="G1798" i="17"/>
  <c r="G1802" i="17"/>
  <c r="G1806" i="17"/>
  <c r="G1810" i="17"/>
  <c r="G1814" i="17"/>
  <c r="G1818" i="17"/>
  <c r="G1822" i="17"/>
  <c r="G1826" i="17"/>
  <c r="G1830" i="17"/>
  <c r="G1834" i="17"/>
  <c r="G1838" i="17"/>
  <c r="G1842" i="17"/>
  <c r="G1846" i="17"/>
  <c r="G1850" i="17"/>
  <c r="G1854" i="17"/>
  <c r="G1858" i="17"/>
  <c r="G1862" i="17"/>
  <c r="G1866" i="17"/>
  <c r="G1870" i="17"/>
  <c r="G1874" i="17"/>
  <c r="G1878" i="17"/>
  <c r="G1882" i="17"/>
  <c r="G1886" i="17"/>
  <c r="G1890" i="17"/>
  <c r="G1894" i="17"/>
  <c r="G1898" i="17"/>
  <c r="G1902" i="17"/>
  <c r="G1906" i="17"/>
  <c r="G1910" i="17"/>
  <c r="G1914" i="17"/>
  <c r="G1918" i="17"/>
  <c r="G1922" i="17"/>
  <c r="G1926" i="17"/>
  <c r="G1930" i="17"/>
  <c r="G1934" i="17"/>
  <c r="G1938" i="17"/>
  <c r="G1942" i="17"/>
  <c r="G1946" i="17"/>
  <c r="G1950" i="17"/>
  <c r="G1954" i="17"/>
  <c r="G1958" i="17"/>
  <c r="G1962" i="17"/>
  <c r="G1966" i="17"/>
  <c r="G597" i="17"/>
  <c r="G852" i="17"/>
  <c r="G929" i="17"/>
  <c r="G993" i="17"/>
  <c r="G1056" i="17"/>
  <c r="G1120" i="17"/>
  <c r="G1184" i="17"/>
  <c r="G1248" i="17"/>
  <c r="G1310" i="17"/>
  <c r="G1374" i="17"/>
  <c r="G1438" i="17"/>
  <c r="G1468" i="17"/>
  <c r="G1484" i="17"/>
  <c r="G1500" i="17"/>
  <c r="G1516" i="17"/>
  <c r="G1532" i="17"/>
  <c r="G1548" i="17"/>
  <c r="G1564" i="17"/>
  <c r="G1580" i="17"/>
  <c r="G1596" i="17"/>
  <c r="G1612" i="17"/>
  <c r="G1628" i="17"/>
  <c r="G1643" i="17"/>
  <c r="G1659" i="17"/>
  <c r="G1675" i="17"/>
  <c r="G1691" i="17"/>
  <c r="G1707" i="17"/>
  <c r="G1723" i="17"/>
  <c r="G1739" i="17"/>
  <c r="G1755" i="17"/>
  <c r="G1771" i="17"/>
  <c r="G1787" i="17"/>
  <c r="G1803" i="17"/>
  <c r="G1819" i="17"/>
  <c r="G1835" i="17"/>
  <c r="G1851" i="17"/>
  <c r="G1867" i="17"/>
  <c r="G1883" i="17"/>
  <c r="G1899" i="17"/>
  <c r="G1915" i="17"/>
  <c r="G1931" i="17"/>
  <c r="G1947" i="17"/>
  <c r="G1963" i="17"/>
  <c r="G1971" i="17"/>
  <c r="G1977" i="17"/>
  <c r="G1981" i="17"/>
  <c r="G1985" i="17"/>
  <c r="G1989" i="17"/>
  <c r="G1993" i="17"/>
  <c r="G1997" i="17"/>
  <c r="G2001" i="17"/>
  <c r="G2005" i="17"/>
  <c r="G2009" i="17"/>
  <c r="G2013" i="17"/>
  <c r="G2017" i="17"/>
  <c r="G2021" i="17"/>
  <c r="G2025" i="17"/>
  <c r="G2029" i="17"/>
  <c r="G2033" i="17"/>
  <c r="G2037" i="17"/>
  <c r="G2041" i="17"/>
  <c r="G2045" i="17"/>
  <c r="G2049" i="17"/>
  <c r="G2053" i="17"/>
  <c r="G2057" i="17"/>
  <c r="G2061" i="17"/>
  <c r="G2065" i="17"/>
  <c r="G2069" i="17"/>
  <c r="G2073" i="17"/>
  <c r="G2077" i="17"/>
  <c r="G2081" i="17"/>
  <c r="G2085" i="17"/>
  <c r="G2089" i="17"/>
  <c r="G2093" i="17"/>
  <c r="G2097" i="17"/>
  <c r="G2101" i="17"/>
  <c r="G2105" i="17"/>
  <c r="G2109" i="17"/>
  <c r="G2113" i="17"/>
  <c r="G2117" i="17"/>
  <c r="G2121" i="17"/>
  <c r="G2125" i="17"/>
  <c r="G2129" i="17"/>
  <c r="G2136" i="17"/>
  <c r="G2140" i="17"/>
  <c r="G2144" i="17"/>
  <c r="G2148" i="17"/>
  <c r="G2152" i="17"/>
  <c r="G2156" i="17"/>
  <c r="G2160" i="17"/>
  <c r="G2164" i="17"/>
  <c r="G2168" i="17"/>
  <c r="G2172" i="17"/>
  <c r="G2176" i="17"/>
  <c r="G2180" i="17"/>
  <c r="G2184" i="17"/>
  <c r="G2187" i="17"/>
  <c r="G2191" i="17"/>
  <c r="G2195" i="17"/>
  <c r="G2199" i="17"/>
  <c r="G2203" i="17"/>
  <c r="G2207" i="17"/>
  <c r="G2211" i="17"/>
  <c r="G2214" i="17"/>
  <c r="G2218" i="17"/>
  <c r="G2222" i="17"/>
  <c r="G2225" i="17"/>
  <c r="G2228" i="17"/>
  <c r="G2232" i="17"/>
  <c r="G2236" i="17"/>
  <c r="G2240" i="17"/>
  <c r="G2247" i="17"/>
  <c r="G2251" i="17"/>
  <c r="G2255" i="17"/>
  <c r="G2259" i="17"/>
  <c r="G2263" i="17"/>
  <c r="G2266" i="17"/>
  <c r="G2270" i="17"/>
  <c r="G2274" i="17"/>
  <c r="G2278" i="17"/>
  <c r="G2282" i="17"/>
  <c r="G2286" i="17"/>
  <c r="G2290" i="17"/>
  <c r="G2294" i="17"/>
  <c r="G2298" i="17"/>
  <c r="G2302" i="17"/>
  <c r="G2306" i="17"/>
  <c r="G2310" i="17"/>
  <c r="G2312" i="17"/>
  <c r="G2316" i="17"/>
  <c r="G2319" i="17"/>
  <c r="G2323" i="17"/>
  <c r="G2327" i="17"/>
  <c r="G2331" i="17"/>
  <c r="G2335" i="17"/>
  <c r="G2339" i="17"/>
  <c r="G2343" i="17"/>
  <c r="G2347" i="17"/>
  <c r="G2351" i="17"/>
  <c r="G2355" i="17"/>
  <c r="G2359" i="17"/>
  <c r="G2363" i="17"/>
  <c r="G2367" i="17"/>
  <c r="G2371" i="17"/>
  <c r="G2375" i="17"/>
  <c r="G2379" i="17"/>
  <c r="G2383" i="17"/>
  <c r="G2387" i="17"/>
  <c r="G2391" i="17"/>
  <c r="G2395" i="17"/>
  <c r="G2399" i="17"/>
  <c r="G2403" i="17"/>
  <c r="G2407" i="17"/>
  <c r="G2411" i="17"/>
  <c r="G2415" i="17"/>
  <c r="G2419" i="17"/>
  <c r="G2423" i="17"/>
  <c r="G2427" i="17"/>
  <c r="G2431" i="17"/>
  <c r="G2435" i="17"/>
  <c r="G2439" i="17"/>
  <c r="G2443" i="17"/>
  <c r="G2447" i="17"/>
  <c r="G2451" i="17"/>
  <c r="G2455" i="17"/>
  <c r="G2459" i="17"/>
  <c r="G2463" i="17"/>
  <c r="G2467" i="17"/>
  <c r="G2471" i="17"/>
  <c r="G2475" i="17"/>
  <c r="G2479" i="17"/>
  <c r="G2483" i="17"/>
  <c r="G2487" i="17"/>
  <c r="G2491" i="17"/>
  <c r="G2495" i="17"/>
  <c r="G2499" i="17"/>
  <c r="G2503" i="17"/>
  <c r="G2507" i="17"/>
  <c r="G2511" i="17"/>
  <c r="G2515" i="17"/>
  <c r="G2519" i="17"/>
  <c r="G2523" i="17"/>
  <c r="G2530" i="17"/>
  <c r="G2534" i="17"/>
  <c r="G2538" i="17"/>
  <c r="G2542" i="17"/>
  <c r="G2546" i="17"/>
  <c r="G2550" i="17"/>
  <c r="G2554" i="17"/>
  <c r="G2558" i="17"/>
  <c r="G2562" i="17"/>
  <c r="G660" i="17"/>
  <c r="G882" i="17"/>
  <c r="G945" i="17"/>
  <c r="G1009" i="17"/>
  <c r="G1072" i="17"/>
  <c r="G1136" i="17"/>
  <c r="G1200" i="17"/>
  <c r="G1263" i="17"/>
  <c r="G1326" i="17"/>
  <c r="G1390" i="17"/>
  <c r="G1450" i="17"/>
  <c r="G1472" i="17"/>
  <c r="G1488" i="17"/>
  <c r="G1504" i="17"/>
  <c r="G1520" i="17"/>
  <c r="G1536" i="17"/>
  <c r="G1552" i="17"/>
  <c r="G1568" i="17"/>
  <c r="G1584" i="17"/>
  <c r="G1600" i="17"/>
  <c r="G1616" i="17"/>
  <c r="G1632" i="17"/>
  <c r="G1647" i="17"/>
  <c r="G1663" i="17"/>
  <c r="G1679" i="17"/>
  <c r="G1695" i="17"/>
  <c r="G1711" i="17"/>
  <c r="G1727" i="17"/>
  <c r="G1743" i="17"/>
  <c r="G1759" i="17"/>
  <c r="G1775" i="17"/>
  <c r="G1791" i="17"/>
  <c r="G1807" i="17"/>
  <c r="G1823" i="17"/>
  <c r="G1839" i="17"/>
  <c r="G1855" i="17"/>
  <c r="G1871" i="17"/>
  <c r="G1887" i="17"/>
  <c r="G1903" i="17"/>
  <c r="G1919" i="17"/>
  <c r="G1935" i="17"/>
  <c r="G1951" i="17"/>
  <c r="G1967" i="17"/>
  <c r="G1973" i="17"/>
  <c r="G1978" i="17"/>
  <c r="G1982" i="17"/>
  <c r="G1986" i="17"/>
  <c r="G1990" i="17"/>
  <c r="G1994" i="17"/>
  <c r="G1998" i="17"/>
  <c r="G2002" i="17"/>
  <c r="G2006" i="17"/>
  <c r="G2010" i="17"/>
  <c r="G2014" i="17"/>
  <c r="G2018" i="17"/>
  <c r="G2022" i="17"/>
  <c r="G2026" i="17"/>
  <c r="G2030" i="17"/>
  <c r="G2034" i="17"/>
  <c r="G2038" i="17"/>
  <c r="G2042" i="17"/>
  <c r="G2046" i="17"/>
  <c r="G2050" i="17"/>
  <c r="G2054" i="17"/>
  <c r="G2058" i="17"/>
  <c r="G2062" i="17"/>
  <c r="G2066" i="17"/>
  <c r="G2070" i="17"/>
  <c r="G2074" i="17"/>
  <c r="G2078" i="17"/>
  <c r="G2082" i="17"/>
  <c r="G2086" i="17"/>
  <c r="G2090" i="17"/>
  <c r="G2094" i="17"/>
  <c r="G2098" i="17"/>
  <c r="G2102" i="17"/>
  <c r="G2106" i="17"/>
  <c r="G2110" i="17"/>
  <c r="G2114" i="17"/>
  <c r="G2118" i="17"/>
  <c r="G2122" i="17"/>
  <c r="G2126" i="17"/>
  <c r="G2130" i="17"/>
  <c r="G2133" i="17"/>
  <c r="G2137" i="17"/>
  <c r="G2141" i="17"/>
  <c r="G2145" i="17"/>
  <c r="G2149" i="17"/>
  <c r="G2153" i="17"/>
  <c r="G2157" i="17"/>
  <c r="G2161" i="17"/>
  <c r="G2165" i="17"/>
  <c r="G2169" i="17"/>
  <c r="G2173" i="17"/>
  <c r="G2177" i="17"/>
  <c r="G2181" i="17"/>
  <c r="G2185" i="17"/>
  <c r="G2188" i="17"/>
  <c r="G2192" i="17"/>
  <c r="G2196" i="17"/>
  <c r="G2200" i="17"/>
  <c r="G2204" i="17"/>
  <c r="G2208" i="17"/>
  <c r="G2215" i="17"/>
  <c r="G2219" i="17"/>
  <c r="G2223" i="17"/>
  <c r="G2229" i="17"/>
  <c r="G2233" i="17"/>
  <c r="G2237" i="17"/>
  <c r="G2241" i="17"/>
  <c r="G2244" i="17"/>
  <c r="G2248" i="17"/>
  <c r="G2252" i="17"/>
  <c r="G2256" i="17"/>
  <c r="G2260" i="17"/>
  <c r="G2264" i="17"/>
  <c r="G2267" i="17"/>
  <c r="G2271" i="17"/>
  <c r="G2275" i="17"/>
  <c r="G2279" i="17"/>
  <c r="G2283" i="17"/>
  <c r="G2287" i="17"/>
  <c r="G2291" i="17"/>
  <c r="G2295" i="17"/>
  <c r="G2299" i="17"/>
  <c r="G2303" i="17"/>
  <c r="G2307" i="17"/>
  <c r="G2311" i="17"/>
  <c r="G2313" i="17"/>
  <c r="G2317" i="17"/>
  <c r="G2320" i="17"/>
  <c r="G2324" i="17"/>
  <c r="G2328" i="17"/>
  <c r="G2332" i="17"/>
  <c r="G2336" i="17"/>
  <c r="G2340" i="17"/>
  <c r="G2344" i="17"/>
  <c r="G2348" i="17"/>
  <c r="G2352" i="17"/>
  <c r="G2356" i="17"/>
  <c r="G2360" i="17"/>
  <c r="G2364" i="17"/>
  <c r="G2368" i="17"/>
  <c r="G2372" i="17"/>
  <c r="G2376" i="17"/>
  <c r="G2380" i="17"/>
  <c r="G2384" i="17"/>
  <c r="G2388" i="17"/>
  <c r="G2392" i="17"/>
  <c r="G2396" i="17"/>
  <c r="G2400" i="17"/>
  <c r="G2404" i="17"/>
  <c r="G2408" i="17"/>
  <c r="G2412" i="17"/>
  <c r="G2416" i="17"/>
  <c r="G2420" i="17"/>
  <c r="G2424" i="17"/>
  <c r="G2428" i="17"/>
  <c r="G2432" i="17"/>
  <c r="G2436" i="17"/>
  <c r="G2440" i="17"/>
  <c r="G2444" i="17"/>
  <c r="G2448" i="17"/>
  <c r="G2452" i="17"/>
  <c r="G2456" i="17"/>
  <c r="G2460" i="17"/>
  <c r="G2464" i="17"/>
  <c r="G2468" i="17"/>
  <c r="G2472" i="17"/>
  <c r="G2476" i="17"/>
  <c r="G2480" i="17"/>
  <c r="G2484" i="17"/>
  <c r="G2488" i="17"/>
  <c r="G2492" i="17"/>
  <c r="G2496" i="17"/>
  <c r="G2500" i="17"/>
  <c r="G2504" i="17"/>
  <c r="G2508" i="17"/>
  <c r="G2512" i="17"/>
  <c r="G2516" i="17"/>
  <c r="G2520" i="17"/>
  <c r="G2524" i="17"/>
  <c r="G2531" i="17"/>
  <c r="G724" i="17"/>
  <c r="G898" i="17"/>
  <c r="G961" i="17"/>
  <c r="G1025" i="17"/>
  <c r="G1088" i="17"/>
  <c r="G1152" i="17"/>
  <c r="G1216" i="17"/>
  <c r="G1279" i="17"/>
  <c r="G1342" i="17"/>
  <c r="G1406" i="17"/>
  <c r="G1458" i="17"/>
  <c r="G1476" i="17"/>
  <c r="G1492" i="17"/>
  <c r="G1508" i="17"/>
  <c r="G1524" i="17"/>
  <c r="G1540" i="17"/>
  <c r="G1556" i="17"/>
  <c r="G1572" i="17"/>
  <c r="G1588" i="17"/>
  <c r="G1604" i="17"/>
  <c r="G1620" i="17"/>
  <c r="G1635" i="17"/>
  <c r="G1651" i="17"/>
  <c r="G1667" i="17"/>
  <c r="G1683" i="17"/>
  <c r="G1699" i="17"/>
  <c r="G1715" i="17"/>
  <c r="G1731" i="17"/>
  <c r="G1747" i="17"/>
  <c r="G1763" i="17"/>
  <c r="G1779" i="17"/>
  <c r="G1795" i="17"/>
  <c r="G1811" i="17"/>
  <c r="G1827" i="17"/>
  <c r="G1843" i="17"/>
  <c r="G1859" i="17"/>
  <c r="G1875" i="17"/>
  <c r="G1891" i="17"/>
  <c r="G1907" i="17"/>
  <c r="G1923" i="17"/>
  <c r="G1939" i="17"/>
  <c r="G1955" i="17"/>
  <c r="G1969" i="17"/>
  <c r="G1974" i="17"/>
  <c r="G1979" i="17"/>
  <c r="G1983" i="17"/>
  <c r="G1987" i="17"/>
  <c r="G1991" i="17"/>
  <c r="G1995" i="17"/>
  <c r="G1999" i="17"/>
  <c r="G2003" i="17"/>
  <c r="G2007" i="17"/>
  <c r="G2011" i="17"/>
  <c r="G2015" i="17"/>
  <c r="G2019" i="17"/>
  <c r="G2023" i="17"/>
  <c r="G2027" i="17"/>
  <c r="G2031" i="17"/>
  <c r="G2035" i="17"/>
  <c r="G2039" i="17"/>
  <c r="G2043" i="17"/>
  <c r="G2047" i="17"/>
  <c r="G2051" i="17"/>
  <c r="G2055" i="17"/>
  <c r="G2059" i="17"/>
  <c r="G2063" i="17"/>
  <c r="G2067" i="17"/>
  <c r="G2071" i="17"/>
  <c r="G2075" i="17"/>
  <c r="G2079" i="17"/>
  <c r="G2083" i="17"/>
  <c r="G2087" i="17"/>
  <c r="G2091" i="17"/>
  <c r="G2095" i="17"/>
  <c r="G2099" i="17"/>
  <c r="G2103" i="17"/>
  <c r="G2107" i="17"/>
  <c r="G2111" i="17"/>
  <c r="G2115" i="17"/>
  <c r="G2119" i="17"/>
  <c r="G2123" i="17"/>
  <c r="G2127" i="17"/>
  <c r="G2131" i="17"/>
  <c r="G2134" i="17"/>
  <c r="G2138" i="17"/>
  <c r="G2142" i="17"/>
  <c r="G2146" i="17"/>
  <c r="G2150" i="17"/>
  <c r="G2154" i="17"/>
  <c r="G2158" i="17"/>
  <c r="G2162" i="17"/>
  <c r="G2166" i="17"/>
  <c r="G2170" i="17"/>
  <c r="G2174" i="17"/>
  <c r="G2178" i="17"/>
  <c r="G2182" i="17"/>
  <c r="G2189" i="17"/>
  <c r="G2193" i="17"/>
  <c r="G2197" i="17"/>
  <c r="G2201" i="17"/>
  <c r="G2205" i="17"/>
  <c r="G2209" i="17"/>
  <c r="G2212" i="17"/>
  <c r="G2216" i="17"/>
  <c r="G2220" i="17"/>
  <c r="G2226" i="17"/>
  <c r="G2230" i="17"/>
  <c r="G2234" i="17"/>
  <c r="G2238" i="17"/>
  <c r="G2242" i="17"/>
  <c r="G2245" i="17"/>
  <c r="G2249" i="17"/>
  <c r="G2253" i="17"/>
  <c r="G2257" i="17"/>
  <c r="G2261" i="17"/>
  <c r="G2265" i="17"/>
  <c r="G2268" i="17"/>
  <c r="G2272" i="17"/>
  <c r="G2276" i="17"/>
  <c r="G2280" i="17"/>
  <c r="G2284" i="17"/>
  <c r="G2288" i="17"/>
  <c r="G2292" i="17"/>
  <c r="G2296" i="17"/>
  <c r="G2300" i="17"/>
  <c r="G2304" i="17"/>
  <c r="G2308" i="17"/>
  <c r="G2314" i="17"/>
  <c r="G2321" i="17"/>
  <c r="G2325" i="17"/>
  <c r="G2329" i="17"/>
  <c r="G2333" i="17"/>
  <c r="G2337" i="17"/>
  <c r="G2341" i="17"/>
  <c r="G2345" i="17"/>
  <c r="G2349" i="17"/>
  <c r="G2353" i="17"/>
  <c r="G2357" i="17"/>
  <c r="G2361" i="17"/>
  <c r="G2365" i="17"/>
  <c r="G2369" i="17"/>
  <c r="G2373" i="17"/>
  <c r="G2377" i="17"/>
  <c r="G2381" i="17"/>
  <c r="G2385" i="17"/>
  <c r="G2389" i="17"/>
  <c r="G2393" i="17"/>
  <c r="G2397" i="17"/>
  <c r="G2401" i="17"/>
  <c r="G2405" i="17"/>
  <c r="G2409" i="17"/>
  <c r="G2413" i="17"/>
  <c r="G2417" i="17"/>
  <c r="G2421" i="17"/>
  <c r="G2425" i="17"/>
  <c r="G2429" i="17"/>
  <c r="G2433" i="17"/>
  <c r="G2437" i="17"/>
  <c r="G2441" i="17"/>
  <c r="G2445" i="17"/>
  <c r="G2449" i="17"/>
  <c r="G2453" i="17"/>
  <c r="G2457" i="17"/>
  <c r="G2461" i="17"/>
  <c r="G2465" i="17"/>
  <c r="G2469" i="17"/>
  <c r="G788" i="17"/>
  <c r="G1104" i="17"/>
  <c r="G1358" i="17"/>
  <c r="G1496" i="17"/>
  <c r="G1560" i="17"/>
  <c r="G1624" i="17"/>
  <c r="G1687" i="17"/>
  <c r="G1751" i="17"/>
  <c r="G1815" i="17"/>
  <c r="G1879" i="17"/>
  <c r="G1943" i="17"/>
  <c r="G1980" i="17"/>
  <c r="G1996" i="17"/>
  <c r="G2012" i="17"/>
  <c r="G2028" i="17"/>
  <c r="G2044" i="17"/>
  <c r="G2060" i="17"/>
  <c r="G2076" i="17"/>
  <c r="G2092" i="17"/>
  <c r="G2108" i="17"/>
  <c r="G2124" i="17"/>
  <c r="G2139" i="17"/>
  <c r="G2155" i="17"/>
  <c r="G2171" i="17"/>
  <c r="G2186" i="17"/>
  <c r="G2202" i="17"/>
  <c r="G2217" i="17"/>
  <c r="G2231" i="17"/>
  <c r="G2246" i="17"/>
  <c r="G2262" i="17"/>
  <c r="G2277" i="17"/>
  <c r="G2293" i="17"/>
  <c r="G2309" i="17"/>
  <c r="G2322" i="17"/>
  <c r="G2338" i="17"/>
  <c r="G2354" i="17"/>
  <c r="G2370" i="17"/>
  <c r="G2386" i="17"/>
  <c r="G2402" i="17"/>
  <c r="G2418" i="17"/>
  <c r="G2434" i="17"/>
  <c r="G2450" i="17"/>
  <c r="G2466" i="17"/>
  <c r="G2477" i="17"/>
  <c r="G2485" i="17"/>
  <c r="G2493" i="17"/>
  <c r="G2501" i="17"/>
  <c r="G2509" i="17"/>
  <c r="G2517" i="17"/>
  <c r="G2525" i="17"/>
  <c r="G2532" i="17"/>
  <c r="G2537" i="17"/>
  <c r="G2543" i="17"/>
  <c r="G2548" i="17"/>
  <c r="G2553" i="17"/>
  <c r="G2559" i="17"/>
  <c r="G2564" i="17"/>
  <c r="G2568" i="17"/>
  <c r="G2572" i="17"/>
  <c r="G2576" i="17"/>
  <c r="G2580" i="17"/>
  <c r="G2584" i="17"/>
  <c r="G2588" i="17"/>
  <c r="G2592" i="17"/>
  <c r="G2596" i="17"/>
  <c r="G2600" i="17"/>
  <c r="G2604" i="17"/>
  <c r="G2608" i="17"/>
  <c r="G2612" i="17"/>
  <c r="G2616" i="17"/>
  <c r="G2620" i="17"/>
  <c r="G2624" i="17"/>
  <c r="G2628" i="17"/>
  <c r="G2632" i="17"/>
  <c r="G2636" i="17"/>
  <c r="G2640" i="17"/>
  <c r="G2644" i="17"/>
  <c r="G2648" i="17"/>
  <c r="G2652" i="17"/>
  <c r="G2656" i="17"/>
  <c r="G2660" i="17"/>
  <c r="G2664" i="17"/>
  <c r="G2668" i="17"/>
  <c r="G2672" i="17"/>
  <c r="G2676" i="17"/>
  <c r="G2680" i="17"/>
  <c r="G2684" i="17"/>
  <c r="G2688" i="17"/>
  <c r="G2692" i="17"/>
  <c r="G2696" i="17"/>
  <c r="G2700" i="17"/>
  <c r="G2704" i="17"/>
  <c r="G2708" i="17"/>
  <c r="G2712" i="17"/>
  <c r="G2716" i="17"/>
  <c r="G2720" i="17"/>
  <c r="G2724" i="17"/>
  <c r="G2728" i="17"/>
  <c r="G2732" i="17"/>
  <c r="G2736" i="17"/>
  <c r="G2740" i="17"/>
  <c r="G2744" i="17"/>
  <c r="G2748" i="17"/>
  <c r="G2752" i="17"/>
  <c r="G2756" i="17"/>
  <c r="G2760" i="17"/>
  <c r="G2764" i="17"/>
  <c r="G2768" i="17"/>
  <c r="G2772" i="17"/>
  <c r="G2776" i="17"/>
  <c r="G2780" i="17"/>
  <c r="G2784" i="17"/>
  <c r="G2788" i="17"/>
  <c r="G2792" i="17"/>
  <c r="G2796" i="17"/>
  <c r="G2800" i="17"/>
  <c r="G2804" i="17"/>
  <c r="G2808" i="17"/>
  <c r="G2812" i="17"/>
  <c r="G2816" i="17"/>
  <c r="G2820" i="17"/>
  <c r="G2824" i="17"/>
  <c r="G2828" i="17"/>
  <c r="G2832" i="17"/>
  <c r="G2836" i="17"/>
  <c r="G2840" i="17"/>
  <c r="G2844" i="17"/>
  <c r="G2848" i="17"/>
  <c r="G2852" i="17"/>
  <c r="G2856" i="17"/>
  <c r="G2860" i="17"/>
  <c r="G2864" i="17"/>
  <c r="G2868" i="17"/>
  <c r="G2872" i="17"/>
  <c r="G2876" i="17"/>
  <c r="G2880" i="17"/>
  <c r="G2884" i="17"/>
  <c r="G2888" i="17"/>
  <c r="G2892" i="17"/>
  <c r="G2896" i="17"/>
  <c r="G2900" i="17"/>
  <c r="G2904" i="17"/>
  <c r="G2908" i="17"/>
  <c r="G2912" i="17"/>
  <c r="G2916" i="17"/>
  <c r="G2920" i="17"/>
  <c r="G2924" i="17"/>
  <c r="G2928" i="17"/>
  <c r="G2935" i="17"/>
  <c r="G2939" i="17"/>
  <c r="G2943" i="17"/>
  <c r="G2947" i="17"/>
  <c r="G2951" i="17"/>
  <c r="G2955" i="17"/>
  <c r="G2958" i="17"/>
  <c r="G2961" i="17"/>
  <c r="G2965" i="17"/>
  <c r="G2969" i="17"/>
  <c r="G2972" i="17"/>
  <c r="G2976" i="17"/>
  <c r="G2980" i="17"/>
  <c r="G2984" i="17"/>
  <c r="G2988" i="17"/>
  <c r="G2992" i="17"/>
  <c r="G2996" i="17"/>
  <c r="G3000" i="17"/>
  <c r="G3004" i="17"/>
  <c r="G3008" i="17"/>
  <c r="G3012" i="17"/>
  <c r="G3016" i="17"/>
  <c r="G3020" i="17"/>
  <c r="G3024" i="17"/>
  <c r="G3028" i="17"/>
  <c r="G3032" i="17"/>
  <c r="G3036" i="17"/>
  <c r="G3040" i="17"/>
  <c r="G3044" i="17"/>
  <c r="G3047" i="17"/>
  <c r="G3051" i="17"/>
  <c r="G3055" i="17"/>
  <c r="G3059" i="17"/>
  <c r="G3063" i="17"/>
  <c r="G3067" i="17"/>
  <c r="G3071" i="17"/>
  <c r="G3075" i="17"/>
  <c r="G3079" i="17"/>
  <c r="G3083" i="17"/>
  <c r="G3087" i="17"/>
  <c r="G3091" i="17"/>
  <c r="G3095" i="17"/>
  <c r="G914" i="17"/>
  <c r="G1168" i="17"/>
  <c r="G1422" i="17"/>
  <c r="G1512" i="17"/>
  <c r="G1576" i="17"/>
  <c r="G1639" i="17"/>
  <c r="G1703" i="17"/>
  <c r="G1767" i="17"/>
  <c r="G1831" i="17"/>
  <c r="G1895" i="17"/>
  <c r="G1959" i="17"/>
  <c r="G1984" i="17"/>
  <c r="G2000" i="17"/>
  <c r="G2016" i="17"/>
  <c r="G2032" i="17"/>
  <c r="G2048" i="17"/>
  <c r="G2064" i="17"/>
  <c r="G2080" i="17"/>
  <c r="G2096" i="17"/>
  <c r="G2112" i="17"/>
  <c r="G2128" i="17"/>
  <c r="G2143" i="17"/>
  <c r="G2159" i="17"/>
  <c r="G2175" i="17"/>
  <c r="G2190" i="17"/>
  <c r="G2206" i="17"/>
  <c r="G2221" i="17"/>
  <c r="G2235" i="17"/>
  <c r="G2250" i="17"/>
  <c r="G2281" i="17"/>
  <c r="G2297" i="17"/>
  <c r="G2326" i="17"/>
  <c r="G2342" i="17"/>
  <c r="G2358" i="17"/>
  <c r="G2374" i="17"/>
  <c r="G2390" i="17"/>
  <c r="G2406" i="17"/>
  <c r="G2422" i="17"/>
  <c r="G2438" i="17"/>
  <c r="G2454" i="17"/>
  <c r="G2470" i="17"/>
  <c r="G2478" i="17"/>
  <c r="G2486" i="17"/>
  <c r="G2494" i="17"/>
  <c r="G2502" i="17"/>
  <c r="G2510" i="17"/>
  <c r="G2518" i="17"/>
  <c r="G2526" i="17"/>
  <c r="G2533" i="17"/>
  <c r="G2539" i="17"/>
  <c r="G2544" i="17"/>
  <c r="G2549" i="17"/>
  <c r="G2555" i="17"/>
  <c r="G2560" i="17"/>
  <c r="G2565" i="17"/>
  <c r="G2569" i="17"/>
  <c r="G2573" i="17"/>
  <c r="G2577" i="17"/>
  <c r="G2581" i="17"/>
  <c r="G2585" i="17"/>
  <c r="G2589" i="17"/>
  <c r="G2593" i="17"/>
  <c r="G2597" i="17"/>
  <c r="G2601" i="17"/>
  <c r="G2605" i="17"/>
  <c r="G2609" i="17"/>
  <c r="G2613" i="17"/>
  <c r="G2617" i="17"/>
  <c r="G2621" i="17"/>
  <c r="G2625" i="17"/>
  <c r="G2629" i="17"/>
  <c r="G2633" i="17"/>
  <c r="G2637" i="17"/>
  <c r="G2641" i="17"/>
  <c r="G2645" i="17"/>
  <c r="G2649" i="17"/>
  <c r="G2653" i="17"/>
  <c r="G2657" i="17"/>
  <c r="G2661" i="17"/>
  <c r="G2665" i="17"/>
  <c r="G2669" i="17"/>
  <c r="G2673" i="17"/>
  <c r="G2677" i="17"/>
  <c r="G2681" i="17"/>
  <c r="G2685" i="17"/>
  <c r="G2689" i="17"/>
  <c r="G2693" i="17"/>
  <c r="G2697" i="17"/>
  <c r="G2701" i="17"/>
  <c r="G2705" i="17"/>
  <c r="G2709" i="17"/>
  <c r="G2713" i="17"/>
  <c r="G2717" i="17"/>
  <c r="G2721" i="17"/>
  <c r="G2725" i="17"/>
  <c r="G2729" i="17"/>
  <c r="G2733" i="17"/>
  <c r="G2737" i="17"/>
  <c r="G2741" i="17"/>
  <c r="G2745" i="17"/>
  <c r="G2749" i="17"/>
  <c r="G2753" i="17"/>
  <c r="G2757" i="17"/>
  <c r="G2761" i="17"/>
  <c r="G2765" i="17"/>
  <c r="G2769" i="17"/>
  <c r="G2773" i="17"/>
  <c r="G2777" i="17"/>
  <c r="G2781" i="17"/>
  <c r="G2785" i="17"/>
  <c r="G2789" i="17"/>
  <c r="G2793" i="17"/>
  <c r="G2797" i="17"/>
  <c r="G2801" i="17"/>
  <c r="G2805" i="17"/>
  <c r="G2809" i="17"/>
  <c r="G2813" i="17"/>
  <c r="G2817" i="17"/>
  <c r="G2821" i="17"/>
  <c r="G2825" i="17"/>
  <c r="G2829" i="17"/>
  <c r="G2833" i="17"/>
  <c r="G2837" i="17"/>
  <c r="G2841" i="17"/>
  <c r="G2845" i="17"/>
  <c r="G2849" i="17"/>
  <c r="G2853" i="17"/>
  <c r="G2857" i="17"/>
  <c r="G2861" i="17"/>
  <c r="G2865" i="17"/>
  <c r="G2869" i="17"/>
  <c r="G2873" i="17"/>
  <c r="G2877" i="17"/>
  <c r="G2881" i="17"/>
  <c r="G2885" i="17"/>
  <c r="G2889" i="17"/>
  <c r="G2893" i="17"/>
  <c r="G2897" i="17"/>
  <c r="G2901" i="17"/>
  <c r="G2905" i="17"/>
  <c r="G2909" i="17"/>
  <c r="G2913" i="17"/>
  <c r="G2917" i="17"/>
  <c r="G2921" i="17"/>
  <c r="G2925" i="17"/>
  <c r="G2929" i="17"/>
  <c r="G2932" i="17"/>
  <c r="G2936" i="17"/>
  <c r="G2940" i="17"/>
  <c r="G2944" i="17"/>
  <c r="G2948" i="17"/>
  <c r="G2952" i="17"/>
  <c r="G2956" i="17"/>
  <c r="G2959" i="17"/>
  <c r="G2962" i="17"/>
  <c r="G2966" i="17"/>
  <c r="G2973" i="17"/>
  <c r="G2977" i="17"/>
  <c r="G2981" i="17"/>
  <c r="G2985" i="17"/>
  <c r="G2989" i="17"/>
  <c r="G2993" i="17"/>
  <c r="G2997" i="17"/>
  <c r="G3001" i="17"/>
  <c r="G3005" i="17"/>
  <c r="G3009" i="17"/>
  <c r="G3013" i="17"/>
  <c r="G3017" i="17"/>
  <c r="G3021" i="17"/>
  <c r="G3025" i="17"/>
  <c r="G3029" i="17"/>
  <c r="G3033" i="17"/>
  <c r="G3037" i="17"/>
  <c r="G3041" i="17"/>
  <c r="G3045" i="17"/>
  <c r="G3048" i="17"/>
  <c r="G3052" i="17"/>
  <c r="G3056" i="17"/>
  <c r="G3060" i="17"/>
  <c r="G3064" i="17"/>
  <c r="G3068" i="17"/>
  <c r="G3072" i="17"/>
  <c r="G3076" i="17"/>
  <c r="G3080" i="17"/>
  <c r="G3084" i="17"/>
  <c r="G3088" i="17"/>
  <c r="G3092" i="17"/>
  <c r="G3096" i="17"/>
  <c r="G3103" i="17"/>
  <c r="G3107" i="17"/>
  <c r="G3111" i="17"/>
  <c r="G3115" i="17"/>
  <c r="G2611" i="17"/>
  <c r="G2635" i="17"/>
  <c r="G2651" i="17"/>
  <c r="G2663" i="17"/>
  <c r="G2675" i="17"/>
  <c r="G2687" i="17"/>
  <c r="G2695" i="17"/>
  <c r="G2711" i="17"/>
  <c r="G2723" i="17"/>
  <c r="G2735" i="17"/>
  <c r="G2747" i="17"/>
  <c r="G2759" i="17"/>
  <c r="G2775" i="17"/>
  <c r="G2787" i="17"/>
  <c r="G2799" i="17"/>
  <c r="G977" i="17"/>
  <c r="G1232" i="17"/>
  <c r="G1464" i="17"/>
  <c r="G1528" i="17"/>
  <c r="G1592" i="17"/>
  <c r="G1655" i="17"/>
  <c r="G1719" i="17"/>
  <c r="G1783" i="17"/>
  <c r="G1847" i="17"/>
  <c r="G1911" i="17"/>
  <c r="G1970" i="17"/>
  <c r="G1988" i="17"/>
  <c r="G2004" i="17"/>
  <c r="G2020" i="17"/>
  <c r="G2036" i="17"/>
  <c r="G2052" i="17"/>
  <c r="G2068" i="17"/>
  <c r="G2084" i="17"/>
  <c r="G2100" i="17"/>
  <c r="G2116" i="17"/>
  <c r="G2132" i="17"/>
  <c r="G2147" i="17"/>
  <c r="G2163" i="17"/>
  <c r="G2179" i="17"/>
  <c r="G2194" i="17"/>
  <c r="G2210" i="17"/>
  <c r="G2224" i="17"/>
  <c r="G2239" i="17"/>
  <c r="G2254" i="17"/>
  <c r="G2269" i="17"/>
  <c r="G2285" i="17"/>
  <c r="G2301" i="17"/>
  <c r="G2315" i="17"/>
  <c r="G2330" i="17"/>
  <c r="G2346" i="17"/>
  <c r="G2362" i="17"/>
  <c r="G2378" i="17"/>
  <c r="G2394" i="17"/>
  <c r="G2410" i="17"/>
  <c r="G2426" i="17"/>
  <c r="G2442" i="17"/>
  <c r="G2458" i="17"/>
  <c r="G2473" i="17"/>
  <c r="G2481" i="17"/>
  <c r="G2489" i="17"/>
  <c r="G2497" i="17"/>
  <c r="G2505" i="17"/>
  <c r="G2513" i="17"/>
  <c r="G2521" i="17"/>
  <c r="G2528" i="17"/>
  <c r="G2535" i="17"/>
  <c r="G2540" i="17"/>
  <c r="G2545" i="17"/>
  <c r="G2551" i="17"/>
  <c r="G2556" i="17"/>
  <c r="G2561" i="17"/>
  <c r="G2566" i="17"/>
  <c r="G2570" i="17"/>
  <c r="G2574" i="17"/>
  <c r="G2578" i="17"/>
  <c r="G2582" i="17"/>
  <c r="G2586" i="17"/>
  <c r="G2590" i="17"/>
  <c r="G2594" i="17"/>
  <c r="G2598" i="17"/>
  <c r="G2602" i="17"/>
  <c r="G2606" i="17"/>
  <c r="G2610" i="17"/>
  <c r="G2614" i="17"/>
  <c r="G2618" i="17"/>
  <c r="G2622" i="17"/>
  <c r="G2626" i="17"/>
  <c r="G2630" i="17"/>
  <c r="G2634" i="17"/>
  <c r="G2638" i="17"/>
  <c r="G2642" i="17"/>
  <c r="G2646" i="17"/>
  <c r="G2650" i="17"/>
  <c r="G2654" i="17"/>
  <c r="G2658" i="17"/>
  <c r="G2662" i="17"/>
  <c r="G2666" i="17"/>
  <c r="G2670" i="17"/>
  <c r="G2674" i="17"/>
  <c r="G2678" i="17"/>
  <c r="G2682" i="17"/>
  <c r="G2686" i="17"/>
  <c r="G2690" i="17"/>
  <c r="G2694" i="17"/>
  <c r="G2698" i="17"/>
  <c r="G2702" i="17"/>
  <c r="G2706" i="17"/>
  <c r="G2710" i="17"/>
  <c r="G2714" i="17"/>
  <c r="G2718" i="17"/>
  <c r="G2722" i="17"/>
  <c r="G2726" i="17"/>
  <c r="G2730" i="17"/>
  <c r="G2734" i="17"/>
  <c r="G2738" i="17"/>
  <c r="G2742" i="17"/>
  <c r="G2746" i="17"/>
  <c r="G2750" i="17"/>
  <c r="G2754" i="17"/>
  <c r="G2758" i="17"/>
  <c r="G2762" i="17"/>
  <c r="G2766" i="17"/>
  <c r="G2770" i="17"/>
  <c r="G2774" i="17"/>
  <c r="G2778" i="17"/>
  <c r="G2782" i="17"/>
  <c r="G2786" i="17"/>
  <c r="G2790" i="17"/>
  <c r="G2794" i="17"/>
  <c r="G2798" i="17"/>
  <c r="G2802" i="17"/>
  <c r="G2806" i="17"/>
  <c r="G2810" i="17"/>
  <c r="G2814" i="17"/>
  <c r="G2818" i="17"/>
  <c r="G2822" i="17"/>
  <c r="G2826" i="17"/>
  <c r="G2830" i="17"/>
  <c r="G2834" i="17"/>
  <c r="G2838" i="17"/>
  <c r="G2842" i="17"/>
  <c r="G2846" i="17"/>
  <c r="G2850" i="17"/>
  <c r="G2854" i="17"/>
  <c r="G2858" i="17"/>
  <c r="G2862" i="17"/>
  <c r="G2866" i="17"/>
  <c r="G2870" i="17"/>
  <c r="G2874" i="17"/>
  <c r="G2878" i="17"/>
  <c r="G2882" i="17"/>
  <c r="G2886" i="17"/>
  <c r="G2890" i="17"/>
  <c r="G2894" i="17"/>
  <c r="G2898" i="17"/>
  <c r="G2902" i="17"/>
  <c r="G2906" i="17"/>
  <c r="G2910" i="17"/>
  <c r="G2914" i="17"/>
  <c r="G2918" i="17"/>
  <c r="G2922" i="17"/>
  <c r="G2926" i="17"/>
  <c r="G2930" i="17"/>
  <c r="G2933" i="17"/>
  <c r="G2937" i="17"/>
  <c r="G2941" i="17"/>
  <c r="G2945" i="17"/>
  <c r="G2949" i="17"/>
  <c r="G2953" i="17"/>
  <c r="G2963" i="17"/>
  <c r="G2967" i="17"/>
  <c r="G2970" i="17"/>
  <c r="G2974" i="17"/>
  <c r="G2978" i="17"/>
  <c r="G2982" i="17"/>
  <c r="G2986" i="17"/>
  <c r="G2990" i="17"/>
  <c r="G2994" i="17"/>
  <c r="G2998" i="17"/>
  <c r="G3002" i="17"/>
  <c r="G3006" i="17"/>
  <c r="G3010" i="17"/>
  <c r="G3014" i="17"/>
  <c r="G3018" i="17"/>
  <c r="G3022" i="17"/>
  <c r="G3026" i="17"/>
  <c r="G3030" i="17"/>
  <c r="G3034" i="17"/>
  <c r="G3038" i="17"/>
  <c r="G3042" i="17"/>
  <c r="G3049" i="17"/>
  <c r="G3053" i="17"/>
  <c r="G3057" i="17"/>
  <c r="G3061" i="17"/>
  <c r="G3065" i="17"/>
  <c r="G3069" i="17"/>
  <c r="G3073" i="17"/>
  <c r="G3077" i="17"/>
  <c r="G3081" i="17"/>
  <c r="G3085" i="17"/>
  <c r="G3089" i="17"/>
  <c r="G3093" i="17"/>
  <c r="G3097" i="17"/>
  <c r="G3100" i="17"/>
  <c r="G3104" i="17"/>
  <c r="G3108" i="17"/>
  <c r="G3112" i="17"/>
  <c r="G3116" i="17"/>
  <c r="G2599" i="17"/>
  <c r="G2631" i="17"/>
  <c r="G2639" i="17"/>
  <c r="G2647" i="17"/>
  <c r="G2667" i="17"/>
  <c r="G2679" i="17"/>
  <c r="G2699" i="17"/>
  <c r="G2707" i="17"/>
  <c r="G2715" i="17"/>
  <c r="G2727" i="17"/>
  <c r="G2739" i="17"/>
  <c r="G2755" i="17"/>
  <c r="G2767" i="17"/>
  <c r="G2779" i="17"/>
  <c r="G2791" i="17"/>
  <c r="G2803" i="17"/>
  <c r="G1041" i="17"/>
  <c r="G1294" i="17"/>
  <c r="G1480" i="17"/>
  <c r="G1544" i="17"/>
  <c r="G1608" i="17"/>
  <c r="G1671" i="17"/>
  <c r="G1735" i="17"/>
  <c r="G1799" i="17"/>
  <c r="G1863" i="17"/>
  <c r="G1927" i="17"/>
  <c r="G1975" i="17"/>
  <c r="G1992" i="17"/>
  <c r="G2008" i="17"/>
  <c r="G2024" i="17"/>
  <c r="G2040" i="17"/>
  <c r="G2056" i="17"/>
  <c r="G2072" i="17"/>
  <c r="G2088" i="17"/>
  <c r="G2104" i="17"/>
  <c r="G2120" i="17"/>
  <c r="G2135" i="17"/>
  <c r="G2151" i="17"/>
  <c r="G2167" i="17"/>
  <c r="G2183" i="17"/>
  <c r="G2198" i="17"/>
  <c r="G2213" i="17"/>
  <c r="G2227" i="17"/>
  <c r="G2243" i="17"/>
  <c r="G2258" i="17"/>
  <c r="G2273" i="17"/>
  <c r="G2289" i="17"/>
  <c r="G2305" i="17"/>
  <c r="G2318" i="17"/>
  <c r="G2334" i="17"/>
  <c r="G2350" i="17"/>
  <c r="G2366" i="17"/>
  <c r="G2382" i="17"/>
  <c r="G2398" i="17"/>
  <c r="G2414" i="17"/>
  <c r="G2430" i="17"/>
  <c r="G2446" i="17"/>
  <c r="G2462" i="17"/>
  <c r="G2474" i="17"/>
  <c r="G2482" i="17"/>
  <c r="G2490" i="17"/>
  <c r="G2498" i="17"/>
  <c r="G2506" i="17"/>
  <c r="G2514" i="17"/>
  <c r="G2522" i="17"/>
  <c r="G2529" i="17"/>
  <c r="G2536" i="17"/>
  <c r="G2541" i="17"/>
  <c r="G2547" i="17"/>
  <c r="G2552" i="17"/>
  <c r="G2557" i="17"/>
  <c r="G2563" i="17"/>
  <c r="G2567" i="17"/>
  <c r="G2571" i="17"/>
  <c r="G2575" i="17"/>
  <c r="G2579" i="17"/>
  <c r="G2583" i="17"/>
  <c r="G2587" i="17"/>
  <c r="G2591" i="17"/>
  <c r="G2595" i="17"/>
  <c r="G2603" i="17"/>
  <c r="G2607" i="17"/>
  <c r="G2615" i="17"/>
  <c r="G2619" i="17"/>
  <c r="G2623" i="17"/>
  <c r="G2627" i="17"/>
  <c r="G2643" i="17"/>
  <c r="G2655" i="17"/>
  <c r="G2659" i="17"/>
  <c r="G2671" i="17"/>
  <c r="G2683" i="17"/>
  <c r="G2691" i="17"/>
  <c r="G2703" i="17"/>
  <c r="G2719" i="17"/>
  <c r="G2731" i="17"/>
  <c r="G2743" i="17"/>
  <c r="G2751" i="17"/>
  <c r="G2763" i="17"/>
  <c r="G2771" i="17"/>
  <c r="G2783" i="17"/>
  <c r="G2795" i="17"/>
  <c r="G3114" i="17"/>
  <c r="G3106" i="17"/>
  <c r="G3099" i="17"/>
  <c r="G3086" i="17"/>
  <c r="G3070" i="17"/>
  <c r="G3054" i="17"/>
  <c r="G3039" i="17"/>
  <c r="G3023" i="17"/>
  <c r="G3007" i="17"/>
  <c r="G2991" i="17"/>
  <c r="G2975" i="17"/>
  <c r="G2960" i="17"/>
  <c r="G2946" i="17"/>
  <c r="G2931" i="17"/>
  <c r="G2915" i="17"/>
  <c r="G2899" i="17"/>
  <c r="G2883" i="17"/>
  <c r="G2867" i="17"/>
  <c r="G2851" i="17"/>
  <c r="G2835" i="17"/>
  <c r="G2819" i="17"/>
  <c r="G3113" i="17"/>
  <c r="G3105" i="17"/>
  <c r="G3098" i="17"/>
  <c r="G3082" i="17"/>
  <c r="G3066" i="17"/>
  <c r="G3050" i="17"/>
  <c r="G3035" i="17"/>
  <c r="G3019" i="17"/>
  <c r="G3003" i="17"/>
  <c r="G2987" i="17"/>
  <c r="G2971" i="17"/>
  <c r="G2957" i="17"/>
  <c r="G2942" i="17"/>
  <c r="G2927" i="17"/>
  <c r="G2911" i="17"/>
  <c r="G2895" i="17"/>
  <c r="G2879" i="17"/>
  <c r="G2863" i="17"/>
  <c r="G2847" i="17"/>
  <c r="G2831" i="17"/>
  <c r="G2815" i="17"/>
  <c r="G3110" i="17"/>
  <c r="G3102" i="17"/>
  <c r="G3094" i="17"/>
  <c r="G3078" i="17"/>
  <c r="G3062" i="17"/>
  <c r="G3046" i="17"/>
  <c r="G3031" i="17"/>
  <c r="G3015" i="17"/>
  <c r="G2999" i="17"/>
  <c r="G2983" i="17"/>
  <c r="G2968" i="17"/>
  <c r="G2954" i="17"/>
  <c r="G2938" i="17"/>
  <c r="G2923" i="17"/>
  <c r="G2907" i="17"/>
  <c r="G2891" i="17"/>
  <c r="G2875" i="17"/>
  <c r="G2859" i="17"/>
  <c r="G2843" i="17"/>
  <c r="G2827" i="17"/>
  <c r="G2811" i="17"/>
  <c r="G3" i="17"/>
  <c r="G3109" i="17"/>
  <c r="G3101" i="17"/>
  <c r="G3090" i="17"/>
  <c r="G3074" i="17"/>
  <c r="G3058" i="17"/>
  <c r="G3043" i="17"/>
  <c r="G3027" i="17"/>
  <c r="G3011" i="17"/>
  <c r="G2995" i="17"/>
  <c r="G2979" i="17"/>
  <c r="G2964" i="17"/>
  <c r="G2950" i="17"/>
  <c r="G2934" i="17"/>
  <c r="G2919" i="17"/>
  <c r="G2903" i="17"/>
  <c r="G2887" i="17"/>
  <c r="G2871" i="17"/>
  <c r="G2855" i="17"/>
  <c r="G2839" i="17"/>
  <c r="G2823" i="17"/>
  <c r="G2807" i="17"/>
  <c r="G3118" i="17" l="1"/>
</calcChain>
</file>

<file path=xl/sharedStrings.xml><?xml version="1.0" encoding="utf-8"?>
<sst xmlns="http://schemas.openxmlformats.org/spreadsheetml/2006/main" count="17252" uniqueCount="11632">
  <si>
    <t>cg0060</t>
  </si>
  <si>
    <t>cg0193</t>
  </si>
  <si>
    <t>pepO</t>
  </si>
  <si>
    <t>cg0409</t>
  </si>
  <si>
    <t>cg0410</t>
  </si>
  <si>
    <t>cg0550</t>
  </si>
  <si>
    <t>cg0649</t>
  </si>
  <si>
    <t>map1</t>
  </si>
  <si>
    <t>cg0684</t>
  </si>
  <si>
    <t>papA</t>
  </si>
  <si>
    <t>cg0687</t>
  </si>
  <si>
    <t>gcp</t>
  </si>
  <si>
    <t>cg0782</t>
  </si>
  <si>
    <t>cg0980</t>
  </si>
  <si>
    <t>mepB</t>
  </si>
  <si>
    <t>ggtB</t>
  </si>
  <si>
    <t>cg1090</t>
  </si>
  <si>
    <t>cg1681</t>
  </si>
  <si>
    <t>cg1693</t>
  </si>
  <si>
    <t>cg1826</t>
  </si>
  <si>
    <t>cg1830</t>
  </si>
  <si>
    <t>cg2198</t>
  </si>
  <si>
    <t>cg2199</t>
  </si>
  <si>
    <t>cg2223</t>
  </si>
  <si>
    <t>cg2232</t>
  </si>
  <si>
    <t>cg2347</t>
  </si>
  <si>
    <t>cg2419</t>
  </si>
  <si>
    <t>cg2527</t>
  </si>
  <si>
    <t>cg2662</t>
  </si>
  <si>
    <t>cg2747</t>
  </si>
  <si>
    <t>cg2768</t>
  </si>
  <si>
    <t>cg2873</t>
  </si>
  <si>
    <t>cg0029</t>
  </si>
  <si>
    <t>cg0356</t>
  </si>
  <si>
    <t>cg0538</t>
  </si>
  <si>
    <t>cg0665</t>
  </si>
  <si>
    <t>cg0685</t>
  </si>
  <si>
    <t>cg0998</t>
  </si>
  <si>
    <t>cg1243</t>
  </si>
  <si>
    <t>cg1682</t>
  </si>
  <si>
    <t>cg1730</t>
  </si>
  <si>
    <t>cg1731</t>
  </si>
  <si>
    <t>cg1842</t>
  </si>
  <si>
    <t>cg2009</t>
  </si>
  <si>
    <t>cg2207</t>
  </si>
  <si>
    <t>cg2620</t>
  </si>
  <si>
    <t>cg2644</t>
  </si>
  <si>
    <t>cg2645</t>
  </si>
  <si>
    <t>gabP</t>
  </si>
  <si>
    <t>cg0555</t>
  </si>
  <si>
    <t>cg0568</t>
  </si>
  <si>
    <t>cg2884</t>
  </si>
  <si>
    <t>cg1105</t>
  </si>
  <si>
    <t>lysI</t>
  </si>
  <si>
    <t>L-lysine permease</t>
  </si>
  <si>
    <t>cg1305</t>
  </si>
  <si>
    <t>cg1424</t>
  </si>
  <si>
    <t>lysE</t>
  </si>
  <si>
    <t>cg1503</t>
  </si>
  <si>
    <t>cg1785</t>
  </si>
  <si>
    <t>cg2138</t>
  </si>
  <si>
    <t>cg2139</t>
  </si>
  <si>
    <t>cg2182</t>
  </si>
  <si>
    <t>cg2183</t>
  </si>
  <si>
    <t>cg2468</t>
  </si>
  <si>
    <t>cg2550</t>
  </si>
  <si>
    <t>cg2551</t>
  </si>
  <si>
    <t>cg2676</t>
  </si>
  <si>
    <t>cg2677</t>
  </si>
  <si>
    <t>cg2938</t>
  </si>
  <si>
    <t>cg2939</t>
  </si>
  <si>
    <t>cg3357</t>
  </si>
  <si>
    <t>cg3382</t>
  </si>
  <si>
    <t>cg3412</t>
  </si>
  <si>
    <t>cg0133</t>
  </si>
  <si>
    <t>abgT</t>
  </si>
  <si>
    <t>cg0254</t>
  </si>
  <si>
    <t>cg0314</t>
  </si>
  <si>
    <t>brnF</t>
  </si>
  <si>
    <t>cg0315</t>
  </si>
  <si>
    <t>brnE</t>
  </si>
  <si>
    <t>cg1016</t>
  </si>
  <si>
    <t>betP</t>
  </si>
  <si>
    <t>cg1061</t>
  </si>
  <si>
    <t>urtA</t>
  </si>
  <si>
    <t>cg1062</t>
  </si>
  <si>
    <t>urtB</t>
  </si>
  <si>
    <t>urtC</t>
  </si>
  <si>
    <t>cg1064</t>
  </si>
  <si>
    <t>cg1065</t>
  </si>
  <si>
    <t>urtD</t>
  </si>
  <si>
    <t>cg1066</t>
  </si>
  <si>
    <t>urtE</t>
  </si>
  <si>
    <t>cg1142</t>
  </si>
  <si>
    <t>cg1249</t>
  </si>
  <si>
    <t>cg1257</t>
  </si>
  <si>
    <t>aroP</t>
  </si>
  <si>
    <t>cg1314</t>
  </si>
  <si>
    <t>putP</t>
  </si>
  <si>
    <t>cg1502</t>
  </si>
  <si>
    <t>cg1504</t>
  </si>
  <si>
    <t>cg1864</t>
  </si>
  <si>
    <t>cg2181</t>
  </si>
  <si>
    <t>cg2184</t>
  </si>
  <si>
    <t>cg2340</t>
  </si>
  <si>
    <t>cg2549</t>
  </si>
  <si>
    <t>cg2552</t>
  </si>
  <si>
    <t>cg2610</t>
  </si>
  <si>
    <t>cg2467</t>
  </si>
  <si>
    <t>cg2470</t>
  </si>
  <si>
    <t>cg2675</t>
  </si>
  <si>
    <t>cg2678</t>
  </si>
  <si>
    <t>cg2937</t>
  </si>
  <si>
    <t>cg2940</t>
  </si>
  <si>
    <t>cg2136</t>
  </si>
  <si>
    <t>cg2137</t>
  </si>
  <si>
    <t>cg2339</t>
  </si>
  <si>
    <t>cg2341</t>
  </si>
  <si>
    <t>cg2619</t>
  </si>
  <si>
    <t>cg3413</t>
  </si>
  <si>
    <t>hypothetical protein</t>
  </si>
  <si>
    <t>cg4007</t>
  </si>
  <si>
    <t>cg4006</t>
  </si>
  <si>
    <t>cg4005</t>
  </si>
  <si>
    <t>cg4004</t>
  </si>
  <si>
    <t>cg4002</t>
  </si>
  <si>
    <t>cg4001</t>
  </si>
  <si>
    <t>cg3434</t>
  </si>
  <si>
    <t>cg3433</t>
  </si>
  <si>
    <t>50S ribosomal protein L34</t>
  </si>
  <si>
    <t>cg3432</t>
  </si>
  <si>
    <t>cg3431</t>
  </si>
  <si>
    <t>cg3430</t>
  </si>
  <si>
    <t>cg3429</t>
  </si>
  <si>
    <t>cg3428</t>
  </si>
  <si>
    <t>cg3427</t>
  </si>
  <si>
    <t>cg3426</t>
  </si>
  <si>
    <t>cg3425</t>
  </si>
  <si>
    <t>cg3424</t>
  </si>
  <si>
    <t>cg3423</t>
  </si>
  <si>
    <t>cg3422</t>
  </si>
  <si>
    <t>cg3420</t>
  </si>
  <si>
    <t>cg3419</t>
  </si>
  <si>
    <t>cg3418</t>
  </si>
  <si>
    <t>cg3417</t>
  </si>
  <si>
    <t>cg3415</t>
  </si>
  <si>
    <t>cg3414</t>
  </si>
  <si>
    <t>cg3411</t>
  </si>
  <si>
    <t>cg3410</t>
  </si>
  <si>
    <t>cg3409</t>
  </si>
  <si>
    <t>cg3408</t>
  </si>
  <si>
    <t>cg3407</t>
  </si>
  <si>
    <t>cg3405</t>
  </si>
  <si>
    <t>cg3404</t>
  </si>
  <si>
    <t>cg3403</t>
  </si>
  <si>
    <t>cg3402</t>
  </si>
  <si>
    <t>cg3401</t>
  </si>
  <si>
    <t>cg3400</t>
  </si>
  <si>
    <t>cg3399</t>
  </si>
  <si>
    <t>cg3398</t>
  </si>
  <si>
    <t>cg3397</t>
  </si>
  <si>
    <t>cg3396</t>
  </si>
  <si>
    <t>cg3395</t>
  </si>
  <si>
    <t>cg3394</t>
  </si>
  <si>
    <t>cg3393</t>
  </si>
  <si>
    <t>cg3392</t>
  </si>
  <si>
    <t>cg3391</t>
  </si>
  <si>
    <t>cg3390</t>
  </si>
  <si>
    <t>cg3389</t>
  </si>
  <si>
    <t>cg3388</t>
  </si>
  <si>
    <t>cg3387</t>
  </si>
  <si>
    <t>cg3386</t>
  </si>
  <si>
    <t>cg3385</t>
  </si>
  <si>
    <t>cg3384</t>
  </si>
  <si>
    <t>cg3381</t>
  </si>
  <si>
    <t>cg3380</t>
  </si>
  <si>
    <t>cg3378</t>
  </si>
  <si>
    <t>cg3377</t>
  </si>
  <si>
    <t>cg3376</t>
  </si>
  <si>
    <t>cg3375</t>
  </si>
  <si>
    <t>cg3374</t>
  </si>
  <si>
    <t>cg3373</t>
  </si>
  <si>
    <t>cg3372</t>
  </si>
  <si>
    <t>cg3371</t>
  </si>
  <si>
    <t>cg3370</t>
  </si>
  <si>
    <t>cg3369</t>
  </si>
  <si>
    <t>cg3368</t>
  </si>
  <si>
    <t>cg3367</t>
  </si>
  <si>
    <t>cg3366</t>
  </si>
  <si>
    <t>cg3365</t>
  </si>
  <si>
    <t>cg3364</t>
  </si>
  <si>
    <t>cg3363</t>
  </si>
  <si>
    <t>cg3362</t>
  </si>
  <si>
    <t>cg3361</t>
  </si>
  <si>
    <t>cg3360</t>
  </si>
  <si>
    <t>cg3359</t>
  </si>
  <si>
    <t>cg3356</t>
  </si>
  <si>
    <t>cg3354</t>
  </si>
  <si>
    <t>cg3353</t>
  </si>
  <si>
    <t>cg3352</t>
  </si>
  <si>
    <t>cg3351</t>
  </si>
  <si>
    <t>cg3350</t>
  </si>
  <si>
    <t>cg3349</t>
  </si>
  <si>
    <t>cg3348</t>
  </si>
  <si>
    <t>cg3347</t>
  </si>
  <si>
    <t>cg3346</t>
  </si>
  <si>
    <t>cg3345</t>
  </si>
  <si>
    <t>cg3344</t>
  </si>
  <si>
    <t>cg3343</t>
  </si>
  <si>
    <t>cg3342</t>
  </si>
  <si>
    <t>cg3341</t>
  </si>
  <si>
    <t>cg3340</t>
  </si>
  <si>
    <t>cg3339</t>
  </si>
  <si>
    <t>cg3338</t>
  </si>
  <si>
    <t>cg3337</t>
  </si>
  <si>
    <t>cg3336</t>
  </si>
  <si>
    <t>cg3335</t>
  </si>
  <si>
    <t>cg3334</t>
  </si>
  <si>
    <t>cg3332</t>
  </si>
  <si>
    <t>cg3331</t>
  </si>
  <si>
    <t>cg3330</t>
  </si>
  <si>
    <t>cg3329</t>
  </si>
  <si>
    <t>cg3328</t>
  </si>
  <si>
    <t>cg3327</t>
  </si>
  <si>
    <t>cg3326</t>
  </si>
  <si>
    <t>cg3325</t>
  </si>
  <si>
    <t>cg3324</t>
  </si>
  <si>
    <t>cg3323</t>
  </si>
  <si>
    <t>cg3322</t>
  </si>
  <si>
    <t>cg3321</t>
  </si>
  <si>
    <t>cg3320</t>
  </si>
  <si>
    <t>cg3319</t>
  </si>
  <si>
    <t>cg3318</t>
  </si>
  <si>
    <t>cg3317</t>
  </si>
  <si>
    <t>cg3316</t>
  </si>
  <si>
    <t>cg3315</t>
  </si>
  <si>
    <t>cg3314</t>
  </si>
  <si>
    <t>cg3313</t>
  </si>
  <si>
    <t>cg3312</t>
  </si>
  <si>
    <t>cg3311</t>
  </si>
  <si>
    <t>cg3309</t>
  </si>
  <si>
    <t>30S ribosomal protein S6</t>
  </si>
  <si>
    <t>cg3308</t>
  </si>
  <si>
    <t>cg3307</t>
  </si>
  <si>
    <t>50S ribosomal protein L9</t>
  </si>
  <si>
    <t>cg3306</t>
  </si>
  <si>
    <t>cg3304</t>
  </si>
  <si>
    <t>cg3303</t>
  </si>
  <si>
    <t>cg3301</t>
  </si>
  <si>
    <t>cg3300</t>
  </si>
  <si>
    <t>cg3299</t>
  </si>
  <si>
    <t>cg3298</t>
  </si>
  <si>
    <t>cg3297</t>
  </si>
  <si>
    <t>cg3296</t>
  </si>
  <si>
    <t>cg3295</t>
  </si>
  <si>
    <t>cg3294</t>
  </si>
  <si>
    <t>cg3293</t>
  </si>
  <si>
    <t>cg3292</t>
  </si>
  <si>
    <t>cg3291</t>
  </si>
  <si>
    <t>cg3290</t>
  </si>
  <si>
    <t>cg3289</t>
  </si>
  <si>
    <t>cg3288</t>
  </si>
  <si>
    <t>cg3287</t>
  </si>
  <si>
    <t>cg3286</t>
  </si>
  <si>
    <t>cg3285</t>
  </si>
  <si>
    <t>cg3284</t>
  </si>
  <si>
    <t>cg3283</t>
  </si>
  <si>
    <t>cg3282</t>
  </si>
  <si>
    <t>cg3281</t>
  </si>
  <si>
    <t>cg3280</t>
  </si>
  <si>
    <t>cg3279</t>
  </si>
  <si>
    <t>cg3278</t>
  </si>
  <si>
    <t>cg3277</t>
  </si>
  <si>
    <t>cg3275</t>
  </si>
  <si>
    <t>cg3274</t>
  </si>
  <si>
    <t>cg3273</t>
  </si>
  <si>
    <t>cg3272</t>
  </si>
  <si>
    <t>cg3271</t>
  </si>
  <si>
    <t>cg3270</t>
  </si>
  <si>
    <t>cg3269</t>
  </si>
  <si>
    <t>cg3268</t>
  </si>
  <si>
    <t>cg3267</t>
  </si>
  <si>
    <t>cg3266</t>
  </si>
  <si>
    <t>cg3264</t>
  </si>
  <si>
    <t>cg3263</t>
  </si>
  <si>
    <t>cg3261</t>
  </si>
  <si>
    <t>cg3258</t>
  </si>
  <si>
    <t>cg3256</t>
  </si>
  <si>
    <t>cg3255</t>
  </si>
  <si>
    <t>cg3254</t>
  </si>
  <si>
    <t>cg3253</t>
  </si>
  <si>
    <t>cg3252</t>
  </si>
  <si>
    <t>cg3251</t>
  </si>
  <si>
    <t>cg3250</t>
  </si>
  <si>
    <t>cg3249</t>
  </si>
  <si>
    <t>cg3248</t>
  </si>
  <si>
    <t>cg3247</t>
  </si>
  <si>
    <t>cg3246</t>
  </si>
  <si>
    <t>cg3245</t>
  </si>
  <si>
    <t>cg3244</t>
  </si>
  <si>
    <t>cg3243</t>
  </si>
  <si>
    <t>cg3242</t>
  </si>
  <si>
    <t>cg3240</t>
  </si>
  <si>
    <t>lysR2</t>
  </si>
  <si>
    <t>cg3239</t>
  </si>
  <si>
    <t>cg3238</t>
  </si>
  <si>
    <t>cg3237</t>
  </si>
  <si>
    <t>cg3236</t>
  </si>
  <si>
    <t>cg3234</t>
  </si>
  <si>
    <t>cg3233</t>
  </si>
  <si>
    <t>cg3232</t>
  </si>
  <si>
    <t>cg3231</t>
  </si>
  <si>
    <t>cg3230</t>
  </si>
  <si>
    <t>cg3229</t>
  </si>
  <si>
    <t>cg3228</t>
  </si>
  <si>
    <t>cg3227</t>
  </si>
  <si>
    <t>cg3226</t>
  </si>
  <si>
    <t>cg3225</t>
  </si>
  <si>
    <t>cg3224</t>
  </si>
  <si>
    <t>cg3223</t>
  </si>
  <si>
    <t>cg3221</t>
  </si>
  <si>
    <t>cg3220</t>
  </si>
  <si>
    <t>cg3219</t>
  </si>
  <si>
    <t>cg3218</t>
  </si>
  <si>
    <t>cg3216</t>
  </si>
  <si>
    <t>cg3215</t>
  </si>
  <si>
    <t>cg3214</t>
  </si>
  <si>
    <t>cg3213</t>
  </si>
  <si>
    <t>cg3212</t>
  </si>
  <si>
    <t>cg3211</t>
  </si>
  <si>
    <t>cg3210</t>
  </si>
  <si>
    <t>cg3209</t>
  </si>
  <si>
    <t>cg3208</t>
  </si>
  <si>
    <t>cg3207</t>
  </si>
  <si>
    <t>cg3206</t>
  </si>
  <si>
    <t>cg3205</t>
  </si>
  <si>
    <t>cg3204</t>
  </si>
  <si>
    <t>cg3203</t>
  </si>
  <si>
    <t>cg3202</t>
  </si>
  <si>
    <t>cg3201</t>
  </si>
  <si>
    <t>cg3200</t>
  </si>
  <si>
    <t>cg3199</t>
  </si>
  <si>
    <t>cg3198</t>
  </si>
  <si>
    <t>cg3197</t>
  </si>
  <si>
    <t>UDP-galactopyranose mutase (EC:5.4.99.9)</t>
  </si>
  <si>
    <t>cg3196</t>
  </si>
  <si>
    <t>cg3195</t>
  </si>
  <si>
    <t>cg3194</t>
  </si>
  <si>
    <t>cg3193</t>
  </si>
  <si>
    <t>cg3192</t>
  </si>
  <si>
    <t>glfT</t>
  </si>
  <si>
    <t>cg3191</t>
  </si>
  <si>
    <t>cg3190</t>
  </si>
  <si>
    <t>ubiA</t>
  </si>
  <si>
    <t>cg3189</t>
  </si>
  <si>
    <t>cg3187</t>
  </si>
  <si>
    <t>cg3186</t>
  </si>
  <si>
    <t>cg3185</t>
  </si>
  <si>
    <t>cg3182</t>
  </si>
  <si>
    <t>cg3181</t>
  </si>
  <si>
    <t>cg3180</t>
  </si>
  <si>
    <t>cg3179</t>
  </si>
  <si>
    <t>cg3178</t>
  </si>
  <si>
    <t>cg3177</t>
  </si>
  <si>
    <t>cg3176</t>
  </si>
  <si>
    <t>cg3175</t>
  </si>
  <si>
    <t>cg3174</t>
  </si>
  <si>
    <t>cg3173</t>
  </si>
  <si>
    <t>cg3172</t>
  </si>
  <si>
    <t>cg3170</t>
  </si>
  <si>
    <t>cg3169</t>
  </si>
  <si>
    <t>cg3168</t>
  </si>
  <si>
    <t>cg3167</t>
  </si>
  <si>
    <t>cg3166</t>
  </si>
  <si>
    <t>cg3165</t>
  </si>
  <si>
    <t>cg3164</t>
  </si>
  <si>
    <t>cg3163</t>
  </si>
  <si>
    <t>cg3162</t>
  </si>
  <si>
    <t>cg3161</t>
  </si>
  <si>
    <t>cg3160</t>
  </si>
  <si>
    <t>cg3159</t>
  </si>
  <si>
    <t>cg3158</t>
  </si>
  <si>
    <t>cg3157</t>
  </si>
  <si>
    <t>cg3156</t>
  </si>
  <si>
    <t>cg3155</t>
  </si>
  <si>
    <t>UDP-glucose 6-dehydrogenase (EC:1.1.1.22)</t>
  </si>
  <si>
    <t>cg3154</t>
  </si>
  <si>
    <t>cg3153</t>
  </si>
  <si>
    <t>cg3151</t>
  </si>
  <si>
    <t>cg3149</t>
  </si>
  <si>
    <t>cg3148</t>
  </si>
  <si>
    <t>cg3147</t>
  </si>
  <si>
    <t>cg3146</t>
  </si>
  <si>
    <t>cg3145</t>
  </si>
  <si>
    <t>cg3144</t>
  </si>
  <si>
    <t>cg3143</t>
  </si>
  <si>
    <t>cg3142</t>
  </si>
  <si>
    <t>cg3141</t>
  </si>
  <si>
    <t>cg3140</t>
  </si>
  <si>
    <t>cg3139</t>
  </si>
  <si>
    <t>cg3138</t>
  </si>
  <si>
    <t>cg3137</t>
  </si>
  <si>
    <t>cg3136</t>
  </si>
  <si>
    <t>cg3135</t>
  </si>
  <si>
    <t>cg3134</t>
  </si>
  <si>
    <t>cg3133</t>
  </si>
  <si>
    <t>cg3132</t>
  </si>
  <si>
    <t>cg3131</t>
  </si>
  <si>
    <t>cg3130</t>
  </si>
  <si>
    <t>cg3129</t>
  </si>
  <si>
    <t>cg3128</t>
  </si>
  <si>
    <t>citrate uptake transporter, substrate binding protein</t>
  </si>
  <si>
    <t>cg3127</t>
  </si>
  <si>
    <t>citrate uptake transporter, membrane subunit</t>
  </si>
  <si>
    <t>cg3126</t>
  </si>
  <si>
    <t>cg3125</t>
  </si>
  <si>
    <t>cg3124</t>
  </si>
  <si>
    <t>cg3122</t>
  </si>
  <si>
    <t>cg3121</t>
  </si>
  <si>
    <t>cg3120</t>
  </si>
  <si>
    <t>cg3119</t>
  </si>
  <si>
    <t>cg3118</t>
  </si>
  <si>
    <t>cg3117</t>
  </si>
  <si>
    <t>cg3116</t>
  </si>
  <si>
    <t>cg3115</t>
  </si>
  <si>
    <t>cg3114</t>
  </si>
  <si>
    <t>cg3113</t>
  </si>
  <si>
    <t>cg3112</t>
  </si>
  <si>
    <t>cg3111</t>
  </si>
  <si>
    <t>cg3110</t>
  </si>
  <si>
    <t>cg3109</t>
  </si>
  <si>
    <t>cg3108</t>
  </si>
  <si>
    <t>cg3107</t>
  </si>
  <si>
    <t>cg3106</t>
  </si>
  <si>
    <t>cg3105</t>
  </si>
  <si>
    <t>cg3104</t>
  </si>
  <si>
    <t>cg3103</t>
  </si>
  <si>
    <t>cg3102</t>
  </si>
  <si>
    <t>cg3101</t>
  </si>
  <si>
    <t>cg3100</t>
  </si>
  <si>
    <t>cg3099</t>
  </si>
  <si>
    <t>cg3098</t>
  </si>
  <si>
    <t>cg3097</t>
  </si>
  <si>
    <t>cg3096</t>
  </si>
  <si>
    <t>cg3095</t>
  </si>
  <si>
    <t>cg3094</t>
  </si>
  <si>
    <t>cg3093</t>
  </si>
  <si>
    <t>cg3092</t>
  </si>
  <si>
    <t>cg3091</t>
  </si>
  <si>
    <t>cg3090</t>
  </si>
  <si>
    <t>cg3089</t>
  </si>
  <si>
    <t>cg3088</t>
  </si>
  <si>
    <t>cg3087</t>
  </si>
  <si>
    <t>cg3086</t>
  </si>
  <si>
    <t>cg3085</t>
  </si>
  <si>
    <t>cg3084</t>
  </si>
  <si>
    <t>cg3083</t>
  </si>
  <si>
    <t>cg3082</t>
  </si>
  <si>
    <t>cg3080</t>
  </si>
  <si>
    <t>cg3079</t>
  </si>
  <si>
    <t>cg3078</t>
  </si>
  <si>
    <t>cg3077</t>
  </si>
  <si>
    <t>cg3075</t>
  </si>
  <si>
    <t>cg3074</t>
  </si>
  <si>
    <t>cg3073</t>
  </si>
  <si>
    <t>cg3072</t>
  </si>
  <si>
    <t>cg3071</t>
  </si>
  <si>
    <t>cg3070</t>
  </si>
  <si>
    <t>cg3069</t>
  </si>
  <si>
    <t>fda</t>
  </si>
  <si>
    <t>cg3068</t>
  </si>
  <si>
    <t>cg3067</t>
  </si>
  <si>
    <t>cg3066</t>
  </si>
  <si>
    <t>cg3065</t>
  </si>
  <si>
    <t>purA</t>
  </si>
  <si>
    <t>cg3063</t>
  </si>
  <si>
    <t>cg3061</t>
  </si>
  <si>
    <t>cg3060</t>
  </si>
  <si>
    <t>cg3059</t>
  </si>
  <si>
    <t>cg3058</t>
  </si>
  <si>
    <t>cg3057</t>
  </si>
  <si>
    <t>cg3054</t>
  </si>
  <si>
    <t>cg3053</t>
  </si>
  <si>
    <t>cg3052</t>
  </si>
  <si>
    <t>cg3051</t>
  </si>
  <si>
    <t>cg3050</t>
  </si>
  <si>
    <t>cg3049</t>
  </si>
  <si>
    <t>cg3048</t>
  </si>
  <si>
    <t>cg3047</t>
  </si>
  <si>
    <t>cg3046</t>
  </si>
  <si>
    <t>cg3045</t>
  </si>
  <si>
    <t>cg3044</t>
  </si>
  <si>
    <t>cg3043</t>
  </si>
  <si>
    <t>cg3042</t>
  </si>
  <si>
    <t>cg3041</t>
  </si>
  <si>
    <t>cg3040</t>
  </si>
  <si>
    <t>cg3039</t>
  </si>
  <si>
    <t>cg3038</t>
  </si>
  <si>
    <t>cg3037</t>
  </si>
  <si>
    <t>cg3036</t>
  </si>
  <si>
    <t>cg3035</t>
  </si>
  <si>
    <t>cg3034</t>
  </si>
  <si>
    <t>cg3033</t>
  </si>
  <si>
    <t>cg3032</t>
  </si>
  <si>
    <t>cg3031</t>
  </si>
  <si>
    <t>cg3030</t>
  </si>
  <si>
    <t>cg3029</t>
  </si>
  <si>
    <t>cg3028</t>
  </si>
  <si>
    <t>cg3027</t>
  </si>
  <si>
    <t>cg3026</t>
  </si>
  <si>
    <t>cg3025</t>
  </si>
  <si>
    <t>cg3024</t>
  </si>
  <si>
    <t>cg3022</t>
  </si>
  <si>
    <t>tpdA</t>
  </si>
  <si>
    <t>cg3021</t>
  </si>
  <si>
    <t>cg3020</t>
  </si>
  <si>
    <t>cg3019</t>
  </si>
  <si>
    <t>cg3018</t>
  </si>
  <si>
    <t>cg3017</t>
  </si>
  <si>
    <t>cg3016</t>
  </si>
  <si>
    <t>cg3015</t>
  </si>
  <si>
    <t>cg3014</t>
  </si>
  <si>
    <t>cg3013</t>
  </si>
  <si>
    <t>cg3012</t>
  </si>
  <si>
    <t>groEL</t>
  </si>
  <si>
    <t>cg3011</t>
  </si>
  <si>
    <t>cg3009</t>
  </si>
  <si>
    <t>cg3008</t>
  </si>
  <si>
    <t>cg3007</t>
  </si>
  <si>
    <t>cg3004</t>
  </si>
  <si>
    <t>cg3003</t>
  </si>
  <si>
    <t>cg3001</t>
  </si>
  <si>
    <t>cg3000</t>
  </si>
  <si>
    <t>cg2999</t>
  </si>
  <si>
    <t>cg2996</t>
  </si>
  <si>
    <t>cg2995</t>
  </si>
  <si>
    <t>cg2994</t>
  </si>
  <si>
    <t>cg2993</t>
  </si>
  <si>
    <t>cg2992</t>
  </si>
  <si>
    <t>cg2991</t>
  </si>
  <si>
    <t>cg2990</t>
  </si>
  <si>
    <t>cg2988</t>
  </si>
  <si>
    <t>cg2987</t>
  </si>
  <si>
    <t>cg2986</t>
  </si>
  <si>
    <t>cg2985</t>
  </si>
  <si>
    <t>cg2984</t>
  </si>
  <si>
    <t>GTP cyclohydrolase I (EC:3.5.4.16)</t>
  </si>
  <si>
    <t>cg2983</t>
  </si>
  <si>
    <t>cg2982</t>
  </si>
  <si>
    <t>cg2981</t>
  </si>
  <si>
    <t>cg2979</t>
  </si>
  <si>
    <t>cg2978</t>
  </si>
  <si>
    <t>cg2977</t>
  </si>
  <si>
    <t>cg2976</t>
  </si>
  <si>
    <t>cg2975</t>
  </si>
  <si>
    <t>cg2974</t>
  </si>
  <si>
    <t>cg2973</t>
  </si>
  <si>
    <t>lmrB</t>
  </si>
  <si>
    <t>cg2971</t>
  </si>
  <si>
    <t>cg2970</t>
  </si>
  <si>
    <t>cg2969</t>
  </si>
  <si>
    <t>cg2968</t>
  </si>
  <si>
    <t>cg2966</t>
  </si>
  <si>
    <t>cg2965</t>
  </si>
  <si>
    <t>cg2964</t>
  </si>
  <si>
    <t>cg2963</t>
  </si>
  <si>
    <t>cg2962</t>
  </si>
  <si>
    <t>cg2960</t>
  </si>
  <si>
    <t>cg2959</t>
  </si>
  <si>
    <t>cg2958</t>
  </si>
  <si>
    <t>cg2957</t>
  </si>
  <si>
    <t>cg2956</t>
  </si>
  <si>
    <t>mutY</t>
  </si>
  <si>
    <t>cg2955</t>
  </si>
  <si>
    <t>cynT</t>
  </si>
  <si>
    <t>cg2954</t>
  </si>
  <si>
    <t>cg2953</t>
  </si>
  <si>
    <t>cg2952</t>
  </si>
  <si>
    <t>cg2951</t>
  </si>
  <si>
    <t>cg2950</t>
  </si>
  <si>
    <t>cg2949</t>
  </si>
  <si>
    <t>cg2948</t>
  </si>
  <si>
    <t>cg2947</t>
  </si>
  <si>
    <t>cg2946</t>
  </si>
  <si>
    <t>cg2945</t>
  </si>
  <si>
    <t>cg2944</t>
  </si>
  <si>
    <t>cg2943</t>
  </si>
  <si>
    <t>cg2942</t>
  </si>
  <si>
    <t>cg2941</t>
  </si>
  <si>
    <t>cg2936</t>
  </si>
  <si>
    <t>cg2935</t>
  </si>
  <si>
    <t>cg2933</t>
  </si>
  <si>
    <t>cg2932</t>
  </si>
  <si>
    <t>cg2931</t>
  </si>
  <si>
    <t>cg2929</t>
  </si>
  <si>
    <t>cg2928</t>
  </si>
  <si>
    <t>cg2927</t>
  </si>
  <si>
    <t>cg2925</t>
  </si>
  <si>
    <t>cg2924</t>
  </si>
  <si>
    <t>cg2923</t>
  </si>
  <si>
    <t>cg2922</t>
  </si>
  <si>
    <t>cg2921</t>
  </si>
  <si>
    <t>cg2920</t>
  </si>
  <si>
    <t>cg2919</t>
  </si>
  <si>
    <t>cg2918</t>
  </si>
  <si>
    <t>cg2917</t>
  </si>
  <si>
    <t>cg2916</t>
  </si>
  <si>
    <t>cg2915</t>
  </si>
  <si>
    <t>cg2914</t>
  </si>
  <si>
    <t>cg2913</t>
  </si>
  <si>
    <t>cg2912</t>
  </si>
  <si>
    <t>cg2911</t>
  </si>
  <si>
    <t>cg2910</t>
  </si>
  <si>
    <t>cg2909</t>
  </si>
  <si>
    <t>cg2908</t>
  </si>
  <si>
    <t>cg2907</t>
  </si>
  <si>
    <t>cg2906</t>
  </si>
  <si>
    <t>cg2905</t>
  </si>
  <si>
    <t>cg2904</t>
  </si>
  <si>
    <t>cg2903</t>
  </si>
  <si>
    <t>cg2902</t>
  </si>
  <si>
    <t>cg2901</t>
  </si>
  <si>
    <t>cg2900</t>
  </si>
  <si>
    <t>cg2899</t>
  </si>
  <si>
    <t>cg2898</t>
  </si>
  <si>
    <t>cg2896</t>
  </si>
  <si>
    <t>cg2895</t>
  </si>
  <si>
    <t>cg2894</t>
  </si>
  <si>
    <t>cg2893</t>
  </si>
  <si>
    <t>cg2891</t>
  </si>
  <si>
    <t>cg2890</t>
  </si>
  <si>
    <t>cg2889</t>
  </si>
  <si>
    <t>cg2888</t>
  </si>
  <si>
    <t>cg2887</t>
  </si>
  <si>
    <t>cg2886</t>
  </si>
  <si>
    <t>cg2885</t>
  </si>
  <si>
    <t>cg2883</t>
  </si>
  <si>
    <t>cg2880</t>
  </si>
  <si>
    <t>cg2878</t>
  </si>
  <si>
    <t>cg2877</t>
  </si>
  <si>
    <t>cg2876</t>
  </si>
  <si>
    <t>cg2875</t>
  </si>
  <si>
    <t>cg2874</t>
  </si>
  <si>
    <t>cg2870</t>
  </si>
  <si>
    <t>cg2869</t>
  </si>
  <si>
    <t>cg2868</t>
  </si>
  <si>
    <t>cg2867</t>
  </si>
  <si>
    <t>cg2865</t>
  </si>
  <si>
    <t>cg2863</t>
  </si>
  <si>
    <t>cg2862</t>
  </si>
  <si>
    <t>cg2861</t>
  </si>
  <si>
    <t>cg2860</t>
  </si>
  <si>
    <t>cg2859</t>
  </si>
  <si>
    <t>cg2857</t>
  </si>
  <si>
    <t>purM</t>
  </si>
  <si>
    <t>cg2856</t>
  </si>
  <si>
    <t>cg2854</t>
  </si>
  <si>
    <t>cg2853</t>
  </si>
  <si>
    <t>cg2852</t>
  </si>
  <si>
    <t>cg2851</t>
  </si>
  <si>
    <t>cg2850</t>
  </si>
  <si>
    <t>cg2849</t>
  </si>
  <si>
    <t>cg2848</t>
  </si>
  <si>
    <t>cg2847</t>
  </si>
  <si>
    <t>cg2846</t>
  </si>
  <si>
    <t>cg2845</t>
  </si>
  <si>
    <t>cg2844</t>
  </si>
  <si>
    <t>cg2843</t>
  </si>
  <si>
    <t>cg2842</t>
  </si>
  <si>
    <t>cg2841</t>
  </si>
  <si>
    <t>cg2840</t>
  </si>
  <si>
    <t>cg2839</t>
  </si>
  <si>
    <t>cg2838</t>
  </si>
  <si>
    <t>cg2837</t>
  </si>
  <si>
    <t>cg2836</t>
  </si>
  <si>
    <t>cg2835</t>
  </si>
  <si>
    <t>cg2834</t>
  </si>
  <si>
    <t>cg2833</t>
  </si>
  <si>
    <t>cg2831</t>
  </si>
  <si>
    <t>cg2830</t>
  </si>
  <si>
    <t>UDP-N-acetylglucosamine 1-carboxyvinyltransferase (EC:2.5.1.7)</t>
  </si>
  <si>
    <t>cg2829</t>
  </si>
  <si>
    <t>cg2828</t>
  </si>
  <si>
    <t>cg2824</t>
  </si>
  <si>
    <t>cg2823</t>
  </si>
  <si>
    <t>cg2822</t>
  </si>
  <si>
    <t>cg2812</t>
  </si>
  <si>
    <t>cg2811</t>
  </si>
  <si>
    <t>cg2810</t>
  </si>
  <si>
    <t>cg2809</t>
  </si>
  <si>
    <t>cg2808</t>
  </si>
  <si>
    <t>cg2807</t>
  </si>
  <si>
    <t>cg2806</t>
  </si>
  <si>
    <t>psp4</t>
  </si>
  <si>
    <t>cg2805</t>
  </si>
  <si>
    <t>cg2804</t>
  </si>
  <si>
    <t>cg2803</t>
  </si>
  <si>
    <t>cg2802</t>
  </si>
  <si>
    <t>cg2801</t>
  </si>
  <si>
    <t>cg2800</t>
  </si>
  <si>
    <t>cg2799</t>
  </si>
  <si>
    <t>cg2797</t>
  </si>
  <si>
    <t>cg2796</t>
  </si>
  <si>
    <t>cg2795</t>
  </si>
  <si>
    <t>cg2794</t>
  </si>
  <si>
    <t>cg2793</t>
  </si>
  <si>
    <t>cg2792</t>
  </si>
  <si>
    <t>50S ribosomal protein L36</t>
  </si>
  <si>
    <t>rpmJ</t>
  </si>
  <si>
    <t>cg2791</t>
  </si>
  <si>
    <t>cg2789</t>
  </si>
  <si>
    <t>cg2787</t>
  </si>
  <si>
    <t>cg2786</t>
  </si>
  <si>
    <t>cg2785</t>
  </si>
  <si>
    <t>cg2784</t>
  </si>
  <si>
    <t>cg2783</t>
  </si>
  <si>
    <t>cg2782</t>
  </si>
  <si>
    <t>cg2781</t>
  </si>
  <si>
    <t>cg2780</t>
  </si>
  <si>
    <t>serB</t>
  </si>
  <si>
    <t>cg2779</t>
  </si>
  <si>
    <t>cg2778</t>
  </si>
  <si>
    <t>cg2777</t>
  </si>
  <si>
    <t>cg2776</t>
  </si>
  <si>
    <t>cg2775</t>
  </si>
  <si>
    <t>cg2774</t>
  </si>
  <si>
    <t>cg2773</t>
  </si>
  <si>
    <t>cg2772</t>
  </si>
  <si>
    <t>cg2770</t>
  </si>
  <si>
    <t>cg2767</t>
  </si>
  <si>
    <t>cg2766</t>
  </si>
  <si>
    <t>cg2765</t>
  </si>
  <si>
    <t>murI</t>
  </si>
  <si>
    <t>cg2762</t>
  </si>
  <si>
    <t>cg2761</t>
  </si>
  <si>
    <t>cg2760</t>
  </si>
  <si>
    <t>cg2759</t>
  </si>
  <si>
    <t>cg2758</t>
  </si>
  <si>
    <t>cg2757</t>
  </si>
  <si>
    <t>cg2756</t>
  </si>
  <si>
    <t>cg2755</t>
  </si>
  <si>
    <t>cg2753</t>
  </si>
  <si>
    <t>cg2751</t>
  </si>
  <si>
    <t>cg2750</t>
  </si>
  <si>
    <t>cg2748</t>
  </si>
  <si>
    <t>cg2746</t>
  </si>
  <si>
    <t>cg2745</t>
  </si>
  <si>
    <t>cg2743</t>
  </si>
  <si>
    <t>cg2741</t>
  </si>
  <si>
    <t>cg2740</t>
  </si>
  <si>
    <t>cg2739</t>
  </si>
  <si>
    <t>cg2738</t>
  </si>
  <si>
    <t>cg2737</t>
  </si>
  <si>
    <t>cg2736</t>
  </si>
  <si>
    <t>cg2735</t>
  </si>
  <si>
    <t>cg2734</t>
  </si>
  <si>
    <t>cg2733</t>
  </si>
  <si>
    <t>cg2732</t>
  </si>
  <si>
    <t>cg2731</t>
  </si>
  <si>
    <t>cg2730</t>
  </si>
  <si>
    <t>cg2729</t>
  </si>
  <si>
    <t>glsK</t>
  </si>
  <si>
    <t>cg2728</t>
  </si>
  <si>
    <t>cg2727</t>
  </si>
  <si>
    <t>cg2726</t>
  </si>
  <si>
    <t>cg2725</t>
  </si>
  <si>
    <t>cg2723</t>
  </si>
  <si>
    <t>cg2722</t>
  </si>
  <si>
    <t>lppS</t>
  </si>
  <si>
    <t>cg2720</t>
  </si>
  <si>
    <t>cg2719</t>
  </si>
  <si>
    <t>ornA</t>
  </si>
  <si>
    <t>cg2718</t>
  </si>
  <si>
    <t>cg2717</t>
  </si>
  <si>
    <t>hyi</t>
  </si>
  <si>
    <t>cg2716</t>
  </si>
  <si>
    <t>cg2715</t>
  </si>
  <si>
    <t>cg2714</t>
  </si>
  <si>
    <t>cg2713</t>
  </si>
  <si>
    <t>cg2712</t>
  </si>
  <si>
    <t>cg2711</t>
  </si>
  <si>
    <t>cg2710</t>
  </si>
  <si>
    <t>cg2708</t>
  </si>
  <si>
    <t>cg2707</t>
  </si>
  <si>
    <t>cg2705</t>
  </si>
  <si>
    <t>cg2704</t>
  </si>
  <si>
    <t>cg2703</t>
  </si>
  <si>
    <t>cg2701</t>
  </si>
  <si>
    <t>cg2700</t>
  </si>
  <si>
    <t>cg2699</t>
  </si>
  <si>
    <t>cg2697</t>
  </si>
  <si>
    <t>cg2695</t>
  </si>
  <si>
    <t>cg2694</t>
  </si>
  <si>
    <t>cg2693</t>
  </si>
  <si>
    <t>cg2692</t>
  </si>
  <si>
    <t>cg2691</t>
  </si>
  <si>
    <t>cg2690</t>
  </si>
  <si>
    <t>cg2689</t>
  </si>
  <si>
    <t>cg2688</t>
  </si>
  <si>
    <t>cg2687</t>
  </si>
  <si>
    <t>cg2686</t>
  </si>
  <si>
    <t>cg2685</t>
  </si>
  <si>
    <t>cg2684</t>
  </si>
  <si>
    <t>cg2683</t>
  </si>
  <si>
    <t>cg2680</t>
  </si>
  <si>
    <t>cg2679</t>
  </si>
  <si>
    <t>cg2674</t>
  </si>
  <si>
    <t>cg2673</t>
  </si>
  <si>
    <t>cg2672</t>
  </si>
  <si>
    <t>cg2670</t>
  </si>
  <si>
    <t>cg2668</t>
  </si>
  <si>
    <t>cg2667</t>
  </si>
  <si>
    <t>cg2666</t>
  </si>
  <si>
    <t>cg2665</t>
  </si>
  <si>
    <t>cg2664</t>
  </si>
  <si>
    <t>cg2661</t>
  </si>
  <si>
    <t>cg2659</t>
  </si>
  <si>
    <t>cg2658</t>
  </si>
  <si>
    <t>cg2657</t>
  </si>
  <si>
    <t>cg2654</t>
  </si>
  <si>
    <t>cg2652</t>
  </si>
  <si>
    <t>cg2651</t>
  </si>
  <si>
    <t>cg2650</t>
  </si>
  <si>
    <t>cg2649</t>
  </si>
  <si>
    <t>cg2648</t>
  </si>
  <si>
    <t>tig</t>
  </si>
  <si>
    <t>cg2647</t>
  </si>
  <si>
    <t>cg2643</t>
  </si>
  <si>
    <t>cg2642</t>
  </si>
  <si>
    <t>cg2641</t>
  </si>
  <si>
    <t>cg2640</t>
  </si>
  <si>
    <t>cg2639</t>
  </si>
  <si>
    <t>cg2638</t>
  </si>
  <si>
    <t>cg2637</t>
  </si>
  <si>
    <t>cg2636</t>
  </si>
  <si>
    <t>cg2635</t>
  </si>
  <si>
    <t>cg2634</t>
  </si>
  <si>
    <t>cg2633</t>
  </si>
  <si>
    <t>cg2631</t>
  </si>
  <si>
    <t>cg2630</t>
  </si>
  <si>
    <t>cg2629</t>
  </si>
  <si>
    <t>cg2628</t>
  </si>
  <si>
    <t>cg2627</t>
  </si>
  <si>
    <t>cg2626</t>
  </si>
  <si>
    <t>cg2625</t>
  </si>
  <si>
    <t>cg2624</t>
  </si>
  <si>
    <t>cg2623</t>
  </si>
  <si>
    <t>cg2622</t>
  </si>
  <si>
    <t>cg2621</t>
  </si>
  <si>
    <t>cg2618</t>
  </si>
  <si>
    <t>cg2617</t>
  </si>
  <si>
    <t>cg2616</t>
  </si>
  <si>
    <t>cg2615</t>
  </si>
  <si>
    <t>cg2614</t>
  </si>
  <si>
    <t>cg2613</t>
  </si>
  <si>
    <t>cg2612</t>
  </si>
  <si>
    <t>cg2611</t>
  </si>
  <si>
    <t>cg2609</t>
  </si>
  <si>
    <t>cg2608</t>
  </si>
  <si>
    <t>cg2607</t>
  </si>
  <si>
    <t>cg2606</t>
  </si>
  <si>
    <t>cg2605</t>
  </si>
  <si>
    <t>cg2604</t>
  </si>
  <si>
    <t>ndk</t>
  </si>
  <si>
    <t>cg2603</t>
  </si>
  <si>
    <t>cg2602</t>
  </si>
  <si>
    <t>cg2601</t>
  </si>
  <si>
    <t>cg2600</t>
  </si>
  <si>
    <t>cg2599</t>
  </si>
  <si>
    <t>cg2598</t>
  </si>
  <si>
    <t>cg2597</t>
  </si>
  <si>
    <t>50S ribosomal protein L21</t>
  </si>
  <si>
    <t>cg2595</t>
  </si>
  <si>
    <t>50S ribosomal protein L27</t>
  </si>
  <si>
    <t>cg2594</t>
  </si>
  <si>
    <t>cg2593</t>
  </si>
  <si>
    <t>cg2592</t>
  </si>
  <si>
    <t>cg2591</t>
  </si>
  <si>
    <t>cg2590</t>
  </si>
  <si>
    <t>cg2589</t>
  </si>
  <si>
    <t>cg2588</t>
  </si>
  <si>
    <t>cg2587</t>
  </si>
  <si>
    <t>cg2586</t>
  </si>
  <si>
    <t>cg2585</t>
  </si>
  <si>
    <t>cg2584</t>
  </si>
  <si>
    <t>cg2582</t>
  </si>
  <si>
    <t>cg2581</t>
  </si>
  <si>
    <t>cg2579</t>
  </si>
  <si>
    <t>cg2578</t>
  </si>
  <si>
    <t>cg2577</t>
  </si>
  <si>
    <t>cg2576</t>
  </si>
  <si>
    <t>cg2575</t>
  </si>
  <si>
    <t>cg2574</t>
  </si>
  <si>
    <t>30S ribosomal protein S20</t>
  </si>
  <si>
    <t>cg2573</t>
  </si>
  <si>
    <t>cg2572</t>
  </si>
  <si>
    <t>cg2571</t>
  </si>
  <si>
    <t>cg2570</t>
  </si>
  <si>
    <t>cg2569</t>
  </si>
  <si>
    <t>cg2568</t>
  </si>
  <si>
    <t>cg2567</t>
  </si>
  <si>
    <t>cg2566</t>
  </si>
  <si>
    <t>cg2565</t>
  </si>
  <si>
    <t>cg2564</t>
  </si>
  <si>
    <t>cg2563</t>
  </si>
  <si>
    <t>cg2562</t>
  </si>
  <si>
    <t>cg2561</t>
  </si>
  <si>
    <t>cg2560</t>
  </si>
  <si>
    <t>cg2559</t>
  </si>
  <si>
    <t>cg2558</t>
  </si>
  <si>
    <t>cg2557</t>
  </si>
  <si>
    <t>cg2556</t>
  </si>
  <si>
    <t>cg2554</t>
  </si>
  <si>
    <t>cg2553</t>
  </si>
  <si>
    <t>cg2546</t>
  </si>
  <si>
    <t>cg2545</t>
  </si>
  <si>
    <t>cg2544</t>
  </si>
  <si>
    <t>cg2543</t>
  </si>
  <si>
    <t>cg2542</t>
  </si>
  <si>
    <t>cg2540</t>
  </si>
  <si>
    <t>cg2539</t>
  </si>
  <si>
    <t>cg2538</t>
  </si>
  <si>
    <t>cg2537</t>
  </si>
  <si>
    <t>cg2536</t>
  </si>
  <si>
    <t>cg2535</t>
  </si>
  <si>
    <t>cg2534</t>
  </si>
  <si>
    <t>cg2533</t>
  </si>
  <si>
    <t>idi</t>
  </si>
  <si>
    <t>cg2531</t>
  </si>
  <si>
    <t>cg2530</t>
  </si>
  <si>
    <t>cg2529</t>
  </si>
  <si>
    <t>cg2528</t>
  </si>
  <si>
    <t>cg2526</t>
  </si>
  <si>
    <t>cg2525</t>
  </si>
  <si>
    <t>cg2524</t>
  </si>
  <si>
    <t>cg2523</t>
  </si>
  <si>
    <t>cg2521</t>
  </si>
  <si>
    <t>cg2520</t>
  </si>
  <si>
    <t>cg2519</t>
  </si>
  <si>
    <t>cg2518</t>
  </si>
  <si>
    <t>cg2517</t>
  </si>
  <si>
    <t>cg2516</t>
  </si>
  <si>
    <t>cg2515</t>
  </si>
  <si>
    <t>cg2514</t>
  </si>
  <si>
    <t>cg2513</t>
  </si>
  <si>
    <t>cg2512</t>
  </si>
  <si>
    <t>cg2511</t>
  </si>
  <si>
    <t>cg2510</t>
  </si>
  <si>
    <t>cg2509</t>
  </si>
  <si>
    <t>cg2508</t>
  </si>
  <si>
    <t>cg2507</t>
  </si>
  <si>
    <t>cg2504</t>
  </si>
  <si>
    <t>cg2502</t>
  </si>
  <si>
    <t>cg2500</t>
  </si>
  <si>
    <t>glyS</t>
  </si>
  <si>
    <t>cg2499</t>
  </si>
  <si>
    <t>cg2498</t>
  </si>
  <si>
    <t>cg2497</t>
  </si>
  <si>
    <t>cg2496</t>
  </si>
  <si>
    <t>cg2495</t>
  </si>
  <si>
    <t>dgt</t>
  </si>
  <si>
    <t>cg2494</t>
  </si>
  <si>
    <t>glmS</t>
  </si>
  <si>
    <t>cg2492</t>
  </si>
  <si>
    <t>cg2491</t>
  </si>
  <si>
    <t>cg2490</t>
  </si>
  <si>
    <t>dnaG</t>
  </si>
  <si>
    <t>cg2489</t>
  </si>
  <si>
    <t>cg2488</t>
  </si>
  <si>
    <t>cg2487</t>
  </si>
  <si>
    <t>phoD</t>
  </si>
  <si>
    <t>cg2485</t>
  </si>
  <si>
    <t>cg2484</t>
  </si>
  <si>
    <t>cg2483</t>
  </si>
  <si>
    <t>cg2482</t>
  </si>
  <si>
    <t>cg2481</t>
  </si>
  <si>
    <t>cg2480</t>
  </si>
  <si>
    <t>cg2479</t>
  </si>
  <si>
    <t>cg2478</t>
  </si>
  <si>
    <t>cg2477</t>
  </si>
  <si>
    <t>cg2475</t>
  </si>
  <si>
    <t>cg2474</t>
  </si>
  <si>
    <t>acpM</t>
  </si>
  <si>
    <t>cg2473</t>
  </si>
  <si>
    <t>cg2472</t>
  </si>
  <si>
    <t>cg2471</t>
  </si>
  <si>
    <t>aceE</t>
  </si>
  <si>
    <t>cg2466</t>
  </si>
  <si>
    <t>cg2465</t>
  </si>
  <si>
    <t>cg2464</t>
  </si>
  <si>
    <t>cg2463</t>
  </si>
  <si>
    <t>cg2462</t>
  </si>
  <si>
    <t>cg2461</t>
  </si>
  <si>
    <t>cg2460</t>
  </si>
  <si>
    <t>ptpA</t>
  </si>
  <si>
    <t>cg2459</t>
  </si>
  <si>
    <t>pgp2</t>
  </si>
  <si>
    <t>cg2458</t>
  </si>
  <si>
    <t>cg2457</t>
  </si>
  <si>
    <t>cg2456</t>
  </si>
  <si>
    <t>cg2455</t>
  </si>
  <si>
    <t>cg2453</t>
  </si>
  <si>
    <t>galK</t>
  </si>
  <si>
    <t>cg2452</t>
  </si>
  <si>
    <t>cg2451</t>
  </si>
  <si>
    <t>cg2450</t>
  </si>
  <si>
    <t>cg2449</t>
  </si>
  <si>
    <t>glnA2</t>
  </si>
  <si>
    <t>cg2447</t>
  </si>
  <si>
    <t>glnE</t>
  </si>
  <si>
    <t>cg2446</t>
  </si>
  <si>
    <t>hmuO</t>
  </si>
  <si>
    <t>cg2445</t>
  </si>
  <si>
    <t>cg2444</t>
  </si>
  <si>
    <t>cg2443</t>
  </si>
  <si>
    <t>cg2442</t>
  </si>
  <si>
    <t>cg2441</t>
  </si>
  <si>
    <t>cg2440</t>
  </si>
  <si>
    <t>cg2438</t>
  </si>
  <si>
    <t>thrC</t>
  </si>
  <si>
    <t>cg2437</t>
  </si>
  <si>
    <t>cg2435</t>
  </si>
  <si>
    <t>cg2434</t>
  </si>
  <si>
    <t>cg2432</t>
  </si>
  <si>
    <t>cg2431</t>
  </si>
  <si>
    <t>cg2430</t>
  </si>
  <si>
    <t>glnA</t>
  </si>
  <si>
    <t>cg2429</t>
  </si>
  <si>
    <t>cg2428</t>
  </si>
  <si>
    <t>cg2426</t>
  </si>
  <si>
    <t>cg2425</t>
  </si>
  <si>
    <t>cg2424</t>
  </si>
  <si>
    <t>cg2423</t>
  </si>
  <si>
    <t>cg2422</t>
  </si>
  <si>
    <t>cg2421</t>
  </si>
  <si>
    <t>cg2420</t>
  </si>
  <si>
    <t>cg2418</t>
  </si>
  <si>
    <t>cg2417</t>
  </si>
  <si>
    <t>cg2415</t>
  </si>
  <si>
    <t>cg2414</t>
  </si>
  <si>
    <t>cg2413</t>
  </si>
  <si>
    <t>cg2412</t>
  </si>
  <si>
    <t>cg2411</t>
  </si>
  <si>
    <t>cg2410</t>
  </si>
  <si>
    <t>cg2409</t>
  </si>
  <si>
    <t>cg2408</t>
  </si>
  <si>
    <t>cg2406</t>
  </si>
  <si>
    <t>cg2405</t>
  </si>
  <si>
    <t>cg2404</t>
  </si>
  <si>
    <t>cg2403</t>
  </si>
  <si>
    <t>cg2402</t>
  </si>
  <si>
    <t>cg2401</t>
  </si>
  <si>
    <t>cg2400</t>
  </si>
  <si>
    <t>cg2399</t>
  </si>
  <si>
    <t>cg2398</t>
  </si>
  <si>
    <t>cg2397</t>
  </si>
  <si>
    <t>cg2395</t>
  </si>
  <si>
    <t>cg2394</t>
  </si>
  <si>
    <t>cg2393</t>
  </si>
  <si>
    <t>cg2392</t>
  </si>
  <si>
    <t>cg2391</t>
  </si>
  <si>
    <t>cg2390</t>
  </si>
  <si>
    <t>cg2389</t>
  </si>
  <si>
    <t>cg2388</t>
  </si>
  <si>
    <t>cg2386</t>
  </si>
  <si>
    <t>cg2385</t>
  </si>
  <si>
    <t>cg2384</t>
  </si>
  <si>
    <t>cg2383</t>
  </si>
  <si>
    <t>cg2382</t>
  </si>
  <si>
    <t>cg2381</t>
  </si>
  <si>
    <t>cg2380</t>
  </si>
  <si>
    <t>cg2379</t>
  </si>
  <si>
    <t>cg2378</t>
  </si>
  <si>
    <t>cg2377</t>
  </si>
  <si>
    <t>cg2376</t>
  </si>
  <si>
    <t>cg2375</t>
  </si>
  <si>
    <t>cg2374</t>
  </si>
  <si>
    <t>cg2373</t>
  </si>
  <si>
    <t>cg2372</t>
  </si>
  <si>
    <t>cg2371</t>
  </si>
  <si>
    <t>cg2370</t>
  </si>
  <si>
    <t>cg2369</t>
  </si>
  <si>
    <t>cg2368</t>
  </si>
  <si>
    <t>cg2367</t>
  </si>
  <si>
    <t>cg2366</t>
  </si>
  <si>
    <t>cg2365</t>
  </si>
  <si>
    <t>cg2364</t>
  </si>
  <si>
    <t>cg2363</t>
  </si>
  <si>
    <t>cg2362</t>
  </si>
  <si>
    <t>cg2361</t>
  </si>
  <si>
    <t>cg2360</t>
  </si>
  <si>
    <t>cg2359</t>
  </si>
  <si>
    <t>cg2358</t>
  </si>
  <si>
    <t>cg2357</t>
  </si>
  <si>
    <t>cg2356</t>
  </si>
  <si>
    <t>dinP</t>
  </si>
  <si>
    <t>cg2355</t>
  </si>
  <si>
    <t>cg2354</t>
  </si>
  <si>
    <t>cg2353</t>
  </si>
  <si>
    <t>cg2352</t>
  </si>
  <si>
    <t>cg2350</t>
  </si>
  <si>
    <t>cg2349</t>
  </si>
  <si>
    <t>cg2348</t>
  </si>
  <si>
    <t>cg2346</t>
  </si>
  <si>
    <t>cg2345</t>
  </si>
  <si>
    <t>cg2344</t>
  </si>
  <si>
    <t>cg2343</t>
  </si>
  <si>
    <t>cg2342</t>
  </si>
  <si>
    <t>cg2338</t>
  </si>
  <si>
    <t>cg2337</t>
  </si>
  <si>
    <t>cg2336</t>
  </si>
  <si>
    <t>cg2334</t>
  </si>
  <si>
    <t>cg2333</t>
  </si>
  <si>
    <t>cg2332</t>
  </si>
  <si>
    <t>cg2331</t>
  </si>
  <si>
    <t>cg2330</t>
  </si>
  <si>
    <t>cg2329</t>
  </si>
  <si>
    <t>cg2328</t>
  </si>
  <si>
    <t>cg2326</t>
  </si>
  <si>
    <t>cg2325</t>
  </si>
  <si>
    <t>cg2324</t>
  </si>
  <si>
    <t>cg2323</t>
  </si>
  <si>
    <t>cg2322</t>
  </si>
  <si>
    <t>cg2321</t>
  </si>
  <si>
    <t>cg2320</t>
  </si>
  <si>
    <t>cg2318</t>
  </si>
  <si>
    <t>cg2317</t>
  </si>
  <si>
    <t>cg2315</t>
  </si>
  <si>
    <t>cg2314</t>
  </si>
  <si>
    <t>cg2313</t>
  </si>
  <si>
    <t>cg2312</t>
  </si>
  <si>
    <t>cg2311</t>
  </si>
  <si>
    <t>cg2310</t>
  </si>
  <si>
    <t>cg2309</t>
  </si>
  <si>
    <t>cg2308</t>
  </si>
  <si>
    <t>cg2307</t>
  </si>
  <si>
    <t>cg2306</t>
  </si>
  <si>
    <t>cg2305</t>
  </si>
  <si>
    <t>cg2304</t>
  </si>
  <si>
    <t>cg2303</t>
  </si>
  <si>
    <t>cg2302</t>
  </si>
  <si>
    <t>cg2301</t>
  </si>
  <si>
    <t>cg2300</t>
  </si>
  <si>
    <t>cg2299</t>
  </si>
  <si>
    <t>cg2298</t>
  </si>
  <si>
    <t>cg2297</t>
  </si>
  <si>
    <t>cg2296</t>
  </si>
  <si>
    <t>cg2294</t>
  </si>
  <si>
    <t>cg2293</t>
  </si>
  <si>
    <t>cg2292</t>
  </si>
  <si>
    <t>cg2291</t>
  </si>
  <si>
    <t>cg2290</t>
  </si>
  <si>
    <t>cg2289</t>
  </si>
  <si>
    <t>cg2288</t>
  </si>
  <si>
    <t>cg2287</t>
  </si>
  <si>
    <t>cg2286</t>
  </si>
  <si>
    <t>cg2285</t>
  </si>
  <si>
    <t>galT</t>
  </si>
  <si>
    <t>cg2284</t>
  </si>
  <si>
    <t>cg2283</t>
  </si>
  <si>
    <t>cg2282</t>
  </si>
  <si>
    <t>gdh</t>
  </si>
  <si>
    <t>cg2280</t>
  </si>
  <si>
    <t>cg2279</t>
  </si>
  <si>
    <t>cg2277</t>
  </si>
  <si>
    <t>cg2275</t>
  </si>
  <si>
    <t>cg2274</t>
  </si>
  <si>
    <t>cg2273</t>
  </si>
  <si>
    <t>mutM1</t>
  </si>
  <si>
    <t>cg2272</t>
  </si>
  <si>
    <t>cg2271</t>
  </si>
  <si>
    <t>cg2270</t>
  </si>
  <si>
    <t>cg2269</t>
  </si>
  <si>
    <t>cg2268</t>
  </si>
  <si>
    <t>cg2267</t>
  </si>
  <si>
    <t>cg2266</t>
  </si>
  <si>
    <t>cg2265</t>
  </si>
  <si>
    <t>cg2263</t>
  </si>
  <si>
    <t>cg2262</t>
  </si>
  <si>
    <t>cg2261</t>
  </si>
  <si>
    <t>cg2260</t>
  </si>
  <si>
    <t>cg2258</t>
  </si>
  <si>
    <t>cg2257</t>
  </si>
  <si>
    <t>cg2256</t>
  </si>
  <si>
    <t>cg2255</t>
  </si>
  <si>
    <t>cg2254</t>
  </si>
  <si>
    <t>30S ribosomal protein S16</t>
  </si>
  <si>
    <t>cg2253</t>
  </si>
  <si>
    <t>cg2252</t>
  </si>
  <si>
    <t>cg2251</t>
  </si>
  <si>
    <t>cg2250</t>
  </si>
  <si>
    <t>cg2249</t>
  </si>
  <si>
    <t>cg2248</t>
  </si>
  <si>
    <t>cg2247</t>
  </si>
  <si>
    <t>cg2244</t>
  </si>
  <si>
    <t>cg2243</t>
  </si>
  <si>
    <t>cg2242</t>
  </si>
  <si>
    <t>tex</t>
  </si>
  <si>
    <t>cg2241</t>
  </si>
  <si>
    <t>cg2240</t>
  </si>
  <si>
    <t>cg2239</t>
  </si>
  <si>
    <t>cg2238</t>
  </si>
  <si>
    <t>cg2237</t>
  </si>
  <si>
    <t>cg2236</t>
  </si>
  <si>
    <t>50S ribosomal protein L19</t>
  </si>
  <si>
    <t>cg2235</t>
  </si>
  <si>
    <t>cg2234</t>
  </si>
  <si>
    <t>cg2230</t>
  </si>
  <si>
    <t>cg2229</t>
  </si>
  <si>
    <t>cg2228</t>
  </si>
  <si>
    <t>cg2227</t>
  </si>
  <si>
    <t>cg2226</t>
  </si>
  <si>
    <t>cg2224</t>
  </si>
  <si>
    <t>30S ribosomal protein S2</t>
  </si>
  <si>
    <t>cg2222</t>
  </si>
  <si>
    <t>cg2221</t>
  </si>
  <si>
    <t>cg2218</t>
  </si>
  <si>
    <t>cg2217</t>
  </si>
  <si>
    <t>cg2216</t>
  </si>
  <si>
    <t>cg2215</t>
  </si>
  <si>
    <t>cg2214</t>
  </si>
  <si>
    <t>cg2213</t>
  </si>
  <si>
    <t>cg2212</t>
  </si>
  <si>
    <t>cg2211</t>
  </si>
  <si>
    <t>cg2208</t>
  </si>
  <si>
    <t>4-hydroxy-3-methylbut-2-en-1-yl diphosphate synthase (EC:1.17.7.1)</t>
  </si>
  <si>
    <t>cg2206</t>
  </si>
  <si>
    <t>cg2204</t>
  </si>
  <si>
    <t>cg2202</t>
  </si>
  <si>
    <t>cg2201</t>
  </si>
  <si>
    <t>cg2200</t>
  </si>
  <si>
    <t>cg2197</t>
  </si>
  <si>
    <t>cg2196</t>
  </si>
  <si>
    <t>cg2195</t>
  </si>
  <si>
    <t>cg2194</t>
  </si>
  <si>
    <t>cg2193</t>
  </si>
  <si>
    <t>cg2192</t>
  </si>
  <si>
    <t>cg2191</t>
  </si>
  <si>
    <t>cg2190</t>
  </si>
  <si>
    <t>cg2189</t>
  </si>
  <si>
    <t>cg2188</t>
  </si>
  <si>
    <t>cg2187</t>
  </si>
  <si>
    <t>cg2186</t>
  </si>
  <si>
    <t>cg2185</t>
  </si>
  <si>
    <t>cg2180</t>
  </si>
  <si>
    <t>cg2179</t>
  </si>
  <si>
    <t>cg2178</t>
  </si>
  <si>
    <t>cg2177</t>
  </si>
  <si>
    <t>cg2176</t>
  </si>
  <si>
    <t>cg2175</t>
  </si>
  <si>
    <t>cg2174</t>
  </si>
  <si>
    <t>cg2173</t>
  </si>
  <si>
    <t>cg2172</t>
  </si>
  <si>
    <t>cg2171</t>
  </si>
  <si>
    <t>cg2170</t>
  </si>
  <si>
    <t>cg2169</t>
  </si>
  <si>
    <t>cg2168</t>
  </si>
  <si>
    <t>cg2167</t>
  </si>
  <si>
    <t>cg2166</t>
  </si>
  <si>
    <t>cg2165</t>
  </si>
  <si>
    <t>cg2163</t>
  </si>
  <si>
    <t>cg2162</t>
  </si>
  <si>
    <t>cg2161</t>
  </si>
  <si>
    <t>cg2160</t>
  </si>
  <si>
    <t>cg2159</t>
  </si>
  <si>
    <t>cg2158</t>
  </si>
  <si>
    <t>cg2157</t>
  </si>
  <si>
    <t>cg2156</t>
  </si>
  <si>
    <t>cg2155</t>
  </si>
  <si>
    <t>cg2154</t>
  </si>
  <si>
    <t>cg2153</t>
  </si>
  <si>
    <t>cg2152</t>
  </si>
  <si>
    <t>cg2151</t>
  </si>
  <si>
    <t>cg2149</t>
  </si>
  <si>
    <t>cg2148</t>
  </si>
  <si>
    <t>cg2147</t>
  </si>
  <si>
    <t>cg2146</t>
  </si>
  <si>
    <t>cg2145</t>
  </si>
  <si>
    <t>cg2141</t>
  </si>
  <si>
    <t>cg2140</t>
  </si>
  <si>
    <t>cg2135</t>
  </si>
  <si>
    <t>cg2134</t>
  </si>
  <si>
    <t>cg2133</t>
  </si>
  <si>
    <t>cg2132</t>
  </si>
  <si>
    <t>cg2131</t>
  </si>
  <si>
    <t>cg2130</t>
  </si>
  <si>
    <t>cg2129</t>
  </si>
  <si>
    <t>cg2128</t>
  </si>
  <si>
    <t>cg2127</t>
  </si>
  <si>
    <t>GTP-binding protein</t>
  </si>
  <si>
    <t>cg2126</t>
  </si>
  <si>
    <t>cg2125</t>
  </si>
  <si>
    <t>cg2124</t>
  </si>
  <si>
    <t>ptsH</t>
  </si>
  <si>
    <t>cg2121</t>
  </si>
  <si>
    <t>ptsF</t>
  </si>
  <si>
    <t>cg2120</t>
  </si>
  <si>
    <t>cg2119</t>
  </si>
  <si>
    <t>cg2118</t>
  </si>
  <si>
    <t>cg2117</t>
  </si>
  <si>
    <t>cg2116</t>
  </si>
  <si>
    <t>cg2115</t>
  </si>
  <si>
    <t>cg2114</t>
  </si>
  <si>
    <t>cg2113</t>
  </si>
  <si>
    <t>cg2112</t>
  </si>
  <si>
    <t>cg2111</t>
  </si>
  <si>
    <t>cg2110</t>
  </si>
  <si>
    <t>cg2109</t>
  </si>
  <si>
    <t>cg2107</t>
  </si>
  <si>
    <t>cg2106</t>
  </si>
  <si>
    <t>cg2105</t>
  </si>
  <si>
    <t>cg2104</t>
  </si>
  <si>
    <t>cg2103</t>
  </si>
  <si>
    <t>cg2102</t>
  </si>
  <si>
    <t>cg2101</t>
  </si>
  <si>
    <t>cg2100</t>
  </si>
  <si>
    <t>cg2099</t>
  </si>
  <si>
    <t>cg2098</t>
  </si>
  <si>
    <t>cg2097</t>
  </si>
  <si>
    <t>cg2096</t>
  </si>
  <si>
    <t>cg2095</t>
  </si>
  <si>
    <t>cg2094</t>
  </si>
  <si>
    <t>cg2092</t>
  </si>
  <si>
    <t>cg2091</t>
  </si>
  <si>
    <t>cg2090</t>
  </si>
  <si>
    <t>cg2089</t>
  </si>
  <si>
    <t>cg2088</t>
  </si>
  <si>
    <t>cg2087</t>
  </si>
  <si>
    <t>cg2086</t>
  </si>
  <si>
    <t>cg2085</t>
  </si>
  <si>
    <t>cg2084</t>
  </si>
  <si>
    <t>cg2083</t>
  </si>
  <si>
    <t>cg2081</t>
  </si>
  <si>
    <t>cg2080</t>
  </si>
  <si>
    <t>cg2079</t>
  </si>
  <si>
    <t>cg2078</t>
  </si>
  <si>
    <t>cg2077</t>
  </si>
  <si>
    <t>cg2076</t>
  </si>
  <si>
    <t>cg2075</t>
  </si>
  <si>
    <t>cg2074</t>
  </si>
  <si>
    <t>cg2073</t>
  </si>
  <si>
    <t>cg2072</t>
  </si>
  <si>
    <t>cg2071</t>
  </si>
  <si>
    <t>cg2070</t>
  </si>
  <si>
    <t>cg2069</t>
  </si>
  <si>
    <t>cg2068</t>
  </si>
  <si>
    <t>cg2067</t>
  </si>
  <si>
    <t>cg2066</t>
  </si>
  <si>
    <t>cg2065</t>
  </si>
  <si>
    <t>cg2064</t>
  </si>
  <si>
    <t>cg2063</t>
  </si>
  <si>
    <t>cg2062</t>
  </si>
  <si>
    <t>cg2061</t>
  </si>
  <si>
    <t>cg2060</t>
  </si>
  <si>
    <t>cg2059</t>
  </si>
  <si>
    <t>cg2058</t>
  </si>
  <si>
    <t>cg2057</t>
  </si>
  <si>
    <t>cg2056</t>
  </si>
  <si>
    <t>cg2055</t>
  </si>
  <si>
    <t>cg2054</t>
  </si>
  <si>
    <t>cg2053</t>
  </si>
  <si>
    <t>cg2052</t>
  </si>
  <si>
    <t>cg2051</t>
  </si>
  <si>
    <t>cg2050</t>
  </si>
  <si>
    <t>cg2049</t>
  </si>
  <si>
    <t>cg2048</t>
  </si>
  <si>
    <t>cg2047</t>
  </si>
  <si>
    <t>cg2046</t>
  </si>
  <si>
    <t>cg2045</t>
  </si>
  <si>
    <t>cg2044</t>
  </si>
  <si>
    <t>cg2043</t>
  </si>
  <si>
    <t>cg2042</t>
  </si>
  <si>
    <t>cg2041</t>
  </si>
  <si>
    <t>cg2040</t>
  </si>
  <si>
    <t>cg2039</t>
  </si>
  <si>
    <t>cg2038</t>
  </si>
  <si>
    <t>cg2037</t>
  </si>
  <si>
    <t>cg2036</t>
  </si>
  <si>
    <t>cg2035</t>
  </si>
  <si>
    <t>cg2034</t>
  </si>
  <si>
    <t>cg2033</t>
  </si>
  <si>
    <t>cg2032</t>
  </si>
  <si>
    <t>cg2031</t>
  </si>
  <si>
    <t>cg2030</t>
  </si>
  <si>
    <t>cg2029</t>
  </si>
  <si>
    <t>cg2028</t>
  </si>
  <si>
    <t>cg2027</t>
  </si>
  <si>
    <t>cg2026</t>
  </si>
  <si>
    <t>cg2025</t>
  </si>
  <si>
    <t>cg2024</t>
  </si>
  <si>
    <t>cg2023</t>
  </si>
  <si>
    <t>cg2022</t>
  </si>
  <si>
    <t>cg2021</t>
  </si>
  <si>
    <t>cg2020</t>
  </si>
  <si>
    <t>cg2019</t>
  </si>
  <si>
    <t>cg2018</t>
  </si>
  <si>
    <t>cg2017</t>
  </si>
  <si>
    <t>cg2016</t>
  </si>
  <si>
    <t>cg2015</t>
  </si>
  <si>
    <t>cg2014</t>
  </si>
  <si>
    <t>cg2012</t>
  </si>
  <si>
    <t>cg2011</t>
  </si>
  <si>
    <t>cg2010</t>
  </si>
  <si>
    <t>cg2008</t>
  </si>
  <si>
    <t>cg2007</t>
  </si>
  <si>
    <t>cg2006</t>
  </si>
  <si>
    <t>cg2005</t>
  </si>
  <si>
    <t>cg2004</t>
  </si>
  <si>
    <t>cg2003</t>
  </si>
  <si>
    <t>cg2002</t>
  </si>
  <si>
    <t>cg2001</t>
  </si>
  <si>
    <t>cg2000</t>
  </si>
  <si>
    <t>cg1999</t>
  </si>
  <si>
    <t>cg1998</t>
  </si>
  <si>
    <t>cg1997</t>
  </si>
  <si>
    <t>cg1996</t>
  </si>
  <si>
    <t>cg1995</t>
  </si>
  <si>
    <t>cg1994</t>
  </si>
  <si>
    <t>cg1993</t>
  </si>
  <si>
    <t>cg1992</t>
  </si>
  <si>
    <t>cg1991</t>
  </si>
  <si>
    <t>cg1990</t>
  </si>
  <si>
    <t>cg1989</t>
  </si>
  <si>
    <t>cg1988</t>
  </si>
  <si>
    <t>cg1987</t>
  </si>
  <si>
    <t>cg1986</t>
  </si>
  <si>
    <t>cg1985</t>
  </si>
  <si>
    <t>cg1984</t>
  </si>
  <si>
    <t>cg1983</t>
  </si>
  <si>
    <t>cg1982</t>
  </si>
  <si>
    <t>cg1981</t>
  </si>
  <si>
    <t>cg1980</t>
  </si>
  <si>
    <t>cg1978</t>
  </si>
  <si>
    <t>cg1977</t>
  </si>
  <si>
    <t>cg1976</t>
  </si>
  <si>
    <t>cg1975</t>
  </si>
  <si>
    <t>cg1974</t>
  </si>
  <si>
    <t>cg1972</t>
  </si>
  <si>
    <t>cg1971</t>
  </si>
  <si>
    <t>cg1970</t>
  </si>
  <si>
    <t>cg1969</t>
  </si>
  <si>
    <t>cg1968</t>
  </si>
  <si>
    <t>cg1967</t>
  </si>
  <si>
    <t>cg1966</t>
  </si>
  <si>
    <t>cg1965</t>
  </si>
  <si>
    <t>cg1964</t>
  </si>
  <si>
    <t>cg1963</t>
  </si>
  <si>
    <t>cg1962</t>
  </si>
  <si>
    <t>cg1961</t>
  </si>
  <si>
    <t>cg1960</t>
  </si>
  <si>
    <t>cg1959</t>
  </si>
  <si>
    <t>cg1957</t>
  </si>
  <si>
    <t>cg1956</t>
  </si>
  <si>
    <t>cg1955</t>
  </si>
  <si>
    <t>cg1954</t>
  </si>
  <si>
    <t>cg1951</t>
  </si>
  <si>
    <t>cg1950</t>
  </si>
  <si>
    <t>cg1949</t>
  </si>
  <si>
    <t>cg1948</t>
  </si>
  <si>
    <t>cg1947</t>
  </si>
  <si>
    <t>cg1946</t>
  </si>
  <si>
    <t>cg1945</t>
  </si>
  <si>
    <t>cg1944</t>
  </si>
  <si>
    <t>cg1943</t>
  </si>
  <si>
    <t>cg1942</t>
  </si>
  <si>
    <t>cg1941</t>
  </si>
  <si>
    <t>cg1940</t>
  </si>
  <si>
    <t>cg1938</t>
  </si>
  <si>
    <t>cg1937</t>
  </si>
  <si>
    <t>cg1936</t>
  </si>
  <si>
    <t>cg1935</t>
  </si>
  <si>
    <t>cg1934</t>
  </si>
  <si>
    <t>cg1932</t>
  </si>
  <si>
    <t>cg1931</t>
  </si>
  <si>
    <t>cg1930</t>
  </si>
  <si>
    <t>cg1929</t>
  </si>
  <si>
    <t>cg1928</t>
  </si>
  <si>
    <t>cg1927</t>
  </si>
  <si>
    <t>cg1926</t>
  </si>
  <si>
    <t>cg1925</t>
  </si>
  <si>
    <t>cg1924</t>
  </si>
  <si>
    <t>cg1923</t>
  </si>
  <si>
    <t>cg1922</t>
  </si>
  <si>
    <t>cg1921</t>
  </si>
  <si>
    <t>cg1920</t>
  </si>
  <si>
    <t>cg1919</t>
  </si>
  <si>
    <t>cg1918</t>
  </si>
  <si>
    <t>cg1917</t>
  </si>
  <si>
    <t>cg1916</t>
  </si>
  <si>
    <t>cg1915</t>
  </si>
  <si>
    <t>cg1914</t>
  </si>
  <si>
    <t>cg1913</t>
  </si>
  <si>
    <t>cg1912</t>
  </si>
  <si>
    <t>cg1911</t>
  </si>
  <si>
    <t>cg1910</t>
  </si>
  <si>
    <t>cg1909</t>
  </si>
  <si>
    <t>cg1908</t>
  </si>
  <si>
    <t>cg1907</t>
  </si>
  <si>
    <t>cg1906</t>
  </si>
  <si>
    <t>cg1905</t>
  </si>
  <si>
    <t>cg1904</t>
  </si>
  <si>
    <t>cg1903</t>
  </si>
  <si>
    <t>cg1902</t>
  </si>
  <si>
    <t>cg1901</t>
  </si>
  <si>
    <t>cg1900</t>
  </si>
  <si>
    <t>cg1899</t>
  </si>
  <si>
    <t>cg1898</t>
  </si>
  <si>
    <t>cg1897</t>
  </si>
  <si>
    <t>cg1896</t>
  </si>
  <si>
    <t>cg1895</t>
  </si>
  <si>
    <t>cg1894</t>
  </si>
  <si>
    <t>cg1893</t>
  </si>
  <si>
    <t>cg1892</t>
  </si>
  <si>
    <t>cg1891</t>
  </si>
  <si>
    <t>cg1890</t>
  </si>
  <si>
    <t>cg1884</t>
  </si>
  <si>
    <t>cg1883</t>
  </si>
  <si>
    <t>cg1881</t>
  </si>
  <si>
    <t>cg1880</t>
  </si>
  <si>
    <t>cg1879</t>
  </si>
  <si>
    <t>cg1878</t>
  </si>
  <si>
    <t>cg1877</t>
  </si>
  <si>
    <t>cg1876</t>
  </si>
  <si>
    <t>cg1875</t>
  </si>
  <si>
    <t>cg1874</t>
  </si>
  <si>
    <t>cg1873</t>
  </si>
  <si>
    <t>cg1872</t>
  </si>
  <si>
    <t>cg1871</t>
  </si>
  <si>
    <t>cg1870</t>
  </si>
  <si>
    <t>cg1869</t>
  </si>
  <si>
    <t>cg1868</t>
  </si>
  <si>
    <t>cg1867</t>
  </si>
  <si>
    <t>cg1865</t>
  </si>
  <si>
    <t>cg1862</t>
  </si>
  <si>
    <t>cg1861</t>
  </si>
  <si>
    <t>cg1860</t>
  </si>
  <si>
    <t>cg1859</t>
  </si>
  <si>
    <t>cg1857</t>
  </si>
  <si>
    <t>cg1856</t>
  </si>
  <si>
    <t>cg1855</t>
  </si>
  <si>
    <t>cg1853</t>
  </si>
  <si>
    <t>cg1852</t>
  </si>
  <si>
    <t>cg1850</t>
  </si>
  <si>
    <t>cg1849</t>
  </si>
  <si>
    <t>cg1848</t>
  </si>
  <si>
    <t>cg1847</t>
  </si>
  <si>
    <t>cg1846</t>
  </si>
  <si>
    <t>cg1845</t>
  </si>
  <si>
    <t>cg1844</t>
  </si>
  <si>
    <t>cg1843</t>
  </si>
  <si>
    <t>cg1841</t>
  </si>
  <si>
    <t>cg1840</t>
  </si>
  <si>
    <t>cg1839</t>
  </si>
  <si>
    <t>cg1838</t>
  </si>
  <si>
    <t>cg1837</t>
  </si>
  <si>
    <t>cg1836</t>
  </si>
  <si>
    <t>cg1835</t>
  </si>
  <si>
    <t>cg1834</t>
  </si>
  <si>
    <t>cg1833</t>
  </si>
  <si>
    <t>cg1832</t>
  </si>
  <si>
    <t>cg1831</t>
  </si>
  <si>
    <t>cg1829</t>
  </si>
  <si>
    <t>cg1828</t>
  </si>
  <si>
    <t>cg1827</t>
  </si>
  <si>
    <t>cg1825</t>
  </si>
  <si>
    <t>cg1824</t>
  </si>
  <si>
    <t>cg1823</t>
  </si>
  <si>
    <t>cg1822</t>
  </si>
  <si>
    <t>cg1821</t>
  </si>
  <si>
    <t>cg1819</t>
  </si>
  <si>
    <t>cg1817</t>
  </si>
  <si>
    <t>cg1816</t>
  </si>
  <si>
    <t>cg1815</t>
  </si>
  <si>
    <t>cg1814</t>
  </si>
  <si>
    <t>cg1813</t>
  </si>
  <si>
    <t>cg1812</t>
  </si>
  <si>
    <t>cg1811</t>
  </si>
  <si>
    <t>cg1810</t>
  </si>
  <si>
    <t>cg1809</t>
  </si>
  <si>
    <t>cg1807</t>
  </si>
  <si>
    <t>cg1806</t>
  </si>
  <si>
    <t>cg1805</t>
  </si>
  <si>
    <t>def2</t>
  </si>
  <si>
    <t>cg1804</t>
  </si>
  <si>
    <t>cg1803</t>
  </si>
  <si>
    <t>cg1802</t>
  </si>
  <si>
    <t>cg1801</t>
  </si>
  <si>
    <t>cg1800</t>
  </si>
  <si>
    <t>cg1799</t>
  </si>
  <si>
    <t>cg1798</t>
  </si>
  <si>
    <t>cg1797</t>
  </si>
  <si>
    <t>cg1796</t>
  </si>
  <si>
    <t>cg1795</t>
  </si>
  <si>
    <t>cg1794</t>
  </si>
  <si>
    <t>cg1793</t>
  </si>
  <si>
    <t>cg1792</t>
  </si>
  <si>
    <t>cg1791</t>
  </si>
  <si>
    <t>cg1790</t>
  </si>
  <si>
    <t>cg1789</t>
  </si>
  <si>
    <t>cg1787</t>
  </si>
  <si>
    <t>cg1786</t>
  </si>
  <si>
    <t>cg1784</t>
  </si>
  <si>
    <t>cg1783</t>
  </si>
  <si>
    <t>cg1782</t>
  </si>
  <si>
    <t>cg1781</t>
  </si>
  <si>
    <t>cg1780</t>
  </si>
  <si>
    <t>cg1779</t>
  </si>
  <si>
    <t>cg1778</t>
  </si>
  <si>
    <t>cg1776</t>
  </si>
  <si>
    <t>cg1774</t>
  </si>
  <si>
    <t>cg1773</t>
  </si>
  <si>
    <t>qor2</t>
  </si>
  <si>
    <t>cg1771</t>
  </si>
  <si>
    <t>cg1770</t>
  </si>
  <si>
    <t>cg1769</t>
  </si>
  <si>
    <t>cg1768</t>
  </si>
  <si>
    <t>cg1767</t>
  </si>
  <si>
    <t>cg1766</t>
  </si>
  <si>
    <t>cg1765</t>
  </si>
  <si>
    <t>cg1764</t>
  </si>
  <si>
    <t>cg1763</t>
  </si>
  <si>
    <t>cg1762</t>
  </si>
  <si>
    <t>cg1761</t>
  </si>
  <si>
    <t>cg1760</t>
  </si>
  <si>
    <t>cg1759</t>
  </si>
  <si>
    <t>cg1758</t>
  </si>
  <si>
    <t>cg1757</t>
  </si>
  <si>
    <t>nanH</t>
  </si>
  <si>
    <t>cg1756</t>
  </si>
  <si>
    <t>cg1754</t>
  </si>
  <si>
    <t>cg1753</t>
  </si>
  <si>
    <t>cg1752</t>
  </si>
  <si>
    <t>cg1751</t>
  </si>
  <si>
    <t>cg1750</t>
  </si>
  <si>
    <t>cg1749</t>
  </si>
  <si>
    <t>cg1748</t>
  </si>
  <si>
    <t>cg1746</t>
  </si>
  <si>
    <t>cg1745</t>
  </si>
  <si>
    <t>pacL</t>
  </si>
  <si>
    <t>cg1744</t>
  </si>
  <si>
    <t>cg1743</t>
  </si>
  <si>
    <t>cg1742</t>
  </si>
  <si>
    <t>cg1741</t>
  </si>
  <si>
    <t>cg1740</t>
  </si>
  <si>
    <t>cg1739</t>
  </si>
  <si>
    <t>acnR</t>
  </si>
  <si>
    <t>cg1738</t>
  </si>
  <si>
    <t>acn</t>
  </si>
  <si>
    <t>cg1737</t>
  </si>
  <si>
    <t>cg1736</t>
  </si>
  <si>
    <t>cg1735</t>
  </si>
  <si>
    <t>hemH</t>
  </si>
  <si>
    <t>cg1734</t>
  </si>
  <si>
    <t>cg1733</t>
  </si>
  <si>
    <t>cg1732</t>
  </si>
  <si>
    <t>cg1728</t>
  </si>
  <si>
    <t>cg1727</t>
  </si>
  <si>
    <t>cg1726</t>
  </si>
  <si>
    <t>cg1725</t>
  </si>
  <si>
    <t>cg1724</t>
  </si>
  <si>
    <t>cg1722</t>
  </si>
  <si>
    <t>cg1720</t>
  </si>
  <si>
    <t>cg1719</t>
  </si>
  <si>
    <t>cg1718</t>
  </si>
  <si>
    <t>cg1717</t>
  </si>
  <si>
    <t>cg1716</t>
  </si>
  <si>
    <t>cg1715</t>
  </si>
  <si>
    <t>cg1714</t>
  </si>
  <si>
    <t>cg1713</t>
  </si>
  <si>
    <t>cg1712</t>
  </si>
  <si>
    <t>cg1711</t>
  </si>
  <si>
    <t>cg1710</t>
  </si>
  <si>
    <t>cg1709</t>
  </si>
  <si>
    <t>cg1708</t>
  </si>
  <si>
    <t>cg1707</t>
  </si>
  <si>
    <t>cg1706</t>
  </si>
  <si>
    <t>cg1705</t>
  </si>
  <si>
    <t>cg1704</t>
  </si>
  <si>
    <t>cg1703</t>
  </si>
  <si>
    <t>cg1702</t>
  </si>
  <si>
    <t>cg1701</t>
  </si>
  <si>
    <t>cg1700</t>
  </si>
  <si>
    <t>cg1699</t>
  </si>
  <si>
    <t>cg1698</t>
  </si>
  <si>
    <t>cg1697</t>
  </si>
  <si>
    <t>cg1696</t>
  </si>
  <si>
    <t>cg1695</t>
  </si>
  <si>
    <t>cg1694</t>
  </si>
  <si>
    <t>cg1692</t>
  </si>
  <si>
    <t>cg1691</t>
  </si>
  <si>
    <t>cg1690</t>
  </si>
  <si>
    <t>prokaryotic ubiquitin-like protein</t>
  </si>
  <si>
    <t>cg1689</t>
  </si>
  <si>
    <t>cg1688</t>
  </si>
  <si>
    <t>cg1687</t>
  </si>
  <si>
    <t>cg1686</t>
  </si>
  <si>
    <t>cg1685</t>
  </si>
  <si>
    <t>cg1684</t>
  </si>
  <si>
    <t>cg1683</t>
  </si>
  <si>
    <t>cg1680</t>
  </si>
  <si>
    <t>cg1678</t>
  </si>
  <si>
    <t>cg1677</t>
  </si>
  <si>
    <t>lip3</t>
  </si>
  <si>
    <t>cg1676</t>
  </si>
  <si>
    <t>cg1675</t>
  </si>
  <si>
    <t>cg1673</t>
  </si>
  <si>
    <t>cg1672</t>
  </si>
  <si>
    <t>cg1671</t>
  </si>
  <si>
    <t>cg1670</t>
  </si>
  <si>
    <t>cg1669</t>
  </si>
  <si>
    <t>cg1668</t>
  </si>
  <si>
    <t>cg1665</t>
  </si>
  <si>
    <t>cg1664</t>
  </si>
  <si>
    <t>cg1663</t>
  </si>
  <si>
    <t>cg1662</t>
  </si>
  <si>
    <t>cg1661</t>
  </si>
  <si>
    <t>cg1660</t>
  </si>
  <si>
    <t>cg1659</t>
  </si>
  <si>
    <t>cg1658</t>
  </si>
  <si>
    <t>ufaA</t>
  </si>
  <si>
    <t>cg1657</t>
  </si>
  <si>
    <t>ndh</t>
  </si>
  <si>
    <t>cg1656</t>
  </si>
  <si>
    <t>thiM</t>
  </si>
  <si>
    <t>cg1655</t>
  </si>
  <si>
    <t>thiD1</t>
  </si>
  <si>
    <t>cg1654</t>
  </si>
  <si>
    <t>cg1653</t>
  </si>
  <si>
    <t>pctA</t>
  </si>
  <si>
    <t>cg1652</t>
  </si>
  <si>
    <t>pctB</t>
  </si>
  <si>
    <t>cg1651</t>
  </si>
  <si>
    <t>pctC</t>
  </si>
  <si>
    <t>cg1650</t>
  </si>
  <si>
    <t>pctD</t>
  </si>
  <si>
    <t>cg1649</t>
  </si>
  <si>
    <t>cg1648</t>
  </si>
  <si>
    <t>cg1647</t>
  </si>
  <si>
    <t>cg1646</t>
  </si>
  <si>
    <t>cg1645</t>
  </si>
  <si>
    <t>cg1644</t>
  </si>
  <si>
    <t>gnd</t>
  </si>
  <si>
    <t>cg1643</t>
  </si>
  <si>
    <t>cg1642</t>
  </si>
  <si>
    <t>cg1641</t>
  </si>
  <si>
    <t>cg1640</t>
  </si>
  <si>
    <t>cg1639</t>
  </si>
  <si>
    <t>cg1638</t>
  </si>
  <si>
    <t>cg1636</t>
  </si>
  <si>
    <t>cg1635</t>
  </si>
  <si>
    <t>cg1633</t>
  </si>
  <si>
    <t>cg1632</t>
  </si>
  <si>
    <t>cg1631</t>
  </si>
  <si>
    <t>cg1630</t>
  </si>
  <si>
    <t>secA2</t>
  </si>
  <si>
    <t>cg1629</t>
  </si>
  <si>
    <t>cg1628</t>
  </si>
  <si>
    <t>cg1626</t>
  </si>
  <si>
    <t>cg1625</t>
  </si>
  <si>
    <t>cg1624</t>
  </si>
  <si>
    <t>cg1623</t>
  </si>
  <si>
    <t>cg1622</t>
  </si>
  <si>
    <t>cg1621</t>
  </si>
  <si>
    <t>cg1620</t>
  </si>
  <si>
    <t>cg1619</t>
  </si>
  <si>
    <t>cg1618</t>
  </si>
  <si>
    <t>cg1617</t>
  </si>
  <si>
    <t>cg1616</t>
  </si>
  <si>
    <t>rluA</t>
  </si>
  <si>
    <t>cg1615</t>
  </si>
  <si>
    <t>scpB</t>
  </si>
  <si>
    <t>cg1614</t>
  </si>
  <si>
    <t>cg1613</t>
  </si>
  <si>
    <t>cg1612</t>
  </si>
  <si>
    <t>scpA</t>
  </si>
  <si>
    <t>cg1611</t>
  </si>
  <si>
    <t>cg1610</t>
  </si>
  <si>
    <t>cg1609</t>
  </si>
  <si>
    <t>cg1608</t>
  </si>
  <si>
    <t>cg1607</t>
  </si>
  <si>
    <t>CTP synthetase (EC:6.3.4.2)</t>
  </si>
  <si>
    <t>cg1606</t>
  </si>
  <si>
    <t>cg1604</t>
  </si>
  <si>
    <t>cg1603</t>
  </si>
  <si>
    <t>cg1602</t>
  </si>
  <si>
    <t>cg1601</t>
  </si>
  <si>
    <t>cg1600</t>
  </si>
  <si>
    <t>cg1599</t>
  </si>
  <si>
    <t>cg1598</t>
  </si>
  <si>
    <t>cg1597</t>
  </si>
  <si>
    <t>cg1595</t>
  </si>
  <si>
    <t>cg1594</t>
  </si>
  <si>
    <t>cg1592</t>
  </si>
  <si>
    <t>cg1591</t>
  </si>
  <si>
    <t>cg1590</t>
  </si>
  <si>
    <t>cg1589</t>
  </si>
  <si>
    <t>cg1588</t>
  </si>
  <si>
    <t>cg1586</t>
  </si>
  <si>
    <t>cg1585</t>
  </si>
  <si>
    <t>cg1584</t>
  </si>
  <si>
    <t>cg1583</t>
  </si>
  <si>
    <t>cg1582</t>
  </si>
  <si>
    <t>cg1581</t>
  </si>
  <si>
    <t>cg1580</t>
  </si>
  <si>
    <t>cg1579</t>
  </si>
  <si>
    <t>cg1578</t>
  </si>
  <si>
    <t>cg1577</t>
  </si>
  <si>
    <t>pheT</t>
  </si>
  <si>
    <t>cg1575</t>
  </si>
  <si>
    <t>pheS</t>
  </si>
  <si>
    <t>cg1574</t>
  </si>
  <si>
    <t>tsnR</t>
  </si>
  <si>
    <t>cg1573</t>
  </si>
  <si>
    <t>glpQ2</t>
  </si>
  <si>
    <t>cg1572</t>
  </si>
  <si>
    <t>ugpC</t>
  </si>
  <si>
    <t>cg1571</t>
  </si>
  <si>
    <t>ugpB</t>
  </si>
  <si>
    <t>cg1570</t>
  </si>
  <si>
    <t>ugpE</t>
  </si>
  <si>
    <t>cg1569</t>
  </si>
  <si>
    <t>ugpA</t>
  </si>
  <si>
    <t>cg1568</t>
  </si>
  <si>
    <t>cg1567</t>
  </si>
  <si>
    <t>cg1566</t>
  </si>
  <si>
    <t>50S ribosomal protein L20</t>
  </si>
  <si>
    <t>rplT</t>
  </si>
  <si>
    <t>cg1565</t>
  </si>
  <si>
    <t>50S ribosomal protein L35</t>
  </si>
  <si>
    <t>rpmI</t>
  </si>
  <si>
    <t>cg1564</t>
  </si>
  <si>
    <t>infC</t>
  </si>
  <si>
    <t>cg1563</t>
  </si>
  <si>
    <t>cg1562</t>
  </si>
  <si>
    <t>uvrA</t>
  </si>
  <si>
    <t>cg1560</t>
  </si>
  <si>
    <t>cg1559</t>
  </si>
  <si>
    <t>cg1556</t>
  </si>
  <si>
    <t>cg1555</t>
  </si>
  <si>
    <t>cg1553</t>
  </si>
  <si>
    <t>qorR</t>
  </si>
  <si>
    <t>cg1552</t>
  </si>
  <si>
    <t>uspA1</t>
  </si>
  <si>
    <t>cg1551</t>
  </si>
  <si>
    <t>uvrB</t>
  </si>
  <si>
    <t>cg1550</t>
  </si>
  <si>
    <t>cg1549</t>
  </si>
  <si>
    <t>cg1548</t>
  </si>
  <si>
    <t>uriR</t>
  </si>
  <si>
    <t>cg1547</t>
  </si>
  <si>
    <t>rbsK1</t>
  </si>
  <si>
    <t>cg1546</t>
  </si>
  <si>
    <t>uriT</t>
  </si>
  <si>
    <t>cg1545</t>
  </si>
  <si>
    <t>cg1543</t>
  </si>
  <si>
    <t>cg1542</t>
  </si>
  <si>
    <t>cg1541</t>
  </si>
  <si>
    <t>cg1540</t>
  </si>
  <si>
    <t>coaE</t>
  </si>
  <si>
    <t>cg1538</t>
  </si>
  <si>
    <t>ptsG</t>
  </si>
  <si>
    <t>cg1537</t>
  </si>
  <si>
    <t>rpsA</t>
  </si>
  <si>
    <t>cg1531</t>
  </si>
  <si>
    <t>cg1530</t>
  </si>
  <si>
    <t>dkgX</t>
  </si>
  <si>
    <t>cg1528</t>
  </si>
  <si>
    <t>cg1527</t>
  </si>
  <si>
    <t>cg1526</t>
  </si>
  <si>
    <t>polA</t>
  </si>
  <si>
    <t>cg1525</t>
  </si>
  <si>
    <t>cg1524</t>
  </si>
  <si>
    <t>cg1523</t>
  </si>
  <si>
    <t>cg1522</t>
  </si>
  <si>
    <t>cg1521</t>
  </si>
  <si>
    <t>cg1520</t>
  </si>
  <si>
    <t>cg1519</t>
  </si>
  <si>
    <t>cg1518</t>
  </si>
  <si>
    <t>cg1517</t>
  </si>
  <si>
    <t>cg1516</t>
  </si>
  <si>
    <t>cg1515</t>
  </si>
  <si>
    <t>cg1514</t>
  </si>
  <si>
    <t>cg1513</t>
  </si>
  <si>
    <t>cg1512</t>
  </si>
  <si>
    <t>cg1511</t>
  </si>
  <si>
    <t>cg1510</t>
  </si>
  <si>
    <t>cg1509</t>
  </si>
  <si>
    <t>cg1508</t>
  </si>
  <si>
    <t>int1</t>
  </si>
  <si>
    <t>cg1507</t>
  </si>
  <si>
    <t>cg1506</t>
  </si>
  <si>
    <t>cg1505</t>
  </si>
  <si>
    <t>coaD</t>
  </si>
  <si>
    <t>cg1501</t>
  </si>
  <si>
    <t>cg1500</t>
  </si>
  <si>
    <t>cg1499</t>
  </si>
  <si>
    <t>cg1498</t>
  </si>
  <si>
    <t>cg1497</t>
  </si>
  <si>
    <t>ung</t>
  </si>
  <si>
    <t>cg1496</t>
  </si>
  <si>
    <t>thiL</t>
  </si>
  <si>
    <t>cg1495</t>
  </si>
  <si>
    <t>cg1494</t>
  </si>
  <si>
    <t>cg1493</t>
  </si>
  <si>
    <t>gpsA</t>
  </si>
  <si>
    <t>cg1492</t>
  </si>
  <si>
    <t>cg1491</t>
  </si>
  <si>
    <t>cg1490</t>
  </si>
  <si>
    <t>leuD</t>
  </si>
  <si>
    <t>cg1488</t>
  </si>
  <si>
    <t>leuC</t>
  </si>
  <si>
    <t>cg1487</t>
  </si>
  <si>
    <t>LtbR</t>
  </si>
  <si>
    <t>cg1486</t>
  </si>
  <si>
    <t>cg1485</t>
  </si>
  <si>
    <t>cg1484</t>
  </si>
  <si>
    <t>cg1483</t>
  </si>
  <si>
    <t>cg1482</t>
  </si>
  <si>
    <t>cg1481</t>
  </si>
  <si>
    <t>cg1479</t>
  </si>
  <si>
    <t>cg1478</t>
  </si>
  <si>
    <t>thiC</t>
  </si>
  <si>
    <t>cg1476</t>
  </si>
  <si>
    <t>cg1475</t>
  </si>
  <si>
    <t>cg1474</t>
  </si>
  <si>
    <t>cg1471</t>
  </si>
  <si>
    <t>cg1469</t>
  </si>
  <si>
    <t>cg1468</t>
  </si>
  <si>
    <t>cg1467</t>
  </si>
  <si>
    <t>cg1466</t>
  </si>
  <si>
    <t>cg1465</t>
  </si>
  <si>
    <t>cg1464</t>
  </si>
  <si>
    <t>cg1463</t>
  </si>
  <si>
    <t>cg1462</t>
  </si>
  <si>
    <t>cg1459</t>
  </si>
  <si>
    <t>cg1458</t>
  </si>
  <si>
    <t>dnaQ2</t>
  </si>
  <si>
    <t>cg1457</t>
  </si>
  <si>
    <t>cg1456</t>
  </si>
  <si>
    <t>cg1454</t>
  </si>
  <si>
    <t>leuB</t>
  </si>
  <si>
    <t>cg1453</t>
  </si>
  <si>
    <t>cg1452</t>
  </si>
  <si>
    <t>serA</t>
  </si>
  <si>
    <t>cg1451</t>
  </si>
  <si>
    <t>cg1449</t>
  </si>
  <si>
    <t>cg1448</t>
  </si>
  <si>
    <t>cg1447</t>
  </si>
  <si>
    <t>cg1444</t>
  </si>
  <si>
    <t>cg1443</t>
  </si>
  <si>
    <t>cg1442</t>
  </si>
  <si>
    <t>cg1441</t>
  </si>
  <si>
    <t>cg1440</t>
  </si>
  <si>
    <t>cg1438</t>
  </si>
  <si>
    <t>ilvC</t>
  </si>
  <si>
    <t>cg1437</t>
  </si>
  <si>
    <t>ilvN</t>
  </si>
  <si>
    <t>cg1436</t>
  </si>
  <si>
    <t>ilvB</t>
  </si>
  <si>
    <t>cg1435</t>
  </si>
  <si>
    <t>cg1434</t>
  </si>
  <si>
    <t>cg1433</t>
  </si>
  <si>
    <t>ilvD</t>
  </si>
  <si>
    <t>cg1432</t>
  </si>
  <si>
    <t>cg1429</t>
  </si>
  <si>
    <t>cg1427</t>
  </si>
  <si>
    <t>gst</t>
  </si>
  <si>
    <t>cg1426</t>
  </si>
  <si>
    <t>lysG</t>
  </si>
  <si>
    <t>cg1425</t>
  </si>
  <si>
    <t>cg1423</t>
  </si>
  <si>
    <t>cg1421</t>
  </si>
  <si>
    <t>gatB</t>
  </si>
  <si>
    <t>cg1420</t>
  </si>
  <si>
    <t>cg1419</t>
  </si>
  <si>
    <t>cg1418</t>
  </si>
  <si>
    <t>cg1417</t>
  </si>
  <si>
    <t>rbsD</t>
  </si>
  <si>
    <t>cg1414</t>
  </si>
  <si>
    <t>rbsB</t>
  </si>
  <si>
    <t>cg1413</t>
  </si>
  <si>
    <t>rbsC</t>
  </si>
  <si>
    <t>cg1412</t>
  </si>
  <si>
    <t>rbsA</t>
  </si>
  <si>
    <t>cg1411</t>
  </si>
  <si>
    <t>rbsR</t>
  </si>
  <si>
    <t>cg1410</t>
  </si>
  <si>
    <t>cg1409</t>
  </si>
  <si>
    <t>cg1408</t>
  </si>
  <si>
    <t>cg1405</t>
  </si>
  <si>
    <t>gatA</t>
  </si>
  <si>
    <t>cg1404</t>
  </si>
  <si>
    <t>gatC</t>
  </si>
  <si>
    <t>cg1403</t>
  </si>
  <si>
    <t>cg1402</t>
  </si>
  <si>
    <t>ligA</t>
  </si>
  <si>
    <t>cg1401</t>
  </si>
  <si>
    <t>cg1400</t>
  </si>
  <si>
    <t>cg1399</t>
  </si>
  <si>
    <t>cg1398</t>
  </si>
  <si>
    <t>trmU</t>
  </si>
  <si>
    <t>cg1397</t>
  </si>
  <si>
    <t>cg1396</t>
  </si>
  <si>
    <t>cg1395</t>
  </si>
  <si>
    <t>speE2</t>
  </si>
  <si>
    <t>cg1394</t>
  </si>
  <si>
    <t>cg1393</t>
  </si>
  <si>
    <t>cg1392</t>
  </si>
  <si>
    <t>cg1391</t>
  </si>
  <si>
    <t>nifS1</t>
  </si>
  <si>
    <t>cg1388</t>
  </si>
  <si>
    <t>cg1387</t>
  </si>
  <si>
    <t>cg1386</t>
  </si>
  <si>
    <t>cg1385</t>
  </si>
  <si>
    <t>cg1384</t>
  </si>
  <si>
    <t>cg1383</t>
  </si>
  <si>
    <t>glgE</t>
  </si>
  <si>
    <t>cg1382</t>
  </si>
  <si>
    <t>glgB</t>
  </si>
  <si>
    <t>cg1381</t>
  </si>
  <si>
    <t>ssuA</t>
  </si>
  <si>
    <t>cg1380</t>
  </si>
  <si>
    <t>ssuB</t>
  </si>
  <si>
    <t>cg1379</t>
  </si>
  <si>
    <t>ssuC</t>
  </si>
  <si>
    <t>cg1377</t>
  </si>
  <si>
    <t>ssuD1</t>
  </si>
  <si>
    <t>cg1376</t>
  </si>
  <si>
    <t>cg1375</t>
  </si>
  <si>
    <t>cg1374</t>
  </si>
  <si>
    <t>cg1373</t>
  </si>
  <si>
    <t>cg1372</t>
  </si>
  <si>
    <t>cg1371</t>
  </si>
  <si>
    <t>cg1370</t>
  </si>
  <si>
    <t>atpC</t>
  </si>
  <si>
    <t>cg1369</t>
  </si>
  <si>
    <t>atpD</t>
  </si>
  <si>
    <t>cg1368</t>
  </si>
  <si>
    <t>atpG</t>
  </si>
  <si>
    <t>cg1367</t>
  </si>
  <si>
    <t>atpA</t>
  </si>
  <si>
    <t>cg1366</t>
  </si>
  <si>
    <t>atpH</t>
  </si>
  <si>
    <t>cg1365</t>
  </si>
  <si>
    <t>atpF</t>
  </si>
  <si>
    <t>cg1364</t>
  </si>
  <si>
    <t>atpE</t>
  </si>
  <si>
    <t>cg1363</t>
  </si>
  <si>
    <t>atpB</t>
  </si>
  <si>
    <t>cg1362</t>
  </si>
  <si>
    <t>atpI</t>
  </si>
  <si>
    <t>cg1361</t>
  </si>
  <si>
    <t>cg1360</t>
  </si>
  <si>
    <t>cg1359</t>
  </si>
  <si>
    <t>cg1358</t>
  </si>
  <si>
    <t>cg1356</t>
  </si>
  <si>
    <t>prfA</t>
  </si>
  <si>
    <t>cg1355</t>
  </si>
  <si>
    <t>rho</t>
  </si>
  <si>
    <t>cg1354</t>
  </si>
  <si>
    <t>fadD4</t>
  </si>
  <si>
    <t>cg1353</t>
  </si>
  <si>
    <t>moaA</t>
  </si>
  <si>
    <t>cg1352</t>
  </si>
  <si>
    <t>moeA3</t>
  </si>
  <si>
    <t>cg1351</t>
  </si>
  <si>
    <t>mob</t>
  </si>
  <si>
    <t>cg1350</t>
  </si>
  <si>
    <t>cg1349</t>
  </si>
  <si>
    <t>cg1348</t>
  </si>
  <si>
    <t>cg1347</t>
  </si>
  <si>
    <t>mog</t>
  </si>
  <si>
    <t>cg1346</t>
  </si>
  <si>
    <t>narK</t>
  </si>
  <si>
    <t>cg1345</t>
  </si>
  <si>
    <t>narG</t>
  </si>
  <si>
    <t>cg1344</t>
  </si>
  <si>
    <t>narH</t>
  </si>
  <si>
    <t>cg1343</t>
  </si>
  <si>
    <t>narJ</t>
  </si>
  <si>
    <t>cg1342</t>
  </si>
  <si>
    <t>narI</t>
  </si>
  <si>
    <t>cg1341</t>
  </si>
  <si>
    <t>arnR</t>
  </si>
  <si>
    <t>cg1340</t>
  </si>
  <si>
    <t>thrB</t>
  </si>
  <si>
    <t>cg1338</t>
  </si>
  <si>
    <t>hom</t>
  </si>
  <si>
    <t>cg1337</t>
  </si>
  <si>
    <t>cg1336</t>
  </si>
  <si>
    <t>cg1335</t>
  </si>
  <si>
    <t>lysA</t>
  </si>
  <si>
    <t>cg1334</t>
  </si>
  <si>
    <t>argS</t>
  </si>
  <si>
    <t>cg1333</t>
  </si>
  <si>
    <t>cg1332</t>
  </si>
  <si>
    <t>cg1330</t>
  </si>
  <si>
    <t>ctpC</t>
  </si>
  <si>
    <t>cg1329</t>
  </si>
  <si>
    <t>cg1328</t>
  </si>
  <si>
    <t>cg1327</t>
  </si>
  <si>
    <t>cg1326</t>
  </si>
  <si>
    <t>cg1325</t>
  </si>
  <si>
    <t>rosR</t>
  </si>
  <si>
    <t>cg1324</t>
  </si>
  <si>
    <t>cg1322</t>
  </si>
  <si>
    <t>cg1321</t>
  </si>
  <si>
    <t>lipP</t>
  </si>
  <si>
    <t>cg1320</t>
  </si>
  <si>
    <t>cg1319</t>
  </si>
  <si>
    <t>cg1318</t>
  </si>
  <si>
    <t>cg1317</t>
  </si>
  <si>
    <t>cg1316</t>
  </si>
  <si>
    <t>cg1313</t>
  </si>
  <si>
    <t>cg1312</t>
  </si>
  <si>
    <t>cg1311</t>
  </si>
  <si>
    <t>cg1310</t>
  </si>
  <si>
    <t>cg1309</t>
  </si>
  <si>
    <t>cg1308</t>
  </si>
  <si>
    <t>cg1307</t>
  </si>
  <si>
    <t>cg1304</t>
  </si>
  <si>
    <t>cg1303</t>
  </si>
  <si>
    <t>cg1302</t>
  </si>
  <si>
    <t>cydA</t>
  </si>
  <si>
    <t>cg1301</t>
  </si>
  <si>
    <t>cydB</t>
  </si>
  <si>
    <t>cg1300</t>
  </si>
  <si>
    <t>cydD</t>
  </si>
  <si>
    <t>cg1299</t>
  </si>
  <si>
    <t>cydC</t>
  </si>
  <si>
    <t>cg1298</t>
  </si>
  <si>
    <t>cg1296</t>
  </si>
  <si>
    <t>cg1295</t>
  </si>
  <si>
    <t>cg1294</t>
  </si>
  <si>
    <t>cg1293</t>
  </si>
  <si>
    <t>cg1292</t>
  </si>
  <si>
    <t>cg1291</t>
  </si>
  <si>
    <t>metE</t>
  </si>
  <si>
    <t>cg1290</t>
  </si>
  <si>
    <t>cg1289</t>
  </si>
  <si>
    <t>cg1288</t>
  </si>
  <si>
    <t>cg1287</t>
  </si>
  <si>
    <t>cg1286</t>
  </si>
  <si>
    <t>cg1285</t>
  </si>
  <si>
    <t>lipT</t>
  </si>
  <si>
    <t>cg1284</t>
  </si>
  <si>
    <t>cg1283</t>
  </si>
  <si>
    <t>cg1282</t>
  </si>
  <si>
    <t>cg1281</t>
  </si>
  <si>
    <t>odhA</t>
  </si>
  <si>
    <t>cg1280</t>
  </si>
  <si>
    <t>cg1279</t>
  </si>
  <si>
    <t>cg1278</t>
  </si>
  <si>
    <t>cg1277</t>
  </si>
  <si>
    <t>mgtE1</t>
  </si>
  <si>
    <t>cg1276</t>
  </si>
  <si>
    <t>cg1275</t>
  </si>
  <si>
    <t>mrp</t>
  </si>
  <si>
    <t>cg1274</t>
  </si>
  <si>
    <t>cg1273</t>
  </si>
  <si>
    <t>cg1272</t>
  </si>
  <si>
    <t>sigE</t>
  </si>
  <si>
    <t>cg1271</t>
  </si>
  <si>
    <t>cg1270</t>
  </si>
  <si>
    <t>glgC</t>
  </si>
  <si>
    <t>cg1269</t>
  </si>
  <si>
    <t>glgA</t>
  </si>
  <si>
    <t>cg1268</t>
  </si>
  <si>
    <t>cg1267</t>
  </si>
  <si>
    <t>rrmA</t>
  </si>
  <si>
    <t>cg1266</t>
  </si>
  <si>
    <t>cg1265</t>
  </si>
  <si>
    <t>cg1264</t>
  </si>
  <si>
    <t>cg1263</t>
  </si>
  <si>
    <t>folP2</t>
  </si>
  <si>
    <t>cg1262</t>
  </si>
  <si>
    <t>cg1261</t>
  </si>
  <si>
    <t>dapE</t>
  </si>
  <si>
    <t>cg1260</t>
  </si>
  <si>
    <t>dapD2</t>
  </si>
  <si>
    <t>cg1259</t>
  </si>
  <si>
    <t>dapD</t>
  </si>
  <si>
    <t>cg1256</t>
  </si>
  <si>
    <t>cg1255</t>
  </si>
  <si>
    <t>cg1254</t>
  </si>
  <si>
    <t>dapC</t>
  </si>
  <si>
    <t>cg1253</t>
  </si>
  <si>
    <t>fdxC</t>
  </si>
  <si>
    <t>cg1252</t>
  </si>
  <si>
    <t>cg1251</t>
  </si>
  <si>
    <t>mshB</t>
  </si>
  <si>
    <t>cg1250</t>
  </si>
  <si>
    <t>cg1248</t>
  </si>
  <si>
    <t>cg1247</t>
  </si>
  <si>
    <t>cg1246</t>
  </si>
  <si>
    <t>cg1245</t>
  </si>
  <si>
    <t>cg1244</t>
  </si>
  <si>
    <t>cg1242</t>
  </si>
  <si>
    <t>cg1241</t>
  </si>
  <si>
    <t>cg1240</t>
  </si>
  <si>
    <t>cg1239</t>
  </si>
  <si>
    <t>cg1238</t>
  </si>
  <si>
    <t>cg1237</t>
  </si>
  <si>
    <t>cg1236</t>
  </si>
  <si>
    <t>cg1234</t>
  </si>
  <si>
    <t>cg1233</t>
  </si>
  <si>
    <t>cg1232</t>
  </si>
  <si>
    <t>chaA</t>
  </si>
  <si>
    <t>cg1231</t>
  </si>
  <si>
    <t>cg1230</t>
  </si>
  <si>
    <t>cg1229</t>
  </si>
  <si>
    <t>cg1228</t>
  </si>
  <si>
    <t>cg1227</t>
  </si>
  <si>
    <t>cg1226</t>
  </si>
  <si>
    <t>cg1225</t>
  </si>
  <si>
    <t>cg1224</t>
  </si>
  <si>
    <t>lplA</t>
  </si>
  <si>
    <t>cg1222</t>
  </si>
  <si>
    <t>cg1221</t>
  </si>
  <si>
    <t>cg1220</t>
  </si>
  <si>
    <t>cg1219</t>
  </si>
  <si>
    <t>cg1218</t>
  </si>
  <si>
    <t>nadA</t>
  </si>
  <si>
    <t>cg1216</t>
  </si>
  <si>
    <t>nadC</t>
  </si>
  <si>
    <t>cg1215</t>
  </si>
  <si>
    <t>cg1214</t>
  </si>
  <si>
    <t>cg1213</t>
  </si>
  <si>
    <t>cg1212</t>
  </si>
  <si>
    <t>cg1211</t>
  </si>
  <si>
    <t>cg1210</t>
  </si>
  <si>
    <t>cg1209</t>
  </si>
  <si>
    <t>cg1208</t>
  </si>
  <si>
    <t>cg1207</t>
  </si>
  <si>
    <t>cg1206</t>
  </si>
  <si>
    <t>cg1205</t>
  </si>
  <si>
    <t>cg1204</t>
  </si>
  <si>
    <t>cg1203</t>
  </si>
  <si>
    <t>cg1202</t>
  </si>
  <si>
    <t>cg1201</t>
  </si>
  <si>
    <t>cg1199</t>
  </si>
  <si>
    <t>cg1198</t>
  </si>
  <si>
    <t>cg1197</t>
  </si>
  <si>
    <t>cg1195</t>
  </si>
  <si>
    <t>cg1194</t>
  </si>
  <si>
    <t>cg1193</t>
  </si>
  <si>
    <t>cg1192</t>
  </si>
  <si>
    <t>cg1191</t>
  </si>
  <si>
    <t>cg1190</t>
  </si>
  <si>
    <t>cg1189</t>
  </si>
  <si>
    <t>cg1187</t>
  </si>
  <si>
    <t>cg1185</t>
  </si>
  <si>
    <t>cg1184</t>
  </si>
  <si>
    <t>cg1183</t>
  </si>
  <si>
    <t>cg1182</t>
  </si>
  <si>
    <t>cg1181</t>
  </si>
  <si>
    <t>cg1180</t>
  </si>
  <si>
    <t>cg1179</t>
  </si>
  <si>
    <t>cg1178</t>
  </si>
  <si>
    <t>cg1176</t>
  </si>
  <si>
    <t>cg1175</t>
  </si>
  <si>
    <t>arcB</t>
  </si>
  <si>
    <t>cg1174</t>
  </si>
  <si>
    <t>cg1173</t>
  </si>
  <si>
    <t>cg1172</t>
  </si>
  <si>
    <t>cg1171</t>
  </si>
  <si>
    <t>cmt5</t>
  </si>
  <si>
    <t>cg1170</t>
  </si>
  <si>
    <t>metP</t>
  </si>
  <si>
    <t>cg1169</t>
  </si>
  <si>
    <t>cg1167</t>
  </si>
  <si>
    <t>cg1166</t>
  </si>
  <si>
    <t>cg1165</t>
  </si>
  <si>
    <t>cg1164</t>
  </si>
  <si>
    <t>xseA</t>
  </si>
  <si>
    <t>cg1163</t>
  </si>
  <si>
    <t>xseB</t>
  </si>
  <si>
    <t>cg1162</t>
  </si>
  <si>
    <t>cg1160</t>
  </si>
  <si>
    <t>cg1159</t>
  </si>
  <si>
    <t>cg1158</t>
  </si>
  <si>
    <t>fbp</t>
  </si>
  <si>
    <t>cg1157</t>
  </si>
  <si>
    <t>ssuD2</t>
  </si>
  <si>
    <t>cg1156</t>
  </si>
  <si>
    <t>seuC</t>
  </si>
  <si>
    <t>cg1153</t>
  </si>
  <si>
    <t>seuB</t>
  </si>
  <si>
    <t>cg1152</t>
  </si>
  <si>
    <t>seuA</t>
  </si>
  <si>
    <t>cg1151</t>
  </si>
  <si>
    <t>cg1150</t>
  </si>
  <si>
    <t>cg1149</t>
  </si>
  <si>
    <t>cg1148</t>
  </si>
  <si>
    <t>ssuI</t>
  </si>
  <si>
    <t>cg1147</t>
  </si>
  <si>
    <t>cg1145</t>
  </si>
  <si>
    <t>cg1144</t>
  </si>
  <si>
    <t>cg1143</t>
  </si>
  <si>
    <t>cg1141</t>
  </si>
  <si>
    <t>cg1140</t>
  </si>
  <si>
    <t>cg1139</t>
  </si>
  <si>
    <t>cg1138</t>
  </si>
  <si>
    <t>cg1137</t>
  </si>
  <si>
    <t>cg1136</t>
  </si>
  <si>
    <t>cg1135</t>
  </si>
  <si>
    <t>cg1134</t>
  </si>
  <si>
    <t>glyA</t>
  </si>
  <si>
    <t>cg1133</t>
  </si>
  <si>
    <t>coaA</t>
  </si>
  <si>
    <t>cg1132</t>
  </si>
  <si>
    <t>cg1131</t>
  </si>
  <si>
    <t>uppS1</t>
  </si>
  <si>
    <t>cg1130</t>
  </si>
  <si>
    <t>aroF</t>
  </si>
  <si>
    <t>cg1129</t>
  </si>
  <si>
    <t>cg1128</t>
  </si>
  <si>
    <t>mca</t>
  </si>
  <si>
    <t>cg1127</t>
  </si>
  <si>
    <t>cg1125</t>
  </si>
  <si>
    <t>greA</t>
  </si>
  <si>
    <t>cg1123</t>
  </si>
  <si>
    <t>cg1122</t>
  </si>
  <si>
    <t>cg1121</t>
  </si>
  <si>
    <t>ripA</t>
  </si>
  <si>
    <t>cg1120</t>
  </si>
  <si>
    <t>cg1119</t>
  </si>
  <si>
    <t>cg1118</t>
  </si>
  <si>
    <t>cg1117</t>
  </si>
  <si>
    <t>tdcB</t>
  </si>
  <si>
    <t>cg1116</t>
  </si>
  <si>
    <t>ppx2</t>
  </si>
  <si>
    <t>cg1115</t>
  </si>
  <si>
    <t>cg1113</t>
  </si>
  <si>
    <t>cg1112</t>
  </si>
  <si>
    <t>eno</t>
  </si>
  <si>
    <t>cg1111</t>
  </si>
  <si>
    <t>cg1110</t>
  </si>
  <si>
    <t>cg1109</t>
  </si>
  <si>
    <t>cg1108</t>
  </si>
  <si>
    <t>cg1107</t>
  </si>
  <si>
    <t>cg1106</t>
  </si>
  <si>
    <t>cg1104</t>
  </si>
  <si>
    <t>cg1103</t>
  </si>
  <si>
    <t>cg1101</t>
  </si>
  <si>
    <t>cg1100</t>
  </si>
  <si>
    <t>mfd</t>
  </si>
  <si>
    <t>cg1099</t>
  </si>
  <si>
    <t>cg1098</t>
  </si>
  <si>
    <t>cg1097</t>
  </si>
  <si>
    <t>cg1096</t>
  </si>
  <si>
    <t>cg1095</t>
  </si>
  <si>
    <t>cg1094</t>
  </si>
  <si>
    <t>cg1092</t>
  </si>
  <si>
    <t>cg1091</t>
  </si>
  <si>
    <t>cg1089</t>
  </si>
  <si>
    <t>cg1088</t>
  </si>
  <si>
    <t>cg1087</t>
  </si>
  <si>
    <t>cg1086</t>
  </si>
  <si>
    <t>cg1085</t>
  </si>
  <si>
    <t>cgtR10</t>
  </si>
  <si>
    <t>cg1084</t>
  </si>
  <si>
    <t>cgtS10</t>
  </si>
  <si>
    <t>cg1083</t>
  </si>
  <si>
    <t>cg1082</t>
  </si>
  <si>
    <t>cg1081</t>
  </si>
  <si>
    <t>cg1080</t>
  </si>
  <si>
    <t>cg1077</t>
  </si>
  <si>
    <t>glmU</t>
  </si>
  <si>
    <t>cg1076</t>
  </si>
  <si>
    <t>prsA</t>
  </si>
  <si>
    <t>cg1075</t>
  </si>
  <si>
    <t>cg1074</t>
  </si>
  <si>
    <t>cg1073</t>
  </si>
  <si>
    <t>rplY</t>
  </si>
  <si>
    <t>cg1072</t>
  </si>
  <si>
    <t>pth1</t>
  </si>
  <si>
    <t>cg1071</t>
  </si>
  <si>
    <t>cg1070</t>
  </si>
  <si>
    <t>cg1069</t>
  </si>
  <si>
    <t>cg1068</t>
  </si>
  <si>
    <t>pth2</t>
  </si>
  <si>
    <t>cg1067</t>
  </si>
  <si>
    <t>prfC</t>
  </si>
  <si>
    <t>cg1060</t>
  </si>
  <si>
    <t>cg1059</t>
  </si>
  <si>
    <t>cg1057</t>
  </si>
  <si>
    <t>cg1056</t>
  </si>
  <si>
    <t>cg1055</t>
  </si>
  <si>
    <t>mmpL2</t>
  </si>
  <si>
    <t>cg1054</t>
  </si>
  <si>
    <t>cg1053</t>
  </si>
  <si>
    <t>cmt3</t>
  </si>
  <si>
    <t>cg1052</t>
  </si>
  <si>
    <t>cg1051</t>
  </si>
  <si>
    <t>cg1050</t>
  </si>
  <si>
    <t>cg1049</t>
  </si>
  <si>
    <t>cg1048</t>
  </si>
  <si>
    <t>cg1046</t>
  </si>
  <si>
    <t>cg1045</t>
  </si>
  <si>
    <t>cg1044</t>
  </si>
  <si>
    <t>cg1043</t>
  </si>
  <si>
    <t>pdxK</t>
  </si>
  <si>
    <t>cg1041</t>
  </si>
  <si>
    <t>cg1040</t>
  </si>
  <si>
    <t>Isopentenyl monophosphate kinase (EC:2.7.1.148)</t>
  </si>
  <si>
    <t>cg1039</t>
  </si>
  <si>
    <t>ksgA</t>
  </si>
  <si>
    <t>cg1038</t>
  </si>
  <si>
    <t>rpf2</t>
  </si>
  <si>
    <t>cg1037</t>
  </si>
  <si>
    <t>cg1035</t>
  </si>
  <si>
    <t>cg1033</t>
  </si>
  <si>
    <t>cg1032</t>
  </si>
  <si>
    <t>cg1031</t>
  </si>
  <si>
    <t>cg1030</t>
  </si>
  <si>
    <t>cg1028</t>
  </si>
  <si>
    <t>dld</t>
  </si>
  <si>
    <t>cg1027</t>
  </si>
  <si>
    <t>cg1025</t>
  </si>
  <si>
    <t>cg1024</t>
  </si>
  <si>
    <t>cg1023</t>
  </si>
  <si>
    <t>cg1022</t>
  </si>
  <si>
    <t>cg1021</t>
  </si>
  <si>
    <t>cg1020</t>
  </si>
  <si>
    <t>cg1019</t>
  </si>
  <si>
    <t>cg1018</t>
  </si>
  <si>
    <t>metS</t>
  </si>
  <si>
    <t>cg1017</t>
  </si>
  <si>
    <t>cg1015</t>
  </si>
  <si>
    <t>pmt</t>
  </si>
  <si>
    <t>cg1014</t>
  </si>
  <si>
    <t>cdaS</t>
  </si>
  <si>
    <t>cg1012</t>
  </si>
  <si>
    <t>cg1011</t>
  </si>
  <si>
    <t>cg1010</t>
  </si>
  <si>
    <t>cg1009</t>
  </si>
  <si>
    <t>cg1007</t>
  </si>
  <si>
    <t>cg1006</t>
  </si>
  <si>
    <t>moeA2</t>
  </si>
  <si>
    <t>cg1005</t>
  </si>
  <si>
    <t>galU1</t>
  </si>
  <si>
    <t>cg1004</t>
  </si>
  <si>
    <t>5-Formyltetrahydrofolate cyclo-ligase (EC:6.3.3.2)</t>
  </si>
  <si>
    <t>fthC</t>
  </si>
  <si>
    <t>cg1003</t>
  </si>
  <si>
    <t>cg1002</t>
  </si>
  <si>
    <t>mscL</t>
  </si>
  <si>
    <t>cg1001</t>
  </si>
  <si>
    <t>cg1000</t>
  </si>
  <si>
    <t>cg0999</t>
  </si>
  <si>
    <t>cgtS2</t>
  </si>
  <si>
    <t>cg0997</t>
  </si>
  <si>
    <t>cgtR2</t>
  </si>
  <si>
    <t>cg0996</t>
  </si>
  <si>
    <t>50S ribosomal protein L32</t>
  </si>
  <si>
    <t>rpmF</t>
  </si>
  <si>
    <t>cg0995</t>
  </si>
  <si>
    <t>rpmE</t>
  </si>
  <si>
    <t>cg0994</t>
  </si>
  <si>
    <t>cg0993</t>
  </si>
  <si>
    <t>cg0992</t>
  </si>
  <si>
    <t>50S ribosomal protein L28</t>
  </si>
  <si>
    <t>rpmB</t>
  </si>
  <si>
    <t>cg0991</t>
  </si>
  <si>
    <t>50S ribosomal protein L33</t>
  </si>
  <si>
    <t>rpmG</t>
  </si>
  <si>
    <t>cg0990</t>
  </si>
  <si>
    <t>30S ribosomal protein S14</t>
  </si>
  <si>
    <t>rpsN</t>
  </si>
  <si>
    <t>cg0989</t>
  </si>
  <si>
    <t>30S ribosomal protein S18</t>
  </si>
  <si>
    <t>rpsR</t>
  </si>
  <si>
    <t>cg0988</t>
  </si>
  <si>
    <t>cg0987</t>
  </si>
  <si>
    <t>amtR</t>
  </si>
  <si>
    <t>cg0986</t>
  </si>
  <si>
    <t>citE</t>
  </si>
  <si>
    <t>cg0985</t>
  </si>
  <si>
    <t>purH</t>
  </si>
  <si>
    <t>cg0984</t>
  </si>
  <si>
    <t>purN</t>
  </si>
  <si>
    <t>cg0983</t>
  </si>
  <si>
    <t>cg0982</t>
  </si>
  <si>
    <t>cg0979</t>
  </si>
  <si>
    <t>cg0978</t>
  </si>
  <si>
    <t>cg0977</t>
  </si>
  <si>
    <t>pcrA</t>
  </si>
  <si>
    <t>cg0976</t>
  </si>
  <si>
    <t>cg0975</t>
  </si>
  <si>
    <t>cg0974</t>
  </si>
  <si>
    <t>pgi</t>
  </si>
  <si>
    <t>cg0973</t>
  </si>
  <si>
    <t>cynX</t>
  </si>
  <si>
    <t>cg0972</t>
  </si>
  <si>
    <t>cg0971</t>
  </si>
  <si>
    <t>cg0970</t>
  </si>
  <si>
    <t>nei</t>
  </si>
  <si>
    <t>cg0969</t>
  </si>
  <si>
    <t>cg0968</t>
  </si>
  <si>
    <t>cg0967</t>
  </si>
  <si>
    <t>thyA</t>
  </si>
  <si>
    <t>cg0966</t>
  </si>
  <si>
    <t>folA</t>
  </si>
  <si>
    <t>cg0965</t>
  </si>
  <si>
    <t>mycoredoxin 1</t>
  </si>
  <si>
    <t>mrx1</t>
  </si>
  <si>
    <t>cg0964</t>
  </si>
  <si>
    <t>cg0963</t>
  </si>
  <si>
    <t>cg0962</t>
  </si>
  <si>
    <t>cg0961</t>
  </si>
  <si>
    <t>cg0960</t>
  </si>
  <si>
    <t>cg0958</t>
  </si>
  <si>
    <t>fas-IB</t>
  </si>
  <si>
    <t>cg0957</t>
  </si>
  <si>
    <t>cg0955</t>
  </si>
  <si>
    <t>cg0954</t>
  </si>
  <si>
    <t>mctC</t>
  </si>
  <si>
    <t>cg0953</t>
  </si>
  <si>
    <t>cg0952</t>
  </si>
  <si>
    <t>cg0951</t>
  </si>
  <si>
    <t>fkpA</t>
  </si>
  <si>
    <t>cg0950</t>
  </si>
  <si>
    <t>gltA</t>
  </si>
  <si>
    <t>cg0949</t>
  </si>
  <si>
    <t>serC</t>
  </si>
  <si>
    <t>cg0948</t>
  </si>
  <si>
    <t>cg0947</t>
  </si>
  <si>
    <t>cg0946</t>
  </si>
  <si>
    <t>cg0945</t>
  </si>
  <si>
    <t>cg0944</t>
  </si>
  <si>
    <t>cg0941</t>
  </si>
  <si>
    <t>cg0940</t>
  </si>
  <si>
    <t>cg0939</t>
  </si>
  <si>
    <t>cg0938</t>
  </si>
  <si>
    <t>rpf1</t>
  </si>
  <si>
    <t>cg0936</t>
  </si>
  <si>
    <t>cg0935</t>
  </si>
  <si>
    <t>cg0934</t>
  </si>
  <si>
    <t>cg0933</t>
  </si>
  <si>
    <t>cg0932</t>
  </si>
  <si>
    <t>cg0931</t>
  </si>
  <si>
    <t>cg0928</t>
  </si>
  <si>
    <t>cg0927</t>
  </si>
  <si>
    <t>cg0926</t>
  </si>
  <si>
    <t>cg0924</t>
  </si>
  <si>
    <t>cg0923</t>
  </si>
  <si>
    <t>cg0922</t>
  </si>
  <si>
    <t>cg0921</t>
  </si>
  <si>
    <t>cg0919</t>
  </si>
  <si>
    <t>cg0918</t>
  </si>
  <si>
    <t>SsrA-binding protein</t>
  </si>
  <si>
    <t>smpB</t>
  </si>
  <si>
    <t>cg0916</t>
  </si>
  <si>
    <t>ftsX</t>
  </si>
  <si>
    <t>cg0915</t>
  </si>
  <si>
    <t>ftsE</t>
  </si>
  <si>
    <t>cg0914</t>
  </si>
  <si>
    <t>prfB</t>
  </si>
  <si>
    <t>cg0913</t>
  </si>
  <si>
    <t>cg0911</t>
  </si>
  <si>
    <t>L-histidinol-phosphate phosphatase (EC:3.1.3.15)</t>
  </si>
  <si>
    <t>hisN</t>
  </si>
  <si>
    <t>cg0910</t>
  </si>
  <si>
    <t>cg0909</t>
  </si>
  <si>
    <t>cg0908</t>
  </si>
  <si>
    <t>cg0907</t>
  </si>
  <si>
    <t>cg0906</t>
  </si>
  <si>
    <t>psp2</t>
  </si>
  <si>
    <t>cg0905</t>
  </si>
  <si>
    <t>cg0904</t>
  </si>
  <si>
    <t>cg0903</t>
  </si>
  <si>
    <t>cg0902</t>
  </si>
  <si>
    <t>cg0901</t>
  </si>
  <si>
    <t>cg0900</t>
  </si>
  <si>
    <t>pdxT</t>
  </si>
  <si>
    <t>cg0899</t>
  </si>
  <si>
    <t>pdxS</t>
  </si>
  <si>
    <t>cg0898</t>
  </si>
  <si>
    <t>pdxR</t>
  </si>
  <si>
    <t>cg0897</t>
  </si>
  <si>
    <t>cg0896</t>
  </si>
  <si>
    <t>cg0895</t>
  </si>
  <si>
    <t>cg0894</t>
  </si>
  <si>
    <t>cg0893</t>
  </si>
  <si>
    <t>cg0892</t>
  </si>
  <si>
    <t>cg0891</t>
  </si>
  <si>
    <t>cg0890</t>
  </si>
  <si>
    <t>cg0889</t>
  </si>
  <si>
    <t>cg0888</t>
  </si>
  <si>
    <t>cg0887</t>
  </si>
  <si>
    <t>cg0886</t>
  </si>
  <si>
    <t>cg0885</t>
  </si>
  <si>
    <t>cg0884</t>
  </si>
  <si>
    <t>cg0883</t>
  </si>
  <si>
    <t>cg0882</t>
  </si>
  <si>
    <t>rhlE</t>
  </si>
  <si>
    <t>cg0881</t>
  </si>
  <si>
    <t>cg0880</t>
  </si>
  <si>
    <t>cg0879</t>
  </si>
  <si>
    <t>cg0878</t>
  </si>
  <si>
    <t>rshA</t>
  </si>
  <si>
    <t>cg0877</t>
  </si>
  <si>
    <t>sigH</t>
  </si>
  <si>
    <t>cg0876</t>
  </si>
  <si>
    <t>cg0875</t>
  </si>
  <si>
    <t>cg0874</t>
  </si>
  <si>
    <t>aroA</t>
  </si>
  <si>
    <t>cg0873</t>
  </si>
  <si>
    <t>cg0872</t>
  </si>
  <si>
    <t>cg0871</t>
  </si>
  <si>
    <t>cg0870</t>
  </si>
  <si>
    <t>cg0869</t>
  </si>
  <si>
    <t>cg0868</t>
  </si>
  <si>
    <t>cg0867</t>
  </si>
  <si>
    <t>cg0866</t>
  </si>
  <si>
    <t>cg0865</t>
  </si>
  <si>
    <t>mtrB</t>
  </si>
  <si>
    <t>cg0864</t>
  </si>
  <si>
    <t>mtrA</t>
  </si>
  <si>
    <t>cg0862</t>
  </si>
  <si>
    <t>tmk</t>
  </si>
  <si>
    <t>cg0861</t>
  </si>
  <si>
    <t>sahH</t>
  </si>
  <si>
    <t>cg0860</t>
  </si>
  <si>
    <t>cg0859</t>
  </si>
  <si>
    <t>cg0858</t>
  </si>
  <si>
    <t>manA</t>
  </si>
  <si>
    <t>cg0856</t>
  </si>
  <si>
    <t>cg0855</t>
  </si>
  <si>
    <t>cg0854</t>
  </si>
  <si>
    <t>cg0853</t>
  </si>
  <si>
    <t>cg0852</t>
  </si>
  <si>
    <t>cg0851</t>
  </si>
  <si>
    <t>cg0850</t>
  </si>
  <si>
    <t>cg0849</t>
  </si>
  <si>
    <t>wbbL</t>
  </si>
  <si>
    <t>cg0848</t>
  </si>
  <si>
    <t>cg0847</t>
  </si>
  <si>
    <t>cg0845</t>
  </si>
  <si>
    <t>cg0844</t>
  </si>
  <si>
    <t>cg0843</t>
  </si>
  <si>
    <t>cg0842</t>
  </si>
  <si>
    <t>cg0841</t>
  </si>
  <si>
    <t>cg0840</t>
  </si>
  <si>
    <t>cg0839</t>
  </si>
  <si>
    <t>cg0838</t>
  </si>
  <si>
    <t>cg0837</t>
  </si>
  <si>
    <t>cg0836</t>
  </si>
  <si>
    <t>cg0835</t>
  </si>
  <si>
    <t>tusE</t>
  </si>
  <si>
    <t>cg0834</t>
  </si>
  <si>
    <t>cg0833</t>
  </si>
  <si>
    <t>tusF</t>
  </si>
  <si>
    <t>cg0832</t>
  </si>
  <si>
    <t>tusG</t>
  </si>
  <si>
    <t>cg0831</t>
  </si>
  <si>
    <t>cg0830</t>
  </si>
  <si>
    <t>cg0829</t>
  </si>
  <si>
    <t>cg0828</t>
  </si>
  <si>
    <t>cg0826</t>
  </si>
  <si>
    <t>cg0825</t>
  </si>
  <si>
    <t>cg0824</t>
  </si>
  <si>
    <t>ntaA</t>
  </si>
  <si>
    <t>cg0823</t>
  </si>
  <si>
    <t>cg0822</t>
  </si>
  <si>
    <t>cg0821</t>
  </si>
  <si>
    <t>purE</t>
  </si>
  <si>
    <t>cg0820</t>
  </si>
  <si>
    <t>cg0819</t>
  </si>
  <si>
    <t>kup</t>
  </si>
  <si>
    <t>cg0817</t>
  </si>
  <si>
    <t>purK</t>
  </si>
  <si>
    <t>cg0816</t>
  </si>
  <si>
    <t>cg0815</t>
  </si>
  <si>
    <t>birA</t>
  </si>
  <si>
    <t>cg0814</t>
  </si>
  <si>
    <t>cg0812</t>
  </si>
  <si>
    <t>cg0811</t>
  </si>
  <si>
    <t>cg0810</t>
  </si>
  <si>
    <t>maf</t>
  </si>
  <si>
    <t>cg0809</t>
  </si>
  <si>
    <t>wbpC</t>
  </si>
  <si>
    <t>cg0808</t>
  </si>
  <si>
    <t>cg0807</t>
  </si>
  <si>
    <t>cg0806</t>
  </si>
  <si>
    <t>thtR</t>
  </si>
  <si>
    <t>cg0803</t>
  </si>
  <si>
    <t>accBC</t>
  </si>
  <si>
    <t>cg0802</t>
  </si>
  <si>
    <t>cg0801</t>
  </si>
  <si>
    <t>cg0800</t>
  </si>
  <si>
    <t>cg0799</t>
  </si>
  <si>
    <t>prpC1</t>
  </si>
  <si>
    <t>cg0798</t>
  </si>
  <si>
    <t>prpB1</t>
  </si>
  <si>
    <t>cg0797</t>
  </si>
  <si>
    <t>prpD1</t>
  </si>
  <si>
    <t>cg0796</t>
  </si>
  <si>
    <t>cg0795</t>
  </si>
  <si>
    <t>cg0794</t>
  </si>
  <si>
    <t>cg0793</t>
  </si>
  <si>
    <t>cg0792</t>
  </si>
  <si>
    <t>pyc</t>
  </si>
  <si>
    <t>cg0791</t>
  </si>
  <si>
    <t>lpdA</t>
  </si>
  <si>
    <t>cg0790</t>
  </si>
  <si>
    <t>amiA</t>
  </si>
  <si>
    <t>cg0789</t>
  </si>
  <si>
    <t>pmmB</t>
  </si>
  <si>
    <t>cg0788</t>
  </si>
  <si>
    <t>cg0787</t>
  </si>
  <si>
    <t>upp</t>
  </si>
  <si>
    <t>cg0786</t>
  </si>
  <si>
    <t>cg0785</t>
  </si>
  <si>
    <t>cg0784</t>
  </si>
  <si>
    <t>cg0783</t>
  </si>
  <si>
    <t>cg0781</t>
  </si>
  <si>
    <t>cg0780</t>
  </si>
  <si>
    <t>trpS</t>
  </si>
  <si>
    <t>cg0779</t>
  </si>
  <si>
    <t>cg0778</t>
  </si>
  <si>
    <t>cg0777</t>
  </si>
  <si>
    <t>cg0776</t>
  </si>
  <si>
    <t>cg0775</t>
  </si>
  <si>
    <t>cg0774</t>
  </si>
  <si>
    <t>cg0773</t>
  </si>
  <si>
    <t>cg0772</t>
  </si>
  <si>
    <t>irp1</t>
  </si>
  <si>
    <t>cg0771</t>
  </si>
  <si>
    <t>cg0770</t>
  </si>
  <si>
    <t>cg0769</t>
  </si>
  <si>
    <t>cg0768</t>
  </si>
  <si>
    <t>cg0767</t>
  </si>
  <si>
    <t>icd</t>
  </si>
  <si>
    <t>cg0766</t>
  </si>
  <si>
    <t>cg0765</t>
  </si>
  <si>
    <t>cg0764</t>
  </si>
  <si>
    <t>cg0763</t>
  </si>
  <si>
    <t>prpC2</t>
  </si>
  <si>
    <t>cg0762</t>
  </si>
  <si>
    <t>prpB2</t>
  </si>
  <si>
    <t>cg0760</t>
  </si>
  <si>
    <t>prpD2</t>
  </si>
  <si>
    <t>cg0759</t>
  </si>
  <si>
    <t>cg0758</t>
  </si>
  <si>
    <t>cg0757</t>
  </si>
  <si>
    <t>cstA</t>
  </si>
  <si>
    <t>cg0756</t>
  </si>
  <si>
    <t>metY</t>
  </si>
  <si>
    <t>cg0755</t>
  </si>
  <si>
    <t>cg0754</t>
  </si>
  <si>
    <t>cg0753</t>
  </si>
  <si>
    <t>cg0752</t>
  </si>
  <si>
    <t>cg0751</t>
  </si>
  <si>
    <t>folD</t>
  </si>
  <si>
    <t>cg0750</t>
  </si>
  <si>
    <t>spoU</t>
  </si>
  <si>
    <t>cg0749</t>
  </si>
  <si>
    <t>cg0748</t>
  </si>
  <si>
    <t>cg0747</t>
  </si>
  <si>
    <t>cg0745</t>
  </si>
  <si>
    <t>cg0742</t>
  </si>
  <si>
    <t>cg0741</t>
  </si>
  <si>
    <t>cg0740</t>
  </si>
  <si>
    <t>cg0739</t>
  </si>
  <si>
    <t>dnaE2</t>
  </si>
  <si>
    <t>cg0738</t>
  </si>
  <si>
    <t>cg0737</t>
  </si>
  <si>
    <t>cg0736</t>
  </si>
  <si>
    <t>cg0735</t>
  </si>
  <si>
    <t>cg0733</t>
  </si>
  <si>
    <t>cg0732</t>
  </si>
  <si>
    <t>cg0730</t>
  </si>
  <si>
    <t>phr</t>
  </si>
  <si>
    <t>cg0728</t>
  </si>
  <si>
    <t>cg0727</t>
  </si>
  <si>
    <t>cg0726</t>
  </si>
  <si>
    <t>cg0725</t>
  </si>
  <si>
    <t>crtE</t>
  </si>
  <si>
    <t>cg0723</t>
  </si>
  <si>
    <t>cg0722</t>
  </si>
  <si>
    <t>cg0721</t>
  </si>
  <si>
    <t>cg0720</t>
  </si>
  <si>
    <t>crtYe</t>
  </si>
  <si>
    <t>cg0719</t>
  </si>
  <si>
    <t>crtYf</t>
  </si>
  <si>
    <t>cg0718</t>
  </si>
  <si>
    <t>cg0717</t>
  </si>
  <si>
    <t>cg0716</t>
  </si>
  <si>
    <t>cg0715</t>
  </si>
  <si>
    <t>cg0714</t>
  </si>
  <si>
    <t>cg0713</t>
  </si>
  <si>
    <t>cg0712</t>
  </si>
  <si>
    <t>cg0711</t>
  </si>
  <si>
    <t>cg0710</t>
  </si>
  <si>
    <t>cg0709</t>
  </si>
  <si>
    <t>cg0707</t>
  </si>
  <si>
    <t>cg0706</t>
  </si>
  <si>
    <t>cg0705</t>
  </si>
  <si>
    <t>cg0704</t>
  </si>
  <si>
    <t>guaA</t>
  </si>
  <si>
    <t>cg0703</t>
  </si>
  <si>
    <t>cg0702</t>
  </si>
  <si>
    <t>cg0701</t>
  </si>
  <si>
    <t>guaB3</t>
  </si>
  <si>
    <t>cg0700</t>
  </si>
  <si>
    <t>guaB2</t>
  </si>
  <si>
    <t>cg0699</t>
  </si>
  <si>
    <t>cg0698</t>
  </si>
  <si>
    <t>cg0697</t>
  </si>
  <si>
    <t>sigD</t>
  </si>
  <si>
    <t>cg0696</t>
  </si>
  <si>
    <t>cg0695</t>
  </si>
  <si>
    <t>cg0693</t>
  </si>
  <si>
    <t>cg0692</t>
  </si>
  <si>
    <t>cg0691</t>
  </si>
  <si>
    <t>groES</t>
  </si>
  <si>
    <t>cg0690</t>
  </si>
  <si>
    <t>cg0689</t>
  </si>
  <si>
    <t>cg0688</t>
  </si>
  <si>
    <t>cg0686</t>
  </si>
  <si>
    <t>cg0683</t>
  </si>
  <si>
    <t>cg0682</t>
  </si>
  <si>
    <t>alr</t>
  </si>
  <si>
    <t>cg0681</t>
  </si>
  <si>
    <t>cg0680</t>
  </si>
  <si>
    <t>cg0679</t>
  </si>
  <si>
    <t>cg0678</t>
  </si>
  <si>
    <t>cg0676</t>
  </si>
  <si>
    <t>mrsA</t>
  </si>
  <si>
    <t>cg0675</t>
  </si>
  <si>
    <t>30S ribosomal protein S9</t>
  </si>
  <si>
    <t>rpsI</t>
  </si>
  <si>
    <t>cg0674</t>
  </si>
  <si>
    <t>50S ribosomal protein L13</t>
  </si>
  <si>
    <t>rplM</t>
  </si>
  <si>
    <t>cg0673</t>
  </si>
  <si>
    <t>cg0672</t>
  </si>
  <si>
    <t>cg0671</t>
  </si>
  <si>
    <t>cg0669</t>
  </si>
  <si>
    <t>cg0668</t>
  </si>
  <si>
    <t>cg0666</t>
  </si>
  <si>
    <t>cg0664</t>
  </si>
  <si>
    <t>cma</t>
  </si>
  <si>
    <t>cg0663</t>
  </si>
  <si>
    <t>cg0662</t>
  </si>
  <si>
    <t>cg0661</t>
  </si>
  <si>
    <t>cg0660</t>
  </si>
  <si>
    <t>cg0659</t>
  </si>
  <si>
    <t>cg0658</t>
  </si>
  <si>
    <t>tRNA pseudouridine synthase A (EC:4.2.1.70)</t>
  </si>
  <si>
    <t>truA</t>
  </si>
  <si>
    <t>cg0657</t>
  </si>
  <si>
    <t>50S ribosomal protein L17</t>
  </si>
  <si>
    <t>rplQ</t>
  </si>
  <si>
    <t>cg0656</t>
  </si>
  <si>
    <t>rpoA</t>
  </si>
  <si>
    <t>cg0655</t>
  </si>
  <si>
    <t>30S ribosomal protein S4</t>
  </si>
  <si>
    <t>rpsD</t>
  </si>
  <si>
    <t>cg0654</t>
  </si>
  <si>
    <t>30S ribosomal protein S11</t>
  </si>
  <si>
    <t>rpsK</t>
  </si>
  <si>
    <t>cg0653</t>
  </si>
  <si>
    <t>30S ribosomal protein S13</t>
  </si>
  <si>
    <t>rpsM</t>
  </si>
  <si>
    <t>cg0652</t>
  </si>
  <si>
    <t>infA</t>
  </si>
  <si>
    <t>cg0651</t>
  </si>
  <si>
    <t>cg0650</t>
  </si>
  <si>
    <t>adk</t>
  </si>
  <si>
    <t>cg0648</t>
  </si>
  <si>
    <t>secY</t>
  </si>
  <si>
    <t>cg0647</t>
  </si>
  <si>
    <t>cg0646</t>
  </si>
  <si>
    <t>cg0645</t>
  </si>
  <si>
    <t>cg0644</t>
  </si>
  <si>
    <t>cg0642</t>
  </si>
  <si>
    <t>cg0641</t>
  </si>
  <si>
    <t>cg0640</t>
  </si>
  <si>
    <t>cg0639</t>
  </si>
  <si>
    <t>cg0638</t>
  </si>
  <si>
    <t>cg0637</t>
  </si>
  <si>
    <t>cg0636</t>
  </si>
  <si>
    <t>cg0635</t>
  </si>
  <si>
    <t>50S ribosomal protein L15</t>
  </si>
  <si>
    <t>rplO</t>
  </si>
  <si>
    <t>cg0634</t>
  </si>
  <si>
    <t>50S ribosomal protein L30</t>
  </si>
  <si>
    <t>rpmD</t>
  </si>
  <si>
    <t>cg0632</t>
  </si>
  <si>
    <t>30S ribosomal protein S5</t>
  </si>
  <si>
    <t>rpsE</t>
  </si>
  <si>
    <t>cg0631</t>
  </si>
  <si>
    <t>50S ribosomal protein L18</t>
  </si>
  <si>
    <t>rplR</t>
  </si>
  <si>
    <t>cg0630</t>
  </si>
  <si>
    <t>50S ribosomal protein L6</t>
  </si>
  <si>
    <t>rplF</t>
  </si>
  <si>
    <t>cg0629</t>
  </si>
  <si>
    <t>30S ribosomal protein S8</t>
  </si>
  <si>
    <t>rpsH</t>
  </si>
  <si>
    <t>cg0628</t>
  </si>
  <si>
    <t>cg0627</t>
  </si>
  <si>
    <t>cg0625</t>
  </si>
  <si>
    <t>cg0624</t>
  </si>
  <si>
    <t>cg0623</t>
  </si>
  <si>
    <t>cg0622</t>
  </si>
  <si>
    <t>cg0621</t>
  </si>
  <si>
    <t>cg0620</t>
  </si>
  <si>
    <t>fdhF</t>
  </si>
  <si>
    <t>cg0618</t>
  </si>
  <si>
    <t>cg0617</t>
  </si>
  <si>
    <t>fdhD</t>
  </si>
  <si>
    <t>cg0616</t>
  </si>
  <si>
    <t>cg0614</t>
  </si>
  <si>
    <t>dkg</t>
  </si>
  <si>
    <t>cg0612</t>
  </si>
  <si>
    <t>cg0611</t>
  </si>
  <si>
    <t>50S ribosomal protein L5</t>
  </si>
  <si>
    <t>rplE</t>
  </si>
  <si>
    <t>cg0610</t>
  </si>
  <si>
    <t>50S ribosomal protein L24</t>
  </si>
  <si>
    <t>rplX</t>
  </si>
  <si>
    <t>cg0609</t>
  </si>
  <si>
    <t>50S ribosomal protein L14</t>
  </si>
  <si>
    <t>rplN</t>
  </si>
  <si>
    <t>cg0608</t>
  </si>
  <si>
    <t>cg0607</t>
  </si>
  <si>
    <t>cg0606</t>
  </si>
  <si>
    <t>30S ribosomal protein S17</t>
  </si>
  <si>
    <t>rpsQ</t>
  </si>
  <si>
    <t>cg0604</t>
  </si>
  <si>
    <t>50S ribosomal protein L29</t>
  </si>
  <si>
    <t>rpmC</t>
  </si>
  <si>
    <t>cg0603</t>
  </si>
  <si>
    <t>50S ribosomal protein L16</t>
  </si>
  <si>
    <t>rplP</t>
  </si>
  <si>
    <t>cg0602</t>
  </si>
  <si>
    <t>30S ribosomal protein S3</t>
  </si>
  <si>
    <t>rpsC</t>
  </si>
  <si>
    <t>cg0601</t>
  </si>
  <si>
    <t>50S ribosomal protein L22</t>
  </si>
  <si>
    <t>rplV</t>
  </si>
  <si>
    <t>cg0600</t>
  </si>
  <si>
    <t>30S ribosomal protein S19</t>
  </si>
  <si>
    <t>rpsS</t>
  </si>
  <si>
    <t>cg0599</t>
  </si>
  <si>
    <t>50S ribosomal protein L2</t>
  </si>
  <si>
    <t>rplB</t>
  </si>
  <si>
    <t>cg0598</t>
  </si>
  <si>
    <t>50S ribosomal protein L23</t>
  </si>
  <si>
    <t>rplW</t>
  </si>
  <si>
    <t>cg0597</t>
  </si>
  <si>
    <t>50S ribosomal protein L4</t>
  </si>
  <si>
    <t>rplD</t>
  </si>
  <si>
    <t>cg0596</t>
  </si>
  <si>
    <t>50S ribosomal protein L3</t>
  </si>
  <si>
    <t>rplC</t>
  </si>
  <si>
    <t>cg0594</t>
  </si>
  <si>
    <t>30S ribosomal protein S10</t>
  </si>
  <si>
    <t>rpsJ</t>
  </si>
  <si>
    <t>cg0593</t>
  </si>
  <si>
    <t>cg0592</t>
  </si>
  <si>
    <t>cg0591</t>
  </si>
  <si>
    <t>cg0590</t>
  </si>
  <si>
    <t>cg0589</t>
  </si>
  <si>
    <t>cg0588</t>
  </si>
  <si>
    <t>tuf</t>
  </si>
  <si>
    <t>cg0587</t>
  </si>
  <si>
    <t>fusA</t>
  </si>
  <si>
    <t>cg0583</t>
  </si>
  <si>
    <t>30S ribosomal protein S7</t>
  </si>
  <si>
    <t>rpsG</t>
  </si>
  <si>
    <t>cg0582</t>
  </si>
  <si>
    <t>30S ribosomal protein S12</t>
  </si>
  <si>
    <t>rpsL</t>
  </si>
  <si>
    <t>cg0581</t>
  </si>
  <si>
    <t>cg0580</t>
  </si>
  <si>
    <t>cg0579</t>
  </si>
  <si>
    <t>cg0578</t>
  </si>
  <si>
    <t>rpoC</t>
  </si>
  <si>
    <t>cg0577</t>
  </si>
  <si>
    <t>rpoB</t>
  </si>
  <si>
    <t>cg0576</t>
  </si>
  <si>
    <t>cg0575</t>
  </si>
  <si>
    <t>rplL</t>
  </si>
  <si>
    <t>cg0573</t>
  </si>
  <si>
    <t>50S ribosomal protein L10</t>
  </si>
  <si>
    <t>rplJ</t>
  </si>
  <si>
    <t>cg0572</t>
  </si>
  <si>
    <t>cg0571</t>
  </si>
  <si>
    <t>cg0570</t>
  </si>
  <si>
    <t>cg0569</t>
  </si>
  <si>
    <t>gabD2</t>
  </si>
  <si>
    <t>cg0567</t>
  </si>
  <si>
    <t>gabT</t>
  </si>
  <si>
    <t>cg0566</t>
  </si>
  <si>
    <t>cg0565</t>
  </si>
  <si>
    <t>50S ribosomal protein L1</t>
  </si>
  <si>
    <t>rplA</t>
  </si>
  <si>
    <t>cg0564</t>
  </si>
  <si>
    <t>50S ribosomal protein L11</t>
  </si>
  <si>
    <t>rplK</t>
  </si>
  <si>
    <t>cg0563</t>
  </si>
  <si>
    <t>nusG</t>
  </si>
  <si>
    <t>cg0562</t>
  </si>
  <si>
    <t>secE</t>
  </si>
  <si>
    <t>cg0561</t>
  </si>
  <si>
    <t>ispB</t>
  </si>
  <si>
    <t>cg0559</t>
  </si>
  <si>
    <t>cg0557</t>
  </si>
  <si>
    <t>cg0556</t>
  </si>
  <si>
    <t>cg0554</t>
  </si>
  <si>
    <t>cg0553</t>
  </si>
  <si>
    <t>menD</t>
  </si>
  <si>
    <t>cg0552</t>
  </si>
  <si>
    <t>menC</t>
  </si>
  <si>
    <t>cg0551</t>
  </si>
  <si>
    <t>cg0549</t>
  </si>
  <si>
    <t>cg0548</t>
  </si>
  <si>
    <t>pitA</t>
  </si>
  <si>
    <t>cg0545</t>
  </si>
  <si>
    <t>cg0544</t>
  </si>
  <si>
    <t>cg0543</t>
  </si>
  <si>
    <t>cg0542</t>
  </si>
  <si>
    <t>cg0540</t>
  </si>
  <si>
    <t>cg0537</t>
  </si>
  <si>
    <t>cg0536</t>
  </si>
  <si>
    <t>cg0535</t>
  </si>
  <si>
    <t>cg0534</t>
  </si>
  <si>
    <t>cg0533</t>
  </si>
  <si>
    <t>cg0532</t>
  </si>
  <si>
    <t>menA</t>
  </si>
  <si>
    <t>cg0531</t>
  </si>
  <si>
    <t>cg0530</t>
  </si>
  <si>
    <t>cg0528</t>
  </si>
  <si>
    <t>glyR</t>
  </si>
  <si>
    <t>cg0527</t>
  </si>
  <si>
    <t>cg0526</t>
  </si>
  <si>
    <t>cg0525</t>
  </si>
  <si>
    <t>ccsB</t>
  </si>
  <si>
    <t>cg0524</t>
  </si>
  <si>
    <t>cg0523</t>
  </si>
  <si>
    <t>ccsA</t>
  </si>
  <si>
    <t>cg0522</t>
  </si>
  <si>
    <t>cg0520</t>
  </si>
  <si>
    <t>cg0519</t>
  </si>
  <si>
    <t>hemL</t>
  </si>
  <si>
    <t>cg0518</t>
  </si>
  <si>
    <t>hemY</t>
  </si>
  <si>
    <t>cg0517</t>
  </si>
  <si>
    <t>hemE</t>
  </si>
  <si>
    <t>cg0516</t>
  </si>
  <si>
    <t>cg0515</t>
  </si>
  <si>
    <t>cg0514</t>
  </si>
  <si>
    <t>cg0513</t>
  </si>
  <si>
    <t>hemB</t>
  </si>
  <si>
    <t>cg0512</t>
  </si>
  <si>
    <t>cg0511</t>
  </si>
  <si>
    <t>hemD</t>
  </si>
  <si>
    <t>cg0510</t>
  </si>
  <si>
    <t>cg0508</t>
  </si>
  <si>
    <t>cg0507</t>
  </si>
  <si>
    <t>cg0506</t>
  </si>
  <si>
    <t>cg0505</t>
  </si>
  <si>
    <t>cg0504</t>
  </si>
  <si>
    <t>cg0503</t>
  </si>
  <si>
    <t>putative dehydroshikimate dehydratase, 2 domain protein</t>
  </si>
  <si>
    <t>cg0502</t>
  </si>
  <si>
    <t>cg0501</t>
  </si>
  <si>
    <t>transcriptional activator of qsuABCD genes, LysR-family</t>
  </si>
  <si>
    <t>cg0500</t>
  </si>
  <si>
    <t>cg0499</t>
  </si>
  <si>
    <t>hemC</t>
  </si>
  <si>
    <t>cg0498</t>
  </si>
  <si>
    <t>hemA</t>
  </si>
  <si>
    <t>cg0497</t>
  </si>
  <si>
    <t>mycoredoxin 3</t>
  </si>
  <si>
    <t>mrx3</t>
  </si>
  <si>
    <t>cg0496</t>
  </si>
  <si>
    <t>cg0495</t>
  </si>
  <si>
    <t>cg0494</t>
  </si>
  <si>
    <t>cg0493</t>
  </si>
  <si>
    <t>cg0492</t>
  </si>
  <si>
    <t>cg0491</t>
  </si>
  <si>
    <t>proC</t>
  </si>
  <si>
    <t>cg0490</t>
  </si>
  <si>
    <t>cg0489</t>
  </si>
  <si>
    <t>ppx1</t>
  </si>
  <si>
    <t>cg0488</t>
  </si>
  <si>
    <t>cg0487</t>
  </si>
  <si>
    <t>cg0486</t>
  </si>
  <si>
    <t>cg0485</t>
  </si>
  <si>
    <t>cg0484</t>
  </si>
  <si>
    <t>cg0483</t>
  </si>
  <si>
    <t>gpmA</t>
  </si>
  <si>
    <t>cg0482</t>
  </si>
  <si>
    <t>mshA</t>
  </si>
  <si>
    <t>cg0481</t>
  </si>
  <si>
    <t>cg0480</t>
  </si>
  <si>
    <t>cg0479</t>
  </si>
  <si>
    <t>cg0478</t>
  </si>
  <si>
    <t>cg0477</t>
  </si>
  <si>
    <t>murB2</t>
  </si>
  <si>
    <t>cg0476</t>
  </si>
  <si>
    <t>cg0475</t>
  </si>
  <si>
    <t>cg0474</t>
  </si>
  <si>
    <t>cg0472</t>
  </si>
  <si>
    <t>cg0471</t>
  </si>
  <si>
    <t>cg0470</t>
  </si>
  <si>
    <t>cg0469</t>
  </si>
  <si>
    <t>cg0468</t>
  </si>
  <si>
    <t>cg0467</t>
  </si>
  <si>
    <t>cg0466</t>
  </si>
  <si>
    <t>cg0465</t>
  </si>
  <si>
    <t>cg0464</t>
  </si>
  <si>
    <t>cg0463</t>
  </si>
  <si>
    <t>cg0462</t>
  </si>
  <si>
    <t>deoC</t>
  </si>
  <si>
    <t>cg0458</t>
  </si>
  <si>
    <t>purU</t>
  </si>
  <si>
    <t>cg0457</t>
  </si>
  <si>
    <t>cg0456</t>
  </si>
  <si>
    <t>cg0455</t>
  </si>
  <si>
    <t>cg0454</t>
  </si>
  <si>
    <t>cg0453</t>
  </si>
  <si>
    <t>cg0452</t>
  </si>
  <si>
    <t>cg0451</t>
  </si>
  <si>
    <t>cg0450</t>
  </si>
  <si>
    <t>cg0449</t>
  </si>
  <si>
    <t>cg0448</t>
  </si>
  <si>
    <t>sdhB</t>
  </si>
  <si>
    <t>cg0447</t>
  </si>
  <si>
    <t>sdhA</t>
  </si>
  <si>
    <t>cg0446</t>
  </si>
  <si>
    <t>cg0445</t>
  </si>
  <si>
    <t>ramB</t>
  </si>
  <si>
    <t>cg0444</t>
  </si>
  <si>
    <t>cg0443</t>
  </si>
  <si>
    <t>galU2</t>
  </si>
  <si>
    <t>cg0442</t>
  </si>
  <si>
    <t>lpd</t>
  </si>
  <si>
    <t>cg0441</t>
  </si>
  <si>
    <t>cg0440</t>
  </si>
  <si>
    <t>cg0439</t>
  </si>
  <si>
    <t>cg0438</t>
  </si>
  <si>
    <t>wzy</t>
  </si>
  <si>
    <t>cg0437</t>
  </si>
  <si>
    <t>cg0436</t>
  </si>
  <si>
    <t>udgA1</t>
  </si>
  <si>
    <t>cg0435</t>
  </si>
  <si>
    <t>cg0432</t>
  </si>
  <si>
    <t>cg0431</t>
  </si>
  <si>
    <t>cg0428</t>
  </si>
  <si>
    <t>cg0427</t>
  </si>
  <si>
    <t>cg0426</t>
  </si>
  <si>
    <t>cg0424</t>
  </si>
  <si>
    <t>murB</t>
  </si>
  <si>
    <t>cg0423</t>
  </si>
  <si>
    <t>murA</t>
  </si>
  <si>
    <t>cg0422</t>
  </si>
  <si>
    <t>wzx</t>
  </si>
  <si>
    <t>cg0421</t>
  </si>
  <si>
    <t>cg0420</t>
  </si>
  <si>
    <t>cg0419</t>
  </si>
  <si>
    <t>cg0418</t>
  </si>
  <si>
    <t>capD</t>
  </si>
  <si>
    <t>cg0417</t>
  </si>
  <si>
    <t>cg0416</t>
  </si>
  <si>
    <t>ptpA2</t>
  </si>
  <si>
    <t>cg0415</t>
  </si>
  <si>
    <t>wzz</t>
  </si>
  <si>
    <t>cg0414</t>
  </si>
  <si>
    <t>cmt1</t>
  </si>
  <si>
    <t>cg0413</t>
  </si>
  <si>
    <t>cg0412</t>
  </si>
  <si>
    <t>cg0411</t>
  </si>
  <si>
    <t>cg0408</t>
  </si>
  <si>
    <t>cg0407</t>
  </si>
  <si>
    <t>cg0405</t>
  </si>
  <si>
    <t>cg0404</t>
  </si>
  <si>
    <t>dTDP-glucose 4,6-dehydratase (EC:4.2.1.46)</t>
  </si>
  <si>
    <t>rmlB1</t>
  </si>
  <si>
    <t>cg0403</t>
  </si>
  <si>
    <t>rmlCD</t>
  </si>
  <si>
    <t>cg0402</t>
  </si>
  <si>
    <t>rmlA1</t>
  </si>
  <si>
    <t>cg0401</t>
  </si>
  <si>
    <t>adhC</t>
  </si>
  <si>
    <t>cg0400</t>
  </si>
  <si>
    <t>cg0399</t>
  </si>
  <si>
    <t>cg0398</t>
  </si>
  <si>
    <t>cg0397</t>
  </si>
  <si>
    <t>cg0396</t>
  </si>
  <si>
    <t>putative ribonuclease H</t>
  </si>
  <si>
    <t>cg0395</t>
  </si>
  <si>
    <t>cg0394</t>
  </si>
  <si>
    <t>cg0393</t>
  </si>
  <si>
    <t>rmlB2</t>
  </si>
  <si>
    <t>cg0391</t>
  </si>
  <si>
    <t>cg0390</t>
  </si>
  <si>
    <t>cg0389</t>
  </si>
  <si>
    <t>cg0388</t>
  </si>
  <si>
    <t>cg0387</t>
  </si>
  <si>
    <t>cg0386</t>
  </si>
  <si>
    <t>cg0385</t>
  </si>
  <si>
    <t>rluC1</t>
  </si>
  <si>
    <t>cg0384</t>
  </si>
  <si>
    <t>cg0382</t>
  </si>
  <si>
    <t>cg0380</t>
  </si>
  <si>
    <t>cg0378</t>
  </si>
  <si>
    <t>dnaX</t>
  </si>
  <si>
    <t>cg0376</t>
  </si>
  <si>
    <t>cyaB</t>
  </si>
  <si>
    <t>cg0375</t>
  </si>
  <si>
    <t>cg0374</t>
  </si>
  <si>
    <t>DNA topoisomerase I (EC:5.99.1.2)</t>
  </si>
  <si>
    <t>topA</t>
  </si>
  <si>
    <t>cg0373</t>
  </si>
  <si>
    <t>cg0372</t>
  </si>
  <si>
    <t>cspB</t>
  </si>
  <si>
    <t>cg0371</t>
  </si>
  <si>
    <t>cg0370</t>
  </si>
  <si>
    <t>cg0369</t>
  </si>
  <si>
    <t>cg0368</t>
  </si>
  <si>
    <t>cg0366</t>
  </si>
  <si>
    <t>cg0365</t>
  </si>
  <si>
    <t>cg0364</t>
  </si>
  <si>
    <t>cg0363</t>
  </si>
  <si>
    <t>cg0362</t>
  </si>
  <si>
    <t>cg0360</t>
  </si>
  <si>
    <t>cg0359</t>
  </si>
  <si>
    <t>cg0358</t>
  </si>
  <si>
    <t>cg0355</t>
  </si>
  <si>
    <t>cg0354</t>
  </si>
  <si>
    <t>nth</t>
  </si>
  <si>
    <t>cg0353</t>
  </si>
  <si>
    <t>cg0352</t>
  </si>
  <si>
    <t>glxR</t>
  </si>
  <si>
    <t>cg0350</t>
  </si>
  <si>
    <t>cg0349</t>
  </si>
  <si>
    <t>cg0347</t>
  </si>
  <si>
    <t>cg0346</t>
  </si>
  <si>
    <t>cg0345</t>
  </si>
  <si>
    <t>cg0344</t>
  </si>
  <si>
    <t>cg0343</t>
  </si>
  <si>
    <t>cg0341</t>
  </si>
  <si>
    <t>cg0340</t>
  </si>
  <si>
    <t>cg0339</t>
  </si>
  <si>
    <t>cg0338</t>
  </si>
  <si>
    <t>cg0337</t>
  </si>
  <si>
    <t>cg0336</t>
  </si>
  <si>
    <t>cg0335</t>
  </si>
  <si>
    <t>cg0334</t>
  </si>
  <si>
    <t>cg0333</t>
  </si>
  <si>
    <t>cg0332</t>
  </si>
  <si>
    <t>cgtS1</t>
  </si>
  <si>
    <t>cg0331</t>
  </si>
  <si>
    <t>cgtR1</t>
  </si>
  <si>
    <t>cg0330</t>
  </si>
  <si>
    <t>cg0328</t>
  </si>
  <si>
    <t>cg0327</t>
  </si>
  <si>
    <t>cg0326</t>
  </si>
  <si>
    <t>cg0325</t>
  </si>
  <si>
    <t>cg0324</t>
  </si>
  <si>
    <t>cg0323</t>
  </si>
  <si>
    <t>cg0322</t>
  </si>
  <si>
    <t>cg0321</t>
  </si>
  <si>
    <t>cg0319</t>
  </si>
  <si>
    <t>cg0318</t>
  </si>
  <si>
    <t>cg0317</t>
  </si>
  <si>
    <t>cg0316</t>
  </si>
  <si>
    <t>lrp</t>
  </si>
  <si>
    <t>cg0313</t>
  </si>
  <si>
    <t>cg0311</t>
  </si>
  <si>
    <t>katA</t>
  </si>
  <si>
    <t>cg0310</t>
  </si>
  <si>
    <t>sigC</t>
  </si>
  <si>
    <t>cg0309</t>
  </si>
  <si>
    <t>cg0308</t>
  </si>
  <si>
    <t>asd</t>
  </si>
  <si>
    <t>cg0307</t>
  </si>
  <si>
    <t>lysC</t>
  </si>
  <si>
    <t>cg0306</t>
  </si>
  <si>
    <t>cg0304</t>
  </si>
  <si>
    <t>leuA</t>
  </si>
  <si>
    <t>cg0303</t>
  </si>
  <si>
    <t>cg0302</t>
  </si>
  <si>
    <t>cg0300</t>
  </si>
  <si>
    <t>cobQ</t>
  </si>
  <si>
    <t>cg0299</t>
  </si>
  <si>
    <t>recR</t>
  </si>
  <si>
    <t>cg0298</t>
  </si>
  <si>
    <t>cg0297</t>
  </si>
  <si>
    <t>dnaZX</t>
  </si>
  <si>
    <t>cg0296</t>
  </si>
  <si>
    <t>cg0295</t>
  </si>
  <si>
    <t>cg0294</t>
  </si>
  <si>
    <t>cg0293</t>
  </si>
  <si>
    <t>cg0292</t>
  </si>
  <si>
    <t>cg0291</t>
  </si>
  <si>
    <t>gltX</t>
  </si>
  <si>
    <t>cg0289</t>
  </si>
  <si>
    <t>cg0288</t>
  </si>
  <si>
    <t>cg0287</t>
  </si>
  <si>
    <t>cg0286</t>
  </si>
  <si>
    <t>tgt</t>
  </si>
  <si>
    <t>cg0285</t>
  </si>
  <si>
    <t>cg0284</t>
  </si>
  <si>
    <t>cg0283</t>
  </si>
  <si>
    <t>cg0282</t>
  </si>
  <si>
    <t>cg0281</t>
  </si>
  <si>
    <t>cg0280</t>
  </si>
  <si>
    <t>tyrA</t>
  </si>
  <si>
    <t>cg0279</t>
  </si>
  <si>
    <t>cg0277</t>
  </si>
  <si>
    <t>mgtE2</t>
  </si>
  <si>
    <t>cg0275</t>
  </si>
  <si>
    <t>cg0274</t>
  </si>
  <si>
    <t>cg0273</t>
  </si>
  <si>
    <t>cg0272</t>
  </si>
  <si>
    <t>cg0270</t>
  </si>
  <si>
    <t>cg0269</t>
  </si>
  <si>
    <t>cg0267</t>
  </si>
  <si>
    <t>cg0266</t>
  </si>
  <si>
    <t>cg0265</t>
  </si>
  <si>
    <t>cg0264</t>
  </si>
  <si>
    <t>modA</t>
  </si>
  <si>
    <t>cg0263</t>
  </si>
  <si>
    <t>modB</t>
  </si>
  <si>
    <t>cg0262</t>
  </si>
  <si>
    <t>moeA1</t>
  </si>
  <si>
    <t>cg0261</t>
  </si>
  <si>
    <t>moaC</t>
  </si>
  <si>
    <t>cg0260</t>
  </si>
  <si>
    <t>moaB</t>
  </si>
  <si>
    <t>cg0259</t>
  </si>
  <si>
    <t>moaE</t>
  </si>
  <si>
    <t>cg0258</t>
  </si>
  <si>
    <t>moeB</t>
  </si>
  <si>
    <t>cg0257</t>
  </si>
  <si>
    <t>cg0256</t>
  </si>
  <si>
    <t>cg0255</t>
  </si>
  <si>
    <t>cg0253</t>
  </si>
  <si>
    <t>cg0252</t>
  </si>
  <si>
    <t>cg0251</t>
  </si>
  <si>
    <t>cg0250</t>
  </si>
  <si>
    <t>cg0249</t>
  </si>
  <si>
    <t>cg0248</t>
  </si>
  <si>
    <t>cg0247</t>
  </si>
  <si>
    <t>cg0246</t>
  </si>
  <si>
    <t>cg0245</t>
  </si>
  <si>
    <t>cg0244</t>
  </si>
  <si>
    <t>cg0243</t>
  </si>
  <si>
    <t>cg0242</t>
  </si>
  <si>
    <t>cg0241</t>
  </si>
  <si>
    <t>cg0240</t>
  </si>
  <si>
    <t>cg0239</t>
  </si>
  <si>
    <t>cg0238</t>
  </si>
  <si>
    <t>cg0237</t>
  </si>
  <si>
    <t>cg0236</t>
  </si>
  <si>
    <t>cg0235</t>
  </si>
  <si>
    <t>cg0233</t>
  </si>
  <si>
    <t>cg0232</t>
  </si>
  <si>
    <t>cg0231</t>
  </si>
  <si>
    <t>gltD</t>
  </si>
  <si>
    <t>cg0230</t>
  </si>
  <si>
    <t>gltB</t>
  </si>
  <si>
    <t>cg0229</t>
  </si>
  <si>
    <t>cg0228</t>
  </si>
  <si>
    <t>cg0226</t>
  </si>
  <si>
    <t>cg0223</t>
  </si>
  <si>
    <t>cg0222</t>
  </si>
  <si>
    <t>cg0221</t>
  </si>
  <si>
    <t>cg0220</t>
  </si>
  <si>
    <t>cg0219</t>
  </si>
  <si>
    <t>cg0218</t>
  </si>
  <si>
    <t>cg0217</t>
  </si>
  <si>
    <t>cg0216</t>
  </si>
  <si>
    <t>cspA</t>
  </si>
  <si>
    <t>cg0215</t>
  </si>
  <si>
    <t>cg0214</t>
  </si>
  <si>
    <t>cg0212</t>
  </si>
  <si>
    <t>cg0211</t>
  </si>
  <si>
    <t>cg0210</t>
  </si>
  <si>
    <t>cg0209</t>
  </si>
  <si>
    <t>cg0208</t>
  </si>
  <si>
    <t>cg0207</t>
  </si>
  <si>
    <t>iolP</t>
  </si>
  <si>
    <t>cg0206</t>
  </si>
  <si>
    <t>iolH</t>
  </si>
  <si>
    <t>cg0205</t>
  </si>
  <si>
    <t>iolG</t>
  </si>
  <si>
    <t>cg0204</t>
  </si>
  <si>
    <t>iolE</t>
  </si>
  <si>
    <t>cg0203</t>
  </si>
  <si>
    <t>iolD</t>
  </si>
  <si>
    <t>cg0202</t>
  </si>
  <si>
    <t>iolB</t>
  </si>
  <si>
    <t>cg0201</t>
  </si>
  <si>
    <t>iolA</t>
  </si>
  <si>
    <t>cg0199</t>
  </si>
  <si>
    <t>cg0198</t>
  </si>
  <si>
    <t>iolC</t>
  </si>
  <si>
    <t>cg0197</t>
  </si>
  <si>
    <t>iolR</t>
  </si>
  <si>
    <t>cg0196</t>
  </si>
  <si>
    <t>cg0195</t>
  </si>
  <si>
    <t>cg0194</t>
  </si>
  <si>
    <t>cg0192</t>
  </si>
  <si>
    <t>cg0191</t>
  </si>
  <si>
    <t>cg0188</t>
  </si>
  <si>
    <t>cg0187</t>
  </si>
  <si>
    <t>cg0186</t>
  </si>
  <si>
    <t>cg0185</t>
  </si>
  <si>
    <t>cg0184</t>
  </si>
  <si>
    <t>cg0183</t>
  </si>
  <si>
    <t>tagA2</t>
  </si>
  <si>
    <t>cg0182</t>
  </si>
  <si>
    <t>alkB</t>
  </si>
  <si>
    <t>cg0181</t>
  </si>
  <si>
    <t>maa</t>
  </si>
  <si>
    <t>cg0180</t>
  </si>
  <si>
    <t>cg0179</t>
  </si>
  <si>
    <t>hrpB</t>
  </si>
  <si>
    <t>cg0178</t>
  </si>
  <si>
    <t>cg0177</t>
  </si>
  <si>
    <t>cg0176</t>
  </si>
  <si>
    <t>cg0175</t>
  </si>
  <si>
    <t>cg0174</t>
  </si>
  <si>
    <t>cg0173</t>
  </si>
  <si>
    <t>panD</t>
  </si>
  <si>
    <t>cg0172</t>
  </si>
  <si>
    <t>cg0171</t>
  </si>
  <si>
    <t>cg0170</t>
  </si>
  <si>
    <t>cg0168</t>
  </si>
  <si>
    <t>cg0167</t>
  </si>
  <si>
    <t>cg0166</t>
  </si>
  <si>
    <t>cg0165</t>
  </si>
  <si>
    <t>cg0163</t>
  </si>
  <si>
    <t>cg0162</t>
  </si>
  <si>
    <t>cg0161</t>
  </si>
  <si>
    <t>cg0160</t>
  </si>
  <si>
    <t>cg0159</t>
  </si>
  <si>
    <t>cg0158</t>
  </si>
  <si>
    <t>cysR</t>
  </si>
  <si>
    <t>cg0156</t>
  </si>
  <si>
    <t>cg0155</t>
  </si>
  <si>
    <t>cg0154</t>
  </si>
  <si>
    <t>hde</t>
  </si>
  <si>
    <t>cg0153</t>
  </si>
  <si>
    <t>cg0152</t>
  </si>
  <si>
    <t>mag</t>
  </si>
  <si>
    <t>cg0151</t>
  </si>
  <si>
    <t>cg0150</t>
  </si>
  <si>
    <t>panB</t>
  </si>
  <si>
    <t>cg0149</t>
  </si>
  <si>
    <t>panC</t>
  </si>
  <si>
    <t>cg0148</t>
  </si>
  <si>
    <t>xylB</t>
  </si>
  <si>
    <t>cg0147</t>
  </si>
  <si>
    <t>cg0146</t>
  </si>
  <si>
    <t>rbtT</t>
  </si>
  <si>
    <t>cg0144</t>
  </si>
  <si>
    <t>mtlD</t>
  </si>
  <si>
    <t>cg0143</t>
  </si>
  <si>
    <t>sixA</t>
  </si>
  <si>
    <t>cg0142</t>
  </si>
  <si>
    <t>cg0141</t>
  </si>
  <si>
    <t>cg0139</t>
  </si>
  <si>
    <t>cg0138</t>
  </si>
  <si>
    <t>cg0136</t>
  </si>
  <si>
    <t>cg0135</t>
  </si>
  <si>
    <t>cg0134</t>
  </si>
  <si>
    <t>cg0131</t>
  </si>
  <si>
    <t>putA</t>
  </si>
  <si>
    <t>cg0129</t>
  </si>
  <si>
    <t>cg0128</t>
  </si>
  <si>
    <t>cg0127</t>
  </si>
  <si>
    <t>cg0126</t>
  </si>
  <si>
    <t>AMP nucleosidase (EC:3.2.2.4)</t>
  </si>
  <si>
    <t>amn</t>
  </si>
  <si>
    <t>cg0124</t>
  </si>
  <si>
    <t>htpG</t>
  </si>
  <si>
    <t>cg0123</t>
  </si>
  <si>
    <t>cg0122</t>
  </si>
  <si>
    <t>cg0121</t>
  </si>
  <si>
    <t>cg0120</t>
  </si>
  <si>
    <t>ureD</t>
  </si>
  <si>
    <t>cg0119</t>
  </si>
  <si>
    <t>ureG</t>
  </si>
  <si>
    <t>cg0118</t>
  </si>
  <si>
    <t>ureF</t>
  </si>
  <si>
    <t>cg0117</t>
  </si>
  <si>
    <t>ureE</t>
  </si>
  <si>
    <t>cg0116</t>
  </si>
  <si>
    <t>ureC</t>
  </si>
  <si>
    <t>cg0115</t>
  </si>
  <si>
    <t>ureB</t>
  </si>
  <si>
    <t>cg0114</t>
  </si>
  <si>
    <t>ureA</t>
  </si>
  <si>
    <t>cg0113</t>
  </si>
  <si>
    <t>ureR</t>
  </si>
  <si>
    <t>cg0112</t>
  </si>
  <si>
    <t>cg0111</t>
  </si>
  <si>
    <t>lip2</t>
  </si>
  <si>
    <t>cg0110</t>
  </si>
  <si>
    <t>lip1</t>
  </si>
  <si>
    <t>cg0109</t>
  </si>
  <si>
    <t>cg0108</t>
  </si>
  <si>
    <t>cg0107</t>
  </si>
  <si>
    <t>cg0105</t>
  </si>
  <si>
    <t>codA</t>
  </si>
  <si>
    <t>cg0104</t>
  </si>
  <si>
    <t>crnT</t>
  </si>
  <si>
    <t>cg0103</t>
  </si>
  <si>
    <t>cg0097</t>
  </si>
  <si>
    <t>cg0096</t>
  </si>
  <si>
    <t>bioB</t>
  </si>
  <si>
    <t>cg0095</t>
  </si>
  <si>
    <t>cg0092</t>
  </si>
  <si>
    <t>cg0091</t>
  </si>
  <si>
    <t>citB</t>
  </si>
  <si>
    <t>cg0090</t>
  </si>
  <si>
    <t>citA</t>
  </si>
  <si>
    <t>cg0089</t>
  </si>
  <si>
    <t>cg0088</t>
  </si>
  <si>
    <t>cg0087</t>
  </si>
  <si>
    <t>phoH1</t>
  </si>
  <si>
    <t>cg0085</t>
  </si>
  <si>
    <t>cg0083</t>
  </si>
  <si>
    <t>cg0082</t>
  </si>
  <si>
    <t>cg0081</t>
  </si>
  <si>
    <t>cg0080</t>
  </si>
  <si>
    <t>cg0079</t>
  </si>
  <si>
    <t>cg0078</t>
  </si>
  <si>
    <t>cg0077</t>
  </si>
  <si>
    <t>cg0076</t>
  </si>
  <si>
    <t>cg0075</t>
  </si>
  <si>
    <t>cg0074</t>
  </si>
  <si>
    <t>cg0073</t>
  </si>
  <si>
    <t>cg0072</t>
  </si>
  <si>
    <t>cg0071</t>
  </si>
  <si>
    <t>cg0070</t>
  </si>
  <si>
    <t>gabD3</t>
  </si>
  <si>
    <t>cg0067</t>
  </si>
  <si>
    <t>cg0066</t>
  </si>
  <si>
    <t>cg0065</t>
  </si>
  <si>
    <t>cg0064</t>
  </si>
  <si>
    <t>cg0063</t>
  </si>
  <si>
    <t>ppp</t>
  </si>
  <si>
    <t>cg0062</t>
  </si>
  <si>
    <t>rodA</t>
  </si>
  <si>
    <t>cg0061</t>
  </si>
  <si>
    <t>pknA</t>
  </si>
  <si>
    <t>cg0059</t>
  </si>
  <si>
    <t>pknB</t>
  </si>
  <si>
    <t>cg0057</t>
  </si>
  <si>
    <t>cg0055</t>
  </si>
  <si>
    <t>cg0054</t>
  </si>
  <si>
    <t>cg0053</t>
  </si>
  <si>
    <t>cg0052</t>
  </si>
  <si>
    <t>cg0051</t>
  </si>
  <si>
    <t>cg0049</t>
  </si>
  <si>
    <t>ppiA</t>
  </si>
  <si>
    <t>cg0048</t>
  </si>
  <si>
    <t>cg0047</t>
  </si>
  <si>
    <t>cg0046</t>
  </si>
  <si>
    <t>cg0045</t>
  </si>
  <si>
    <t>cg0044</t>
  </si>
  <si>
    <t>cg0043</t>
  </si>
  <si>
    <t>cg0042</t>
  </si>
  <si>
    <t>cg0041</t>
  </si>
  <si>
    <t>cg0040</t>
  </si>
  <si>
    <t>cg0039</t>
  </si>
  <si>
    <t>ohr</t>
  </si>
  <si>
    <t>cg0038</t>
  </si>
  <si>
    <t>cg0037</t>
  </si>
  <si>
    <t>cg0035</t>
  </si>
  <si>
    <t>cg0034</t>
  </si>
  <si>
    <t>cg0033</t>
  </si>
  <si>
    <t>cg0031</t>
  </si>
  <si>
    <t>cg0027</t>
  </si>
  <si>
    <t>cg0026</t>
  </si>
  <si>
    <t>cg0025</t>
  </si>
  <si>
    <t>cg0021</t>
  </si>
  <si>
    <t>cg0019</t>
  </si>
  <si>
    <t>cg0018</t>
  </si>
  <si>
    <t>cg0016</t>
  </si>
  <si>
    <t>gyrA</t>
  </si>
  <si>
    <t>cg0015</t>
  </si>
  <si>
    <t>cg0014</t>
  </si>
  <si>
    <t>cg0013</t>
  </si>
  <si>
    <t>ssuR</t>
  </si>
  <si>
    <t>cg0012</t>
  </si>
  <si>
    <t>cg0010</t>
  </si>
  <si>
    <t>cg0009</t>
  </si>
  <si>
    <t>putative esterase/lipase</t>
  </si>
  <si>
    <t>cg0008</t>
  </si>
  <si>
    <t>gyrB</t>
  </si>
  <si>
    <t>cg0007</t>
  </si>
  <si>
    <t>cg0006</t>
  </si>
  <si>
    <t>recF</t>
  </si>
  <si>
    <t>cg0005</t>
  </si>
  <si>
    <t>dnaN</t>
  </si>
  <si>
    <t>cg0004</t>
  </si>
  <si>
    <t>cg0002</t>
  </si>
  <si>
    <t>dnaA</t>
  </si>
  <si>
    <t>cg0001</t>
  </si>
  <si>
    <t>Start</t>
  </si>
  <si>
    <t>Stop</t>
  </si>
  <si>
    <t>prpR</t>
  </si>
  <si>
    <t>tmRNA</t>
  </si>
  <si>
    <t>Size [bp]</t>
  </si>
  <si>
    <t>Size [%]</t>
  </si>
  <si>
    <t>X</t>
  </si>
  <si>
    <t>This work</t>
  </si>
  <si>
    <t>GRS33_37_38_40</t>
  </si>
  <si>
    <t>GRS16_17_18_19_22_23_26</t>
  </si>
  <si>
    <t>GRS16_17_18_19_22_23</t>
  </si>
  <si>
    <t>GRS17_18_19_22_23</t>
  </si>
  <si>
    <t>GRS48_52</t>
  </si>
  <si>
    <t>GRS48_52_53</t>
  </si>
  <si>
    <t xml:space="preserve">GRS48 </t>
  </si>
  <si>
    <t>CR099</t>
  </si>
  <si>
    <t>GRS48</t>
  </si>
  <si>
    <t>GRS33_37_40</t>
  </si>
  <si>
    <t>GRS33_37</t>
  </si>
  <si>
    <t>GRS33</t>
  </si>
  <si>
    <t>GRS17_19_22_23</t>
  </si>
  <si>
    <t>GRS17_22_23</t>
  </si>
  <si>
    <t>GRS22_23</t>
  </si>
  <si>
    <t>GRS16_17</t>
  </si>
  <si>
    <t>GRS16_17_19</t>
  </si>
  <si>
    <t xml:space="preserve">GRS16 </t>
  </si>
  <si>
    <t xml:space="preserve">GRS16_17 </t>
  </si>
  <si>
    <t>Unthan 2015</t>
  </si>
  <si>
    <t>GRS16</t>
  </si>
  <si>
    <t xml:space="preserve">GRS22 </t>
  </si>
  <si>
    <t>Unthan 2015 and this work</t>
  </si>
  <si>
    <t>MB001</t>
  </si>
  <si>
    <t>Baumgart 2013</t>
  </si>
  <si>
    <t>BiWt</t>
  </si>
  <si>
    <t>cg3324-cg3345</t>
  </si>
  <si>
    <t>cg3263-cg3301</t>
  </si>
  <si>
    <t>cg3102-cg3111</t>
  </si>
  <si>
    <t>cg3072-cg3091</t>
  </si>
  <si>
    <t>cg2755-cg2760</t>
  </si>
  <si>
    <t>cg2663-cg2686</t>
  </si>
  <si>
    <t>cg2663-cg2673</t>
  </si>
  <si>
    <t>cg2621-cg2643</t>
  </si>
  <si>
    <t>cg2312-cg2322</t>
  </si>
  <si>
    <t>cg1340-cg1353</t>
  </si>
  <si>
    <t>cg1291-cg1305</t>
  </si>
  <si>
    <t>cg1172-cg1213</t>
  </si>
  <si>
    <t>cg1018-cg1033</t>
  </si>
  <si>
    <t>cg0822-cg0845</t>
  </si>
  <si>
    <t>cg0704-cg0748</t>
  </si>
  <si>
    <t>cg0635-cg0646</t>
  </si>
  <si>
    <t>cg0414-cg0440</t>
  </si>
  <si>
    <t>ISCg5b</t>
  </si>
  <si>
    <t>ISCg5a</t>
  </si>
  <si>
    <t>ISCg2</t>
  </si>
  <si>
    <t>ISCg1</t>
  </si>
  <si>
    <t>CGP3</t>
  </si>
  <si>
    <t>CGP2</t>
  </si>
  <si>
    <t>CGP1</t>
  </si>
  <si>
    <t>Reference</t>
  </si>
  <si>
    <t>Ancestor strain</t>
  </si>
  <si>
    <t>Genome reduced strain</t>
  </si>
  <si>
    <t>NCgl0001</t>
  </si>
  <si>
    <t>NCgl0002</t>
  </si>
  <si>
    <t>NCgl0003</t>
  </si>
  <si>
    <t>NCgl0004</t>
  </si>
  <si>
    <t>NCgl0005</t>
  </si>
  <si>
    <t>NCgl0006</t>
  </si>
  <si>
    <t>NCgl0007</t>
  </si>
  <si>
    <t>NCgl0008</t>
  </si>
  <si>
    <t>NCgl0009</t>
  </si>
  <si>
    <t>NCgl0010</t>
  </si>
  <si>
    <t>NCgl0011</t>
  </si>
  <si>
    <t>NCgl0012</t>
  </si>
  <si>
    <t>NCgl0013</t>
  </si>
  <si>
    <t>NCgl0014</t>
  </si>
  <si>
    <t>NCgl0015</t>
  </si>
  <si>
    <t>NCgl0016</t>
  </si>
  <si>
    <t>NCgl0017</t>
  </si>
  <si>
    <t>NCgl0018</t>
  </si>
  <si>
    <t>NCgl0019</t>
  </si>
  <si>
    <t>NCgl0020</t>
  </si>
  <si>
    <t>NCgl0021</t>
  </si>
  <si>
    <t>NCgl0022</t>
  </si>
  <si>
    <t>NCgl0023</t>
  </si>
  <si>
    <t>NCgl0024</t>
  </si>
  <si>
    <t>NCgl0025</t>
  </si>
  <si>
    <t>NCgl0026</t>
  </si>
  <si>
    <t>NCgl0027</t>
  </si>
  <si>
    <t>NCgl0028</t>
  </si>
  <si>
    <t>NCgl0029</t>
  </si>
  <si>
    <t>NCgl0030</t>
  </si>
  <si>
    <t>NCgl0031</t>
  </si>
  <si>
    <t>NCgl0032</t>
  </si>
  <si>
    <t>NCgl0033</t>
  </si>
  <si>
    <t>NCgl0034</t>
  </si>
  <si>
    <t>NCgl0035</t>
  </si>
  <si>
    <t>NCgl0036</t>
  </si>
  <si>
    <t>NCgl0037</t>
  </si>
  <si>
    <t>NCgl0038</t>
  </si>
  <si>
    <t>NCgl0039</t>
  </si>
  <si>
    <t>NCgl0040</t>
  </si>
  <si>
    <t>NCgl0041</t>
  </si>
  <si>
    <t>NCgl0042</t>
  </si>
  <si>
    <t>NCgl0043</t>
  </si>
  <si>
    <t>NCgl0044</t>
  </si>
  <si>
    <t>NCgl0045</t>
  </si>
  <si>
    <t>NCgl0046</t>
  </si>
  <si>
    <t>NCgl0047</t>
  </si>
  <si>
    <t>NCgl0048</t>
  </si>
  <si>
    <t>NCgl0049</t>
  </si>
  <si>
    <t>NCgl0050</t>
  </si>
  <si>
    <t>NCgl0051</t>
  </si>
  <si>
    <t>NCgl0052</t>
  </si>
  <si>
    <t>NCgl0053</t>
  </si>
  <si>
    <t>NCgl0054</t>
  </si>
  <si>
    <t>NCgl0055</t>
  </si>
  <si>
    <t>NCgl0056</t>
  </si>
  <si>
    <t>NCgl0057</t>
  </si>
  <si>
    <t>NCgl0058</t>
  </si>
  <si>
    <t>NCgl0059</t>
  </si>
  <si>
    <t>NCgl0060</t>
  </si>
  <si>
    <t>NCgl0061</t>
  </si>
  <si>
    <t>NCgl0062</t>
  </si>
  <si>
    <t>NCgl0063</t>
  </si>
  <si>
    <t>NCgl0064</t>
  </si>
  <si>
    <t>NCgl0065</t>
  </si>
  <si>
    <t>NCgl0066</t>
  </si>
  <si>
    <t>NCgl0067</t>
  </si>
  <si>
    <t>NCgl0068</t>
  </si>
  <si>
    <t>NCgl0069</t>
  </si>
  <si>
    <t>NCgl0070</t>
  </si>
  <si>
    <t>NCgl0071</t>
  </si>
  <si>
    <t>NCgl0072</t>
  </si>
  <si>
    <t>NCgl0073</t>
  </si>
  <si>
    <t>NCgl0074</t>
  </si>
  <si>
    <t>NCgl0075</t>
  </si>
  <si>
    <t>NCgl0076</t>
  </si>
  <si>
    <t>NCgl0077</t>
  </si>
  <si>
    <t>NCgl0078</t>
  </si>
  <si>
    <t>NCgl0079</t>
  </si>
  <si>
    <t>NCgl0080</t>
  </si>
  <si>
    <t>NCgl0081</t>
  </si>
  <si>
    <t>NCgl0082</t>
  </si>
  <si>
    <t>NCgl0083</t>
  </si>
  <si>
    <t>NCgl0084</t>
  </si>
  <si>
    <t>NCgl0085</t>
  </si>
  <si>
    <t>NCgl0086</t>
  </si>
  <si>
    <t>NCgl0087</t>
  </si>
  <si>
    <t>NCgl0088</t>
  </si>
  <si>
    <t>NCgl0089</t>
  </si>
  <si>
    <t>NCgl0090</t>
  </si>
  <si>
    <t>NCgl0091</t>
  </si>
  <si>
    <t>NCgl0092</t>
  </si>
  <si>
    <t>NCgl0093</t>
  </si>
  <si>
    <t>NCgl0094</t>
  </si>
  <si>
    <t>NCgl0095</t>
  </si>
  <si>
    <t>NCgl0096</t>
  </si>
  <si>
    <t>NCgl0097</t>
  </si>
  <si>
    <t>NCgl0098</t>
  </si>
  <si>
    <t>NCgl0099</t>
  </si>
  <si>
    <t>NCgl0100</t>
  </si>
  <si>
    <t>NCgl0101</t>
  </si>
  <si>
    <t>NCgl0102</t>
  </si>
  <si>
    <t>NCgl0103</t>
  </si>
  <si>
    <t>NCgl0104</t>
  </si>
  <si>
    <t>NCgl0105</t>
  </si>
  <si>
    <t>NCgl0106</t>
  </si>
  <si>
    <t>NCgl0107</t>
  </si>
  <si>
    <t>NCgl0108</t>
  </si>
  <si>
    <t>NCgl0109</t>
  </si>
  <si>
    <t>NCgl0110</t>
  </si>
  <si>
    <t>NCgl0111</t>
  </si>
  <si>
    <t>NCgl0112</t>
  </si>
  <si>
    <t>NCgl0113</t>
  </si>
  <si>
    <t>NCgl0114</t>
  </si>
  <si>
    <t>NCgl0115</t>
  </si>
  <si>
    <t>NCgl0116</t>
  </si>
  <si>
    <t>NCgl0117</t>
  </si>
  <si>
    <t>NCgl0118</t>
  </si>
  <si>
    <t>NCgl0119</t>
  </si>
  <si>
    <t>NCgl0120</t>
  </si>
  <si>
    <t>NCgl0121</t>
  </si>
  <si>
    <t>NCgl0122</t>
  </si>
  <si>
    <t>NCgl0123</t>
  </si>
  <si>
    <t>NCgl0124</t>
  </si>
  <si>
    <t>NCgl0125</t>
  </si>
  <si>
    <t>NCgl0126</t>
  </si>
  <si>
    <t>NCgl0127</t>
  </si>
  <si>
    <t>NCgl0128</t>
  </si>
  <si>
    <t>NCgl0129</t>
  </si>
  <si>
    <t>NCgl0130</t>
  </si>
  <si>
    <t>NCgl0131</t>
  </si>
  <si>
    <t>NCgl0132</t>
  </si>
  <si>
    <t>NCgl0133</t>
  </si>
  <si>
    <t>NCgl0134</t>
  </si>
  <si>
    <t>NCgl0135</t>
  </si>
  <si>
    <t>NCgl0136</t>
  </si>
  <si>
    <t>NCgl0137</t>
  </si>
  <si>
    <t>NCgl0138</t>
  </si>
  <si>
    <t>NCgl0139</t>
  </si>
  <si>
    <t>NCgl0140</t>
  </si>
  <si>
    <t>NCgl0141</t>
  </si>
  <si>
    <t>NCgl0142</t>
  </si>
  <si>
    <t>NCgl0143</t>
  </si>
  <si>
    <t>NCgl0144</t>
  </si>
  <si>
    <t>NCgl0145</t>
  </si>
  <si>
    <t>NCgl0146</t>
  </si>
  <si>
    <t>NCgl0147</t>
  </si>
  <si>
    <t>NCgl0148</t>
  </si>
  <si>
    <t>NCgl0149</t>
  </si>
  <si>
    <t>NCgl0150</t>
  </si>
  <si>
    <t>NCgl0151</t>
  </si>
  <si>
    <t>NCgl0152</t>
  </si>
  <si>
    <t>NCgl0153</t>
  </si>
  <si>
    <t>NCgl0154</t>
  </si>
  <si>
    <t>NCgl0155</t>
  </si>
  <si>
    <t>NCgl0156</t>
  </si>
  <si>
    <t>NCgl0157</t>
  </si>
  <si>
    <t>NCgl0158</t>
  </si>
  <si>
    <t>NCgl0159</t>
  </si>
  <si>
    <t>NCgl0160</t>
  </si>
  <si>
    <t>NCgl0161</t>
  </si>
  <si>
    <t>NCgl0162</t>
  </si>
  <si>
    <t>NCgl0163</t>
  </si>
  <si>
    <t>NCgl0164</t>
  </si>
  <si>
    <t>NCgl0165</t>
  </si>
  <si>
    <t>NCgl0166</t>
  </si>
  <si>
    <t>NCgl0167</t>
  </si>
  <si>
    <t>NCgl0168</t>
  </si>
  <si>
    <t>NCgl0169</t>
  </si>
  <si>
    <t>NCgl0170</t>
  </si>
  <si>
    <t>NCgl0171</t>
  </si>
  <si>
    <t>NCgl0172</t>
  </si>
  <si>
    <t>NCgl0173</t>
  </si>
  <si>
    <t>NCgl0174</t>
  </si>
  <si>
    <t>NCgl0175</t>
  </si>
  <si>
    <t>NCgl0176</t>
  </si>
  <si>
    <t>NCgl0177</t>
  </si>
  <si>
    <t>NCgl0178</t>
  </si>
  <si>
    <t>NCgl0180</t>
  </si>
  <si>
    <t>NCgl0181</t>
  </si>
  <si>
    <t>NCgl0182</t>
  </si>
  <si>
    <t>NCgl0183</t>
  </si>
  <si>
    <t>NCgl0184</t>
  </si>
  <si>
    <t>NCgl0185</t>
  </si>
  <si>
    <t>NCgl0186</t>
  </si>
  <si>
    <t>NCgl0187</t>
  </si>
  <si>
    <t>NCgl0188</t>
  </si>
  <si>
    <t>NCgl0189</t>
  </si>
  <si>
    <t>NCgl0190</t>
  </si>
  <si>
    <t>NCgl0191</t>
  </si>
  <si>
    <t>NCgl0192</t>
  </si>
  <si>
    <t>NCgl0193</t>
  </si>
  <si>
    <t>NCgl0194</t>
  </si>
  <si>
    <t>NCgl0195</t>
  </si>
  <si>
    <t>NCgl0196</t>
  </si>
  <si>
    <t>NCgl0197</t>
  </si>
  <si>
    <t>NCgl0198</t>
  </si>
  <si>
    <t>NCgl0199</t>
  </si>
  <si>
    <t>NCgl0200</t>
  </si>
  <si>
    <t>NCgl0201</t>
  </si>
  <si>
    <t>NCgl0202</t>
  </si>
  <si>
    <t>NCgl0203</t>
  </si>
  <si>
    <t>NCgl0204</t>
  </si>
  <si>
    <t>NCgl0205</t>
  </si>
  <si>
    <t>NCgl0206</t>
  </si>
  <si>
    <t>NCgl0207</t>
  </si>
  <si>
    <t>NCgl0208</t>
  </si>
  <si>
    <t>NCgl0209</t>
  </si>
  <si>
    <t>NCgl0210</t>
  </si>
  <si>
    <t>NCgl0211</t>
  </si>
  <si>
    <t>NCgl0212</t>
  </si>
  <si>
    <t>NCgl0213</t>
  </si>
  <si>
    <t>NCgl0214</t>
  </si>
  <si>
    <t>NCgl0215</t>
  </si>
  <si>
    <t>NCgl0216</t>
  </si>
  <si>
    <t>NCgl0217</t>
  </si>
  <si>
    <t>NCgl0218</t>
  </si>
  <si>
    <t>NCgl0219</t>
  </si>
  <si>
    <t>NCgl0220</t>
  </si>
  <si>
    <t>NCgl0221</t>
  </si>
  <si>
    <t>NCgl0222</t>
  </si>
  <si>
    <t>NCgl0223</t>
  </si>
  <si>
    <t>NCgl0224</t>
  </si>
  <si>
    <t>NCgl0225</t>
  </si>
  <si>
    <t>NCgl0226</t>
  </si>
  <si>
    <t>NCgl0227</t>
  </si>
  <si>
    <t>NCgl0228</t>
  </si>
  <si>
    <t>NCgl0229</t>
  </si>
  <si>
    <t>NCgl0230</t>
  </si>
  <si>
    <t>NCgl0231</t>
  </si>
  <si>
    <t>NCgl0232</t>
  </si>
  <si>
    <t>NCgl0233</t>
  </si>
  <si>
    <t>NCgl0234</t>
  </si>
  <si>
    <t>NCgl0237</t>
  </si>
  <si>
    <t>NCgl0238</t>
  </si>
  <si>
    <t>NCgl0239</t>
  </si>
  <si>
    <t>NCgl0240</t>
  </si>
  <si>
    <t>NCgl0241</t>
  </si>
  <si>
    <t>NCgl0242</t>
  </si>
  <si>
    <t>NCgl0243</t>
  </si>
  <si>
    <t>NCgl0244</t>
  </si>
  <si>
    <t>NCgl0245</t>
  </si>
  <si>
    <t>NCgl0246</t>
  </si>
  <si>
    <t>NCgl0247</t>
  </si>
  <si>
    <t>NCgl0248</t>
  </si>
  <si>
    <t>NCgl0249</t>
  </si>
  <si>
    <t>NCgl0250</t>
  </si>
  <si>
    <t>NCgl0251</t>
  </si>
  <si>
    <t>NCgl0252</t>
  </si>
  <si>
    <t>NCgl0253</t>
  </si>
  <si>
    <t>NCgl0254</t>
  </si>
  <si>
    <t>NCgl0255</t>
  </si>
  <si>
    <t>NCgl0256</t>
  </si>
  <si>
    <t>NCgl0257</t>
  </si>
  <si>
    <t>NCgl0258</t>
  </si>
  <si>
    <t>NCgl0259</t>
  </si>
  <si>
    <t>NCgl0260</t>
  </si>
  <si>
    <t>NCgl0261</t>
  </si>
  <si>
    <t>NCgl0262</t>
  </si>
  <si>
    <t>NCgl0263</t>
  </si>
  <si>
    <t>NCgl0264</t>
  </si>
  <si>
    <t>NCgl0265</t>
  </si>
  <si>
    <t>NCgl0266</t>
  </si>
  <si>
    <t>NCgl0267</t>
  </si>
  <si>
    <t>NCgl0268</t>
  </si>
  <si>
    <t>NCgl0269</t>
  </si>
  <si>
    <t>NCgl0270</t>
  </si>
  <si>
    <t>NCgl0271</t>
  </si>
  <si>
    <t>NCgl0272</t>
  </si>
  <si>
    <t>NCgl0273</t>
  </si>
  <si>
    <t>NCgl0274</t>
  </si>
  <si>
    <t>NCgl0275</t>
  </si>
  <si>
    <t>NCgl0276</t>
  </si>
  <si>
    <t>NCgl0277</t>
  </si>
  <si>
    <t>NCgl0278</t>
  </si>
  <si>
    <t>NCgl0279</t>
  </si>
  <si>
    <t>NCgl0280</t>
  </si>
  <si>
    <t>NCgl0281</t>
  </si>
  <si>
    <t>NCgl0282</t>
  </si>
  <si>
    <t>NCgl0283</t>
  </si>
  <si>
    <t>NCgl0284</t>
  </si>
  <si>
    <t>NCgl0285</t>
  </si>
  <si>
    <t>NCgl0286</t>
  </si>
  <si>
    <t>NCgl0287</t>
  </si>
  <si>
    <t>NCgl0288</t>
  </si>
  <si>
    <t>NCgl0289</t>
  </si>
  <si>
    <t>NCgl0290</t>
  </si>
  <si>
    <t>NCgl0291</t>
  </si>
  <si>
    <t>NCgl0292</t>
  </si>
  <si>
    <t>NCgl0293</t>
  </si>
  <si>
    <t>NCgl0294</t>
  </si>
  <si>
    <t>NCgl0295</t>
  </si>
  <si>
    <t>NCgl0296</t>
  </si>
  <si>
    <t>NCgl0297</t>
  </si>
  <si>
    <t>NCgl0298</t>
  </si>
  <si>
    <t>NCgl0299</t>
  </si>
  <si>
    <t>NCgl0300</t>
  </si>
  <si>
    <t>NCgl0301</t>
  </si>
  <si>
    <t>NCgl0302</t>
  </si>
  <si>
    <t>NCgl0303</t>
  </si>
  <si>
    <t>NCgl0304</t>
  </si>
  <si>
    <t>NCgl0305</t>
  </si>
  <si>
    <t>NCgl0306</t>
  </si>
  <si>
    <t>NCgl0307</t>
  </si>
  <si>
    <t>NCgl0308</t>
  </si>
  <si>
    <t>NCgl0309</t>
  </si>
  <si>
    <t>NCgl0310</t>
  </si>
  <si>
    <t>NCgl0311</t>
  </si>
  <si>
    <t>NCgl0312</t>
  </si>
  <si>
    <t>NCgl0313</t>
  </si>
  <si>
    <t>NCgl0314</t>
  </si>
  <si>
    <t>NCgl0315</t>
  </si>
  <si>
    <t>NCgl0316</t>
  </si>
  <si>
    <t>NCgl0317</t>
  </si>
  <si>
    <t>NCgl0318</t>
  </si>
  <si>
    <t>NCgl0319</t>
  </si>
  <si>
    <t>NCgl0320</t>
  </si>
  <si>
    <t>NCgl0321</t>
  </si>
  <si>
    <t>NCgl0322</t>
  </si>
  <si>
    <t>NCgl0323</t>
  </si>
  <si>
    <t>NCgl0324</t>
  </si>
  <si>
    <t>NCgl0325</t>
  </si>
  <si>
    <t>NCgl0326</t>
  </si>
  <si>
    <t>NCgl0327</t>
  </si>
  <si>
    <t>NCgl0328</t>
  </si>
  <si>
    <t>NCgl0329</t>
  </si>
  <si>
    <t>NCgl0330</t>
  </si>
  <si>
    <t>NCgl0331</t>
  </si>
  <si>
    <t>NCgl0332</t>
  </si>
  <si>
    <t>NCgl0333</t>
  </si>
  <si>
    <t>NCgl0334</t>
  </si>
  <si>
    <t>NCgl0335</t>
  </si>
  <si>
    <t>NCgl0336</t>
  </si>
  <si>
    <t>NCgl0337</t>
  </si>
  <si>
    <t>NCgl0338</t>
  </si>
  <si>
    <t>NCgl0339</t>
  </si>
  <si>
    <t>NCgl0340</t>
  </si>
  <si>
    <t>NCgl0341</t>
  </si>
  <si>
    <t>NCgl0342</t>
  </si>
  <si>
    <t>NCgl0343</t>
  </si>
  <si>
    <t>NCgl0344</t>
  </si>
  <si>
    <t>NCgl0345</t>
  </si>
  <si>
    <t>NCgl0346</t>
  </si>
  <si>
    <t>NCgl0347</t>
  </si>
  <si>
    <t>NCgl0348</t>
  </si>
  <si>
    <t>NCgl0349</t>
  </si>
  <si>
    <t>NCgl0350</t>
  </si>
  <si>
    <t>NCgl0351</t>
  </si>
  <si>
    <t>NCgl0352</t>
  </si>
  <si>
    <t>NCgl0353</t>
  </si>
  <si>
    <t>NCgl0354</t>
  </si>
  <si>
    <t>NCgl0355</t>
  </si>
  <si>
    <t>NCgl0356</t>
  </si>
  <si>
    <t>NCgl0357</t>
  </si>
  <si>
    <t>NCgl0358</t>
  </si>
  <si>
    <t>NCgl0359</t>
  </si>
  <si>
    <t>NCgl0360</t>
  </si>
  <si>
    <t>NCgl0361</t>
  </si>
  <si>
    <t>NCgl0362</t>
  </si>
  <si>
    <t>NCgl0363</t>
  </si>
  <si>
    <t>NCgl0364</t>
  </si>
  <si>
    <t>NCgl0365</t>
  </si>
  <si>
    <t>NCgl0366</t>
  </si>
  <si>
    <t>NCgl0367</t>
  </si>
  <si>
    <t>NCgl0368</t>
  </si>
  <si>
    <t>NCgl0369</t>
  </si>
  <si>
    <t>NCgl0370</t>
  </si>
  <si>
    <t>NCgl0371</t>
  </si>
  <si>
    <t>NCgl0372</t>
  </si>
  <si>
    <t>NCgl0373</t>
  </si>
  <si>
    <t>NCgl0374</t>
  </si>
  <si>
    <t>NCgl0375</t>
  </si>
  <si>
    <t>NCgl0376</t>
  </si>
  <si>
    <t>NCgl0377</t>
  </si>
  <si>
    <t>NCgl0378</t>
  </si>
  <si>
    <t>NCgl0379</t>
  </si>
  <si>
    <t>NCgl0380</t>
  </si>
  <si>
    <t>NCgl0381</t>
  </si>
  <si>
    <t>NCgl0382</t>
  </si>
  <si>
    <t>NCgl0383</t>
  </si>
  <si>
    <t>NCgl0384</t>
  </si>
  <si>
    <t>NCgl0385</t>
  </si>
  <si>
    <t>NCgl0386</t>
  </si>
  <si>
    <t>NCgl0387</t>
  </si>
  <si>
    <t>NCgl0388</t>
  </si>
  <si>
    <t>NCgl0389</t>
  </si>
  <si>
    <t>NCgl0390</t>
  </si>
  <si>
    <t>NCgl0391</t>
  </si>
  <si>
    <t>NCgl0392</t>
  </si>
  <si>
    <t>NCgl0393</t>
  </si>
  <si>
    <t>NCgl0394</t>
  </si>
  <si>
    <t>NCgl0395</t>
  </si>
  <si>
    <t>NCgl0396</t>
  </si>
  <si>
    <t>NCgl0397</t>
  </si>
  <si>
    <t>NCgl0398</t>
  </si>
  <si>
    <t>NCgl0399</t>
  </si>
  <si>
    <t>NCgl0400</t>
  </si>
  <si>
    <t>NCgl0401</t>
  </si>
  <si>
    <t>NCgl0402</t>
  </si>
  <si>
    <t>NCgl0403</t>
  </si>
  <si>
    <t>NCgl0405</t>
  </si>
  <si>
    <t>NCgl0406</t>
  </si>
  <si>
    <t>NCgl0407</t>
  </si>
  <si>
    <t>NCgl0408</t>
  </si>
  <si>
    <t>NCgl0409</t>
  </si>
  <si>
    <t>NCgl0410</t>
  </si>
  <si>
    <t>NCgl0411</t>
  </si>
  <si>
    <t>NCgl0412</t>
  </si>
  <si>
    <t>NCgl0413</t>
  </si>
  <si>
    <t>NCgl0414</t>
  </si>
  <si>
    <t>NCgl0415</t>
  </si>
  <si>
    <t>NCgl0416</t>
  </si>
  <si>
    <t>NCgl0417</t>
  </si>
  <si>
    <t>NCgl0418</t>
  </si>
  <si>
    <t>NCgl0419</t>
  </si>
  <si>
    <t>NCgl0420</t>
  </si>
  <si>
    <t>NCgl0421</t>
  </si>
  <si>
    <t>NCgl0422</t>
  </si>
  <si>
    <t>NCgl0423</t>
  </si>
  <si>
    <t>NCgl0424</t>
  </si>
  <si>
    <t>NCgl0425</t>
  </si>
  <si>
    <t>NCgl0426</t>
  </si>
  <si>
    <t>NCgl0427</t>
  </si>
  <si>
    <t>NCgl0428</t>
  </si>
  <si>
    <t>NCgl0429</t>
  </si>
  <si>
    <t>NCgl0430</t>
  </si>
  <si>
    <t>NCgl0431</t>
  </si>
  <si>
    <t>NCgl0432</t>
  </si>
  <si>
    <t>NCgl0433</t>
  </si>
  <si>
    <t>NCgl0434</t>
  </si>
  <si>
    <t>NCgl0435</t>
  </si>
  <si>
    <t>NCgl0436</t>
  </si>
  <si>
    <t>NCgl0437</t>
  </si>
  <si>
    <t>NCgl0438</t>
  </si>
  <si>
    <t>NCgl0439</t>
  </si>
  <si>
    <t>NCgl0440</t>
  </si>
  <si>
    <t>NCgl0441</t>
  </si>
  <si>
    <t>NCgl0442</t>
  </si>
  <si>
    <t>NCgl0443</t>
  </si>
  <si>
    <t>NCgl0444</t>
  </si>
  <si>
    <t>NCgl0445</t>
  </si>
  <si>
    <t>NCgl0446</t>
  </si>
  <si>
    <t>NCgl0447</t>
  </si>
  <si>
    <t>NCgl0448</t>
  </si>
  <si>
    <t>NCgl0449</t>
  </si>
  <si>
    <t>NCgl0450</t>
  </si>
  <si>
    <t>NCgl0451</t>
  </si>
  <si>
    <t>NCgl0452</t>
  </si>
  <si>
    <t>NCgl0453</t>
  </si>
  <si>
    <t>NCgl0454</t>
  </si>
  <si>
    <t>NCgl0455</t>
  </si>
  <si>
    <t>NCgl0456</t>
  </si>
  <si>
    <t>NCgl0457</t>
  </si>
  <si>
    <t>NCgl0458</t>
  </si>
  <si>
    <t>NCgl0459</t>
  </si>
  <si>
    <t>NCgl0460</t>
  </si>
  <si>
    <t>NCgl0461</t>
  </si>
  <si>
    <t>NCgl0462</t>
  </si>
  <si>
    <t>NCgl0463</t>
  </si>
  <si>
    <t>NCgl0464</t>
  </si>
  <si>
    <t>NCgl0465</t>
  </si>
  <si>
    <t>NCgl0466</t>
  </si>
  <si>
    <t>NCgl0467</t>
  </si>
  <si>
    <t>NCgl0468</t>
  </si>
  <si>
    <t>NCgl0469</t>
  </si>
  <si>
    <t>NCgl0470</t>
  </si>
  <si>
    <t>NCgl0471</t>
  </si>
  <si>
    <t>NCgl0472</t>
  </si>
  <si>
    <t>NCgl0474</t>
  </si>
  <si>
    <t>NCgl0475</t>
  </si>
  <si>
    <t>NCgl0476</t>
  </si>
  <si>
    <t>NCgl0477</t>
  </si>
  <si>
    <t>NCgl0478</t>
  </si>
  <si>
    <t>NCgl0480</t>
  </si>
  <si>
    <t>NCgl0481</t>
  </si>
  <si>
    <t>NCgl0482</t>
  </si>
  <si>
    <t>NCgl0483</t>
  </si>
  <si>
    <t>NCgl0484</t>
  </si>
  <si>
    <t>NCgl0485</t>
  </si>
  <si>
    <t>NCgl0486</t>
  </si>
  <si>
    <t>NCgl0487</t>
  </si>
  <si>
    <t>NCgl0488</t>
  </si>
  <si>
    <t>NCgl0489</t>
  </si>
  <si>
    <t>NCgl0490</t>
  </si>
  <si>
    <t>NCgl0491</t>
  </si>
  <si>
    <t>NCgl0492</t>
  </si>
  <si>
    <t>NCgl0493</t>
  </si>
  <si>
    <t>NCgl0494</t>
  </si>
  <si>
    <t>NCgl0495</t>
  </si>
  <si>
    <t>NCgl0496</t>
  </si>
  <si>
    <t>NCgl0497</t>
  </si>
  <si>
    <t>NCgl0498</t>
  </si>
  <si>
    <t>NCgl0499</t>
  </si>
  <si>
    <t>NCgl0500</t>
  </si>
  <si>
    <t>NCgl0501</t>
  </si>
  <si>
    <t>NCgl0502</t>
  </si>
  <si>
    <t>NCgl0503</t>
  </si>
  <si>
    <t>NCgl0504</t>
  </si>
  <si>
    <t>NCgl0505</t>
  </si>
  <si>
    <t>NCgl0506</t>
  </si>
  <si>
    <t>NCgl0507</t>
  </si>
  <si>
    <t>NCgl0508</t>
  </si>
  <si>
    <t>NCgl0509</t>
  </si>
  <si>
    <t>NCgl0510</t>
  </si>
  <si>
    <t>NCgl0511</t>
  </si>
  <si>
    <t>NCgl0512</t>
  </si>
  <si>
    <t>NCgl0513</t>
  </si>
  <si>
    <t>NCgl0514</t>
  </si>
  <si>
    <t>NCgl0515</t>
  </si>
  <si>
    <t>NCgl0516</t>
  </si>
  <si>
    <t>NCgl0517</t>
  </si>
  <si>
    <t>NCgl0518</t>
  </si>
  <si>
    <t>NCgl0519</t>
  </si>
  <si>
    <t>NCgl0520</t>
  </si>
  <si>
    <t>NCgl0521</t>
  </si>
  <si>
    <t>NCgl0522</t>
  </si>
  <si>
    <t>NCgl0523</t>
  </si>
  <si>
    <t>NCgl0524</t>
  </si>
  <si>
    <t>NCgl0525</t>
  </si>
  <si>
    <t>NCgl0526</t>
  </si>
  <si>
    <t>NCgl0527</t>
  </si>
  <si>
    <t>NCgl0528</t>
  </si>
  <si>
    <t>NCgl0529</t>
  </si>
  <si>
    <t>NCgl0530</t>
  </si>
  <si>
    <t>NCgl0531</t>
  </si>
  <si>
    <t>NCgl0532</t>
  </si>
  <si>
    <t>NCgl0533</t>
  </si>
  <si>
    <t>NCgl0534</t>
  </si>
  <si>
    <t>NCgl0535</t>
  </si>
  <si>
    <t>NCgl0536</t>
  </si>
  <si>
    <t>NCgl0537</t>
  </si>
  <si>
    <t>NCgl0538</t>
  </si>
  <si>
    <t>NCgl0539</t>
  </si>
  <si>
    <t>NCgl0540</t>
  </si>
  <si>
    <t>NCgl0541</t>
  </si>
  <si>
    <t>NCgl0542</t>
  </si>
  <si>
    <t>NCgl0543</t>
  </si>
  <si>
    <t>NCgl0544</t>
  </si>
  <si>
    <t>NCgl0545</t>
  </si>
  <si>
    <t>NCgl0546</t>
  </si>
  <si>
    <t>NCgl0547</t>
  </si>
  <si>
    <t>NCgl0548</t>
  </si>
  <si>
    <t>NCgl0549</t>
  </si>
  <si>
    <t>NCgl0550</t>
  </si>
  <si>
    <t>NCgl0551</t>
  </si>
  <si>
    <t>NCgl0552</t>
  </si>
  <si>
    <t>NCgl0553</t>
  </si>
  <si>
    <t>NCgl0554</t>
  </si>
  <si>
    <t>NCgl0555</t>
  </si>
  <si>
    <t>NCgl0556</t>
  </si>
  <si>
    <t>NCgl0557</t>
  </si>
  <si>
    <t>NCgl0558</t>
  </si>
  <si>
    <t>NCgl0559</t>
  </si>
  <si>
    <t>NCgl0560</t>
  </si>
  <si>
    <t>NCgl0561</t>
  </si>
  <si>
    <t>NCgl0562</t>
  </si>
  <si>
    <t>NCgl0563</t>
  </si>
  <si>
    <t>NCgl0564</t>
  </si>
  <si>
    <t>NCgl0565</t>
  </si>
  <si>
    <t>NCgl0566</t>
  </si>
  <si>
    <t>NCgl0567</t>
  </si>
  <si>
    <t>NCgl0568</t>
  </si>
  <si>
    <t>NCgl0569</t>
  </si>
  <si>
    <t>NCgl0570</t>
  </si>
  <si>
    <t>NCgl0571</t>
  </si>
  <si>
    <t>NCgl0572</t>
  </si>
  <si>
    <t>NCgl0573</t>
  </si>
  <si>
    <t>NCgl0574</t>
  </si>
  <si>
    <t>NCgl0575</t>
  </si>
  <si>
    <t>NCgl0576</t>
  </si>
  <si>
    <t>NCgl0577</t>
  </si>
  <si>
    <t>NCgl0578</t>
  </si>
  <si>
    <t>NCgl0579</t>
  </si>
  <si>
    <t>NCgl0580</t>
  </si>
  <si>
    <t>NCgl0581</t>
  </si>
  <si>
    <t>NCgl0582</t>
  </si>
  <si>
    <t>NCgl0583</t>
  </si>
  <si>
    <t>NCgl2504</t>
  </si>
  <si>
    <t>NCgl0584</t>
  </si>
  <si>
    <t>NCgl0585</t>
  </si>
  <si>
    <t>NCgl0586</t>
  </si>
  <si>
    <t>NCgl0587</t>
  </si>
  <si>
    <t>NCgl0588</t>
  </si>
  <si>
    <t>NCgl0589</t>
  </si>
  <si>
    <t>NCgl0590</t>
  </si>
  <si>
    <t>NCgl0591</t>
  </si>
  <si>
    <t>NCgl0592</t>
  </si>
  <si>
    <t>NCgl0593</t>
  </si>
  <si>
    <t>NCgl0594</t>
  </si>
  <si>
    <t>NCgl0595</t>
  </si>
  <si>
    <t>NCgl0596</t>
  </si>
  <si>
    <t>NCgl0597</t>
  </si>
  <si>
    <t>NCgl0598</t>
  </si>
  <si>
    <t>NCgl0599</t>
  </si>
  <si>
    <t>NCgl0600</t>
  </si>
  <si>
    <t>NCgl0601</t>
  </si>
  <si>
    <t>NCgl0602</t>
  </si>
  <si>
    <t>NCgl0603</t>
  </si>
  <si>
    <t>NCgl0604</t>
  </si>
  <si>
    <t>NCgl0605</t>
  </si>
  <si>
    <t>NCgl0606</t>
  </si>
  <si>
    <t>NCgl0607</t>
  </si>
  <si>
    <t>NCgl0608</t>
  </si>
  <si>
    <t>NCgl0609</t>
  </si>
  <si>
    <t>NCgl0610</t>
  </si>
  <si>
    <t>NCgl0611</t>
  </si>
  <si>
    <t>NCgl0612</t>
  </si>
  <si>
    <t>NCgl0613</t>
  </si>
  <si>
    <t>NCgl0614</t>
  </si>
  <si>
    <t>NCgl0615</t>
  </si>
  <si>
    <t>NCgl0616</t>
  </si>
  <si>
    <t>NCgl0617</t>
  </si>
  <si>
    <t>NCgl0618</t>
  </si>
  <si>
    <t>NCgl0619</t>
  </si>
  <si>
    <t>NCgl0620</t>
  </si>
  <si>
    <t>NCgl0621</t>
  </si>
  <si>
    <t>NCgl0622</t>
  </si>
  <si>
    <t>NCgl0623</t>
  </si>
  <si>
    <t>NCgl0624</t>
  </si>
  <si>
    <t>NCgl0625</t>
  </si>
  <si>
    <t>NCgl0626</t>
  </si>
  <si>
    <t>NCgl0629</t>
  </si>
  <si>
    <t>NCgl0630</t>
  </si>
  <si>
    <t>NCgl0631</t>
  </si>
  <si>
    <t>NCgl0632</t>
  </si>
  <si>
    <t>NCgl0633</t>
  </si>
  <si>
    <t>NCgl0634</t>
  </si>
  <si>
    <t>NCgl0635</t>
  </si>
  <si>
    <t>NCgl0636</t>
  </si>
  <si>
    <t>NCgl0637</t>
  </si>
  <si>
    <t>NCgl0638</t>
  </si>
  <si>
    <t>NCgl0639</t>
  </si>
  <si>
    <t>NCgl0640</t>
  </si>
  <si>
    <t>NCgl0641</t>
  </si>
  <si>
    <t>NCgl0642</t>
  </si>
  <si>
    <t>NCgl0643</t>
  </si>
  <si>
    <t>NCgl0644</t>
  </si>
  <si>
    <t>NCgl0645</t>
  </si>
  <si>
    <t>NCgl0646</t>
  </si>
  <si>
    <t>NCgl0647</t>
  </si>
  <si>
    <t>NCgl0648</t>
  </si>
  <si>
    <t>NCgl0649</t>
  </si>
  <si>
    <t>NCgl0650</t>
  </si>
  <si>
    <t>NCgl0651</t>
  </si>
  <si>
    <t>NCgl0652</t>
  </si>
  <si>
    <t>NCgl0653</t>
  </si>
  <si>
    <t>NCgl0654</t>
  </si>
  <si>
    <t>NCgl0655</t>
  </si>
  <si>
    <t>NCgl0656</t>
  </si>
  <si>
    <t>NCgl0657</t>
  </si>
  <si>
    <t>NCgl0658</t>
  </si>
  <si>
    <t>NCgl0659</t>
  </si>
  <si>
    <t>NCgl0660</t>
  </si>
  <si>
    <t>NCgl0661</t>
  </si>
  <si>
    <t>NCgl0662</t>
  </si>
  <si>
    <t>NCgl0663</t>
  </si>
  <si>
    <t>NCgl0664</t>
  </si>
  <si>
    <t>NCgl0665</t>
  </si>
  <si>
    <t>NCgl0666</t>
  </si>
  <si>
    <t>NCgl0667</t>
  </si>
  <si>
    <t>NCgl0668</t>
  </si>
  <si>
    <t>NCgl0669</t>
  </si>
  <si>
    <t>NCgl0670</t>
  </si>
  <si>
    <t>NCgl0671</t>
  </si>
  <si>
    <t>NCgl0672</t>
  </si>
  <si>
    <t>NCgl0673</t>
  </si>
  <si>
    <t>NCgl0674</t>
  </si>
  <si>
    <t>NCgl0675</t>
  </si>
  <si>
    <t>NCgl0676</t>
  </si>
  <si>
    <t>NCgl0677</t>
  </si>
  <si>
    <t>NCgl0678</t>
  </si>
  <si>
    <t>NCgl0679</t>
  </si>
  <si>
    <t>NCgl0680</t>
  </si>
  <si>
    <t>NCgl0681</t>
  </si>
  <si>
    <t>NCgl0682</t>
  </si>
  <si>
    <t>NCgl0683</t>
  </si>
  <si>
    <t>NCgl0684</t>
  </si>
  <si>
    <t>NCgl0685</t>
  </si>
  <si>
    <t>NCgl0686</t>
  </si>
  <si>
    <t>NCgl0687</t>
  </si>
  <si>
    <t>NCgl0689</t>
  </si>
  <si>
    <t>NCgl0690</t>
  </si>
  <si>
    <t>NCgl0691</t>
  </si>
  <si>
    <t>NCgl0692</t>
  </si>
  <si>
    <t>NCgl0693</t>
  </si>
  <si>
    <t>NCgl0694</t>
  </si>
  <si>
    <t>NCgl0695</t>
  </si>
  <si>
    <t>NCgl0696</t>
  </si>
  <si>
    <t>NCgl0697</t>
  </si>
  <si>
    <t>NCgl0698</t>
  </si>
  <si>
    <t>NCgl0699</t>
  </si>
  <si>
    <t>NCgl0700</t>
  </si>
  <si>
    <t>NCgl0701</t>
  </si>
  <si>
    <t>NCgl0702</t>
  </si>
  <si>
    <t>NCgl0703</t>
  </si>
  <si>
    <t>NCgl0704</t>
  </si>
  <si>
    <t>NCgl0705</t>
  </si>
  <si>
    <t>NCgl0706</t>
  </si>
  <si>
    <t>NCgl0707</t>
  </si>
  <si>
    <t>NCgl0708</t>
  </si>
  <si>
    <t>NCgl0709</t>
  </si>
  <si>
    <t>NCgl0710</t>
  </si>
  <si>
    <t>NCgl0711</t>
  </si>
  <si>
    <t>NCgl0712</t>
  </si>
  <si>
    <t>NCgl0713</t>
  </si>
  <si>
    <t>NCgl0714</t>
  </si>
  <si>
    <t>NCgl0715</t>
  </si>
  <si>
    <t>NCgl0716</t>
  </si>
  <si>
    <t>NCgl0717</t>
  </si>
  <si>
    <t>NCgl0718</t>
  </si>
  <si>
    <t>NCgl0719</t>
  </si>
  <si>
    <t>NCgl0720</t>
  </si>
  <si>
    <t>NCgl0721</t>
  </si>
  <si>
    <t>NCgl0722</t>
  </si>
  <si>
    <t>NCgl0723</t>
  </si>
  <si>
    <t>NCgl0724</t>
  </si>
  <si>
    <t>NCgl0725</t>
  </si>
  <si>
    <t>NCgl0726</t>
  </si>
  <si>
    <t>NCgl0727</t>
  </si>
  <si>
    <t>NCgl0728</t>
  </si>
  <si>
    <t>NCgl0729</t>
  </si>
  <si>
    <t>NCgl0730</t>
  </si>
  <si>
    <t>NCgl0731</t>
  </si>
  <si>
    <t>NCgl0732</t>
  </si>
  <si>
    <t>NCgl0733</t>
  </si>
  <si>
    <t>NCgl0734</t>
  </si>
  <si>
    <t>NCgl0735</t>
  </si>
  <si>
    <t>NCgl0736</t>
  </si>
  <si>
    <t>NCgl0737</t>
  </si>
  <si>
    <t>NCgl0738</t>
  </si>
  <si>
    <t>NCgl0739</t>
  </si>
  <si>
    <t>NCgl0740</t>
  </si>
  <si>
    <t>NCgl0741</t>
  </si>
  <si>
    <t>NCgl0742</t>
  </si>
  <si>
    <t>NCgl0743</t>
  </si>
  <si>
    <t>NCgl0744</t>
  </si>
  <si>
    <t>NCgl0745</t>
  </si>
  <si>
    <t>NCgl0746</t>
  </si>
  <si>
    <t>NCgl0747</t>
  </si>
  <si>
    <t>NCgl0748</t>
  </si>
  <si>
    <t>NCgl0749</t>
  </si>
  <si>
    <t>NCgl0750</t>
  </si>
  <si>
    <t>NCgl0751</t>
  </si>
  <si>
    <t>NCgl0752</t>
  </si>
  <si>
    <t>NCgl0753</t>
  </si>
  <si>
    <t>NCgl0754</t>
  </si>
  <si>
    <t>NCgl0755</t>
  </si>
  <si>
    <t>NCgl0756</t>
  </si>
  <si>
    <t>NCgl0757</t>
  </si>
  <si>
    <t>NCgl0758</t>
  </si>
  <si>
    <t>NCgl0759</t>
  </si>
  <si>
    <t>NCgl0760</t>
  </si>
  <si>
    <t>NCgl0761</t>
  </si>
  <si>
    <t>NCgl0762</t>
  </si>
  <si>
    <t>NCgl0763</t>
  </si>
  <si>
    <t>NCgl0764</t>
  </si>
  <si>
    <t>NCgl0765</t>
  </si>
  <si>
    <t>NCgl0766</t>
  </si>
  <si>
    <t>NCgl0767</t>
  </si>
  <si>
    <t>NCgl0768</t>
  </si>
  <si>
    <t>NCgl0769</t>
  </si>
  <si>
    <t>NCgl0770</t>
  </si>
  <si>
    <t>NCgl0771</t>
  </si>
  <si>
    <t>NCgl0772</t>
  </si>
  <si>
    <t>NCgl0773</t>
  </si>
  <si>
    <t>NCgl0774</t>
  </si>
  <si>
    <t>NCgl0775</t>
  </si>
  <si>
    <t>NCgl0776</t>
  </si>
  <si>
    <t>NCgl0777</t>
  </si>
  <si>
    <t>NCgl0778</t>
  </si>
  <si>
    <t>NCgl0779</t>
  </si>
  <si>
    <t>NCgl0780</t>
  </si>
  <si>
    <t>NCgl0781</t>
  </si>
  <si>
    <t>NCgl0782</t>
  </si>
  <si>
    <t>NCgl0783</t>
  </si>
  <si>
    <t>NCgl0784</t>
  </si>
  <si>
    <t>NCgl0785</t>
  </si>
  <si>
    <t>NCgl0786</t>
  </si>
  <si>
    <t>NCgl0787</t>
  </si>
  <si>
    <t>NCgl0788</t>
  </si>
  <si>
    <t>NCgl0789</t>
  </si>
  <si>
    <t>NCgl0790</t>
  </si>
  <si>
    <t>NCgl0791</t>
  </si>
  <si>
    <t>NCgl0792</t>
  </si>
  <si>
    <t>NCgl0793</t>
  </si>
  <si>
    <t>NCgl0794</t>
  </si>
  <si>
    <t>NCgl0795</t>
  </si>
  <si>
    <t>NCgl0796</t>
  </si>
  <si>
    <t>NCgl0797</t>
  </si>
  <si>
    <t>NCgl0798</t>
  </si>
  <si>
    <t>NCgl0799</t>
  </si>
  <si>
    <t>NCgl0800</t>
  </si>
  <si>
    <t>NCgl0801</t>
  </si>
  <si>
    <t>NCgl0802</t>
  </si>
  <si>
    <t>NCgl0803</t>
  </si>
  <si>
    <t>NCgl0804</t>
  </si>
  <si>
    <t>NCgl0805</t>
  </si>
  <si>
    <t>NCgl0806</t>
  </si>
  <si>
    <t>NCgl0808</t>
  </si>
  <si>
    <t>NCgl0809</t>
  </si>
  <si>
    <t>NCgl0810</t>
  </si>
  <si>
    <t>NCgl0811</t>
  </si>
  <si>
    <t>NCgl0812</t>
  </si>
  <si>
    <t>NCgl0813</t>
  </si>
  <si>
    <t>NCgl0814</t>
  </si>
  <si>
    <t>NCgl0815</t>
  </si>
  <si>
    <t>NCgl0816</t>
  </si>
  <si>
    <t>NCgl0817</t>
  </si>
  <si>
    <t>NCgl0818</t>
  </si>
  <si>
    <t>NCgl0819</t>
  </si>
  <si>
    <t>NCgl0820</t>
  </si>
  <si>
    <t>NCgl0821</t>
  </si>
  <si>
    <t>NCgl0822</t>
  </si>
  <si>
    <t>NCgl0823</t>
  </si>
  <si>
    <t>NCgl0824</t>
  </si>
  <si>
    <t>NCgl0825</t>
  </si>
  <si>
    <t>NCgl0826</t>
  </si>
  <si>
    <t>NCgl0827</t>
  </si>
  <si>
    <t>NCgl0828</t>
  </si>
  <si>
    <t>NCgl0829</t>
  </si>
  <si>
    <t>NCgl0830</t>
  </si>
  <si>
    <t>NCgl0831</t>
  </si>
  <si>
    <t>NCgl0832</t>
  </si>
  <si>
    <t>NCgl0833</t>
  </si>
  <si>
    <t>NCgl0834</t>
  </si>
  <si>
    <t>NCgl0835</t>
  </si>
  <si>
    <t>NCgl0836</t>
  </si>
  <si>
    <t>NCgl0837</t>
  </si>
  <si>
    <t>NCgl0838</t>
  </si>
  <si>
    <t>NCgl0839</t>
  </si>
  <si>
    <t>NCgl0840</t>
  </si>
  <si>
    <t>NCgl0841</t>
  </si>
  <si>
    <t>NCgl0842</t>
  </si>
  <si>
    <t>NCgl0843</t>
  </si>
  <si>
    <t>NCgl0844</t>
  </si>
  <si>
    <t>NCgl0845</t>
  </si>
  <si>
    <t>NCgl0846</t>
  </si>
  <si>
    <t>NCgl0847</t>
  </si>
  <si>
    <t>NCgl0848</t>
  </si>
  <si>
    <t>NCgl0849</t>
  </si>
  <si>
    <t>NCgl0850</t>
  </si>
  <si>
    <t>NCgl0851</t>
  </si>
  <si>
    <t>NCgl0852</t>
  </si>
  <si>
    <t>NCgl0853</t>
  </si>
  <si>
    <t>NCgl0854</t>
  </si>
  <si>
    <t>NCgl0855</t>
  </si>
  <si>
    <t>NCgl0856</t>
  </si>
  <si>
    <t>NCgl0857</t>
  </si>
  <si>
    <t>NCgl0858</t>
  </si>
  <si>
    <t>NCgl0859</t>
  </si>
  <si>
    <t>NCgl0860</t>
  </si>
  <si>
    <t>NCgl0861</t>
  </si>
  <si>
    <t>NCgl0864</t>
  </si>
  <si>
    <t>NCgl0865</t>
  </si>
  <si>
    <t>NCgl0866</t>
  </si>
  <si>
    <t>NCgl0867</t>
  </si>
  <si>
    <t>NCgl0863</t>
  </si>
  <si>
    <t>NCgl0869</t>
  </si>
  <si>
    <t>NCgl0870</t>
  </si>
  <si>
    <t>NCgl0871</t>
  </si>
  <si>
    <t>NCgl0872</t>
  </si>
  <si>
    <t>NCgl0873</t>
  </si>
  <si>
    <t>NCgl0874</t>
  </si>
  <si>
    <t>NCgl0875</t>
  </si>
  <si>
    <t>NCgl0876</t>
  </si>
  <si>
    <t>NCgl0877</t>
  </si>
  <si>
    <t>NCgl0878</t>
  </si>
  <si>
    <t>NCgl0879</t>
  </si>
  <si>
    <t>NCgl0880</t>
  </si>
  <si>
    <t>NCgl0881</t>
  </si>
  <si>
    <t>NCgl0882</t>
  </si>
  <si>
    <t>NCgl0883</t>
  </si>
  <si>
    <t>NCgl0884</t>
  </si>
  <si>
    <t>NCgl0885</t>
  </si>
  <si>
    <t>NCgl0886</t>
  </si>
  <si>
    <t>NCgl0887</t>
  </si>
  <si>
    <t>NCgl0888</t>
  </si>
  <si>
    <t>NCgl0889</t>
  </si>
  <si>
    <t>NCgl0890</t>
  </si>
  <si>
    <t>NCgl0891</t>
  </si>
  <si>
    <t>NCgl0892</t>
  </si>
  <si>
    <t>NCgl0893</t>
  </si>
  <si>
    <t>NCgl0894</t>
  </si>
  <si>
    <t>NCgl0895</t>
  </si>
  <si>
    <t>NCgl0896</t>
  </si>
  <si>
    <t>NCgl0897</t>
  </si>
  <si>
    <t>NCgl0898</t>
  </si>
  <si>
    <t>NCgl0899</t>
  </si>
  <si>
    <t>NCgl0900</t>
  </si>
  <si>
    <t>NCgl0901</t>
  </si>
  <si>
    <t>NCgl0902</t>
  </si>
  <si>
    <t>NCgl0903</t>
  </si>
  <si>
    <t>NCgl0904</t>
  </si>
  <si>
    <t>NCgl0905</t>
  </si>
  <si>
    <t>NCgl0906</t>
  </si>
  <si>
    <t>NCgl0907</t>
  </si>
  <si>
    <t>NCgl0908</t>
  </si>
  <si>
    <t>NCgl0909</t>
  </si>
  <si>
    <t>NCgl0910</t>
  </si>
  <si>
    <t>NCgl0911</t>
  </si>
  <si>
    <t>NCgl0912</t>
  </si>
  <si>
    <t>NCgl0913</t>
  </si>
  <si>
    <t>NCgl0915</t>
  </si>
  <si>
    <t>NCgl0916</t>
  </si>
  <si>
    <t>NCgl0917</t>
  </si>
  <si>
    <t>NCgl0918</t>
  </si>
  <si>
    <t>NCgl0920</t>
  </si>
  <si>
    <t>NCgl0921</t>
  </si>
  <si>
    <t>NCgl0922</t>
  </si>
  <si>
    <t>NCgl0923</t>
  </si>
  <si>
    <t>NCgl0924</t>
  </si>
  <si>
    <t>NCgl0925</t>
  </si>
  <si>
    <t>NCgl0926</t>
  </si>
  <si>
    <t>NCgl0927</t>
  </si>
  <si>
    <t>NCgl0928</t>
  </si>
  <si>
    <t>NCgl0929</t>
  </si>
  <si>
    <t>NCgl0930</t>
  </si>
  <si>
    <t>NCgl0931</t>
  </si>
  <si>
    <t>NCgl0932</t>
  </si>
  <si>
    <t>NCgl0933</t>
  </si>
  <si>
    <t>NCgl0934</t>
  </si>
  <si>
    <t>NCgl0935</t>
  </si>
  <si>
    <t>NCgl0936</t>
  </si>
  <si>
    <t>NCgl0937</t>
  </si>
  <si>
    <t>NCgl0938</t>
  </si>
  <si>
    <t>NCgl0939</t>
  </si>
  <si>
    <t>NCgl0940</t>
  </si>
  <si>
    <t>NCgl0941</t>
  </si>
  <si>
    <t>NCgl0942</t>
  </si>
  <si>
    <t>NCgl0943</t>
  </si>
  <si>
    <t>NCgl0944</t>
  </si>
  <si>
    <t>NCgl0945</t>
  </si>
  <si>
    <t>NCgl0946</t>
  </si>
  <si>
    <t>NCgl0947</t>
  </si>
  <si>
    <t>NCgl0948</t>
  </si>
  <si>
    <t>NCgl0949</t>
  </si>
  <si>
    <t>NCgl0950</t>
  </si>
  <si>
    <t>NCgl0951</t>
  </si>
  <si>
    <t>NCgl0952</t>
  </si>
  <si>
    <t>NCgl0953</t>
  </si>
  <si>
    <t>NCgl0954</t>
  </si>
  <si>
    <t>NCgl0955</t>
  </si>
  <si>
    <t>NCgl0956</t>
  </si>
  <si>
    <t>NCgl0957</t>
  </si>
  <si>
    <t>NCgl0958</t>
  </si>
  <si>
    <t>NCgl0959</t>
  </si>
  <si>
    <t>NCgl0960</t>
  </si>
  <si>
    <t>NCgl0962</t>
  </si>
  <si>
    <t>NCgl0963</t>
  </si>
  <si>
    <t>NCgl0965</t>
  </si>
  <si>
    <t>NCgl0966</t>
  </si>
  <si>
    <t>NCgl0967</t>
  </si>
  <si>
    <t>NCgl0968</t>
  </si>
  <si>
    <t>NCgl0971</t>
  </si>
  <si>
    <t>NCgl0972</t>
  </si>
  <si>
    <t>NCgl0973</t>
  </si>
  <si>
    <t>NCgl0974</t>
  </si>
  <si>
    <t>NCgl0975</t>
  </si>
  <si>
    <t>NCgl0976</t>
  </si>
  <si>
    <t>NCgl0977</t>
  </si>
  <si>
    <t>NCgl0978</t>
  </si>
  <si>
    <t>NCgl0979</t>
  </si>
  <si>
    <t>NCgl0980</t>
  </si>
  <si>
    <t>NCgl0981</t>
  </si>
  <si>
    <t>NCgl0982</t>
  </si>
  <si>
    <t>NCgl0983</t>
  </si>
  <si>
    <t>NCgl0984</t>
  </si>
  <si>
    <t>NCgl0985</t>
  </si>
  <si>
    <t>NCgl0986</t>
  </si>
  <si>
    <t>NCgl0987</t>
  </si>
  <si>
    <t>NCgl0988</t>
  </si>
  <si>
    <t>NCgl0989</t>
  </si>
  <si>
    <t>NCgl0990</t>
  </si>
  <si>
    <t>NCgl0991</t>
  </si>
  <si>
    <t>NCgl0992</t>
  </si>
  <si>
    <t>NCgl0993</t>
  </si>
  <si>
    <t>NCgl0994</t>
  </si>
  <si>
    <t>NCgl0995</t>
  </si>
  <si>
    <t>NCgl0996</t>
  </si>
  <si>
    <t>NCgl0998</t>
  </si>
  <si>
    <t>NCgl0999</t>
  </si>
  <si>
    <t>NCgl1000</t>
  </si>
  <si>
    <t>NCgl1001</t>
  </si>
  <si>
    <t>NCgl1002</t>
  </si>
  <si>
    <t>NCgl1003</t>
  </si>
  <si>
    <t>NCgl1004</t>
  </si>
  <si>
    <t>NCgl1005</t>
  </si>
  <si>
    <t>NCgl1006</t>
  </si>
  <si>
    <t>NCgl1007</t>
  </si>
  <si>
    <t>NCgl1008</t>
  </si>
  <si>
    <t>NCgl1009</t>
  </si>
  <si>
    <t>NCgl1010</t>
  </si>
  <si>
    <t>NCgl1011</t>
  </si>
  <si>
    <t>NCgl1012</t>
  </si>
  <si>
    <t>NCgl1013</t>
  </si>
  <si>
    <t>NCgl1014</t>
  </si>
  <si>
    <t>NCgl1015</t>
  </si>
  <si>
    <t>NCgl1016</t>
  </si>
  <si>
    <t>NCgl1017</t>
  </si>
  <si>
    <t>NCgl1018</t>
  </si>
  <si>
    <t>NCgl1019</t>
  </si>
  <si>
    <t>NCgl1020</t>
  </si>
  <si>
    <t>NCgl1022</t>
  </si>
  <si>
    <t>NCgl1023</t>
  </si>
  <si>
    <t>NCgl1024</t>
  </si>
  <si>
    <t>NCgl1025</t>
  </si>
  <si>
    <t>NCgl1026</t>
  </si>
  <si>
    <t>NCgl1027</t>
  </si>
  <si>
    <t>NCgl1028</t>
  </si>
  <si>
    <t>NCgl1029</t>
  </si>
  <si>
    <t>NCgl1030</t>
  </si>
  <si>
    <t>NCgl1031</t>
  </si>
  <si>
    <t>NCgl1032</t>
  </si>
  <si>
    <t>NCgl1033</t>
  </si>
  <si>
    <t>NCgl1034</t>
  </si>
  <si>
    <t>NCgl1035</t>
  </si>
  <si>
    <t>NCgl1036</t>
  </si>
  <si>
    <t>NCgl1037</t>
  </si>
  <si>
    <t>NCgl1038</t>
  </si>
  <si>
    <t>NCgl1039</t>
  </si>
  <si>
    <t>NCgl1040</t>
  </si>
  <si>
    <t>NCgl1041</t>
  </si>
  <si>
    <t>NCgl1042</t>
  </si>
  <si>
    <t>NCgl1043</t>
  </si>
  <si>
    <t>NCgl1044</t>
  </si>
  <si>
    <t>NCgl1045</t>
  </si>
  <si>
    <t>NCgl1046</t>
  </si>
  <si>
    <t>NCgl1047</t>
  </si>
  <si>
    <t>NCgl1048</t>
  </si>
  <si>
    <t>NCgl1049</t>
  </si>
  <si>
    <t>NCgl1050</t>
  </si>
  <si>
    <t>NCgl1051</t>
  </si>
  <si>
    <t>NCgl1052</t>
  </si>
  <si>
    <t>NCgl1053</t>
  </si>
  <si>
    <t>NCgl1054</t>
  </si>
  <si>
    <t>NCgl1055</t>
  </si>
  <si>
    <t>NCgl1056</t>
  </si>
  <si>
    <t>NCgl1057</t>
  </si>
  <si>
    <t>NCgl1058</t>
  </si>
  <si>
    <t>NCgl1059</t>
  </si>
  <si>
    <t>NCgl1060</t>
  </si>
  <si>
    <t>NCgl1061</t>
  </si>
  <si>
    <t>NCgl1062</t>
  </si>
  <si>
    <t>NCgl1063</t>
  </si>
  <si>
    <t>NCgl1064</t>
  </si>
  <si>
    <t>NCgl1065</t>
  </si>
  <si>
    <t>NCgl1066</t>
  </si>
  <si>
    <t>NCgl1067</t>
  </si>
  <si>
    <t>NCgl1068</t>
  </si>
  <si>
    <t>NCgl1069</t>
  </si>
  <si>
    <t>NCgl1070</t>
  </si>
  <si>
    <t>NCgl1071</t>
  </si>
  <si>
    <t>NCgl1072</t>
  </si>
  <si>
    <t>NCgl1073</t>
  </si>
  <si>
    <t>NCgl1074</t>
  </si>
  <si>
    <t>NCgl1075</t>
  </si>
  <si>
    <t>NCgl1076</t>
  </si>
  <si>
    <t>NCgl1077</t>
  </si>
  <si>
    <t>NCgl1078</t>
  </si>
  <si>
    <t>NCgl1079</t>
  </si>
  <si>
    <t>NCgl1080</t>
  </si>
  <si>
    <t>NCgl1081</t>
  </si>
  <si>
    <t>NCgl1082</t>
  </si>
  <si>
    <t>NCgl1083</t>
  </si>
  <si>
    <t>NCgl1084</t>
  </si>
  <si>
    <t>NCgl1085</t>
  </si>
  <si>
    <t>NCgl1086</t>
  </si>
  <si>
    <t>NCgl1087</t>
  </si>
  <si>
    <t>NCgl1088</t>
  </si>
  <si>
    <t>NCgl1089</t>
  </si>
  <si>
    <t>NCgl1090</t>
  </si>
  <si>
    <t>NCgl1091</t>
  </si>
  <si>
    <t>NCgl1092</t>
  </si>
  <si>
    <t>NCgl1093</t>
  </si>
  <si>
    <t>NCgl1094</t>
  </si>
  <si>
    <t>NCgl1095</t>
  </si>
  <si>
    <t>NCgl1096</t>
  </si>
  <si>
    <t>NCgl1097</t>
  </si>
  <si>
    <t>NCgl1098</t>
  </si>
  <si>
    <t>NCgl1099</t>
  </si>
  <si>
    <t>NCgl1100</t>
  </si>
  <si>
    <t>NCgl1101</t>
  </si>
  <si>
    <t>NCgl1102</t>
  </si>
  <si>
    <t>NCgl1103</t>
  </si>
  <si>
    <t>NCgl1104</t>
  </si>
  <si>
    <t>NCgl1105</t>
  </si>
  <si>
    <t>NCgl1106</t>
  </si>
  <si>
    <t>NCgl1107</t>
  </si>
  <si>
    <t>NCgl1108</t>
  </si>
  <si>
    <t>NCgl1109</t>
  </si>
  <si>
    <t>NCgl1110</t>
  </si>
  <si>
    <t>NCgl1111</t>
  </si>
  <si>
    <t>NCgl1112</t>
  </si>
  <si>
    <t>NCgl1113</t>
  </si>
  <si>
    <t>NCgl1114</t>
  </si>
  <si>
    <t>NCgl1115</t>
  </si>
  <si>
    <t>NCgl1116</t>
  </si>
  <si>
    <t>NCgl1117</t>
  </si>
  <si>
    <t>NCgl1118</t>
  </si>
  <si>
    <t>NCgl1119</t>
  </si>
  <si>
    <t>NCgl1120</t>
  </si>
  <si>
    <t>NCgl1121</t>
  </si>
  <si>
    <t>NCgl1122</t>
  </si>
  <si>
    <t>NCgl1123</t>
  </si>
  <si>
    <t>NCgl1124</t>
  </si>
  <si>
    <t>NCgl1125</t>
  </si>
  <si>
    <t>NCgl1126</t>
  </si>
  <si>
    <t>NCgl1127</t>
  </si>
  <si>
    <t>NCgl1128</t>
  </si>
  <si>
    <t>NCgl1129</t>
  </si>
  <si>
    <t>NCgl1130</t>
  </si>
  <si>
    <t>NCgl1131</t>
  </si>
  <si>
    <t>NCgl1132</t>
  </si>
  <si>
    <t>NCgl1133</t>
  </si>
  <si>
    <t>NCgl1134</t>
  </si>
  <si>
    <t>NCgl1135</t>
  </si>
  <si>
    <t>NCgl1136</t>
  </si>
  <si>
    <t>NCgl1137</t>
  </si>
  <si>
    <t>NCgl1138</t>
  </si>
  <si>
    <t>NCgl1139</t>
  </si>
  <si>
    <t>NCgl1140</t>
  </si>
  <si>
    <t>NCgl1141</t>
  </si>
  <si>
    <t>NCgl1142</t>
  </si>
  <si>
    <t>NCgl1143</t>
  </si>
  <si>
    <t>NCgl1144</t>
  </si>
  <si>
    <t>NCgl1145</t>
  </si>
  <si>
    <t>NCgl1146</t>
  </si>
  <si>
    <t>NCgl1147</t>
  </si>
  <si>
    <t>NCgl1148</t>
  </si>
  <si>
    <t>NCgl1149</t>
  </si>
  <si>
    <t>NCgl1150</t>
  </si>
  <si>
    <t>NCgl1151</t>
  </si>
  <si>
    <t>NCgl1152</t>
  </si>
  <si>
    <t>NCgl1153</t>
  </si>
  <si>
    <t>NCgl1154</t>
  </si>
  <si>
    <t>NCgl1155</t>
  </si>
  <si>
    <t>NCgl1156</t>
  </si>
  <si>
    <t>NCgl1157</t>
  </si>
  <si>
    <t>NCgl1158</t>
  </si>
  <si>
    <t>NCgl1159</t>
  </si>
  <si>
    <t>NCgl1160</t>
  </si>
  <si>
    <t>NCgl1161</t>
  </si>
  <si>
    <t>NCgl1162</t>
  </si>
  <si>
    <t>NCgl1163</t>
  </si>
  <si>
    <t>NCgl1164</t>
  </si>
  <si>
    <t>NCgl1165</t>
  </si>
  <si>
    <t>NCgl1166</t>
  </si>
  <si>
    <t>NCgl1167</t>
  </si>
  <si>
    <t>NCgl1168</t>
  </si>
  <si>
    <t>NCgl1169</t>
  </si>
  <si>
    <t>NCgl1170</t>
  </si>
  <si>
    <t>NCgl1171</t>
  </si>
  <si>
    <t>NCgl1172</t>
  </si>
  <si>
    <t>NCgl1173</t>
  </si>
  <si>
    <t>NCgl1174</t>
  </si>
  <si>
    <t>NCgl1175</t>
  </si>
  <si>
    <t>NCgl1176</t>
  </si>
  <si>
    <t>NCgl1177</t>
  </si>
  <si>
    <t>NCgl1178</t>
  </si>
  <si>
    <t>NCgl1179</t>
  </si>
  <si>
    <t>NCgl1180</t>
  </si>
  <si>
    <t>NCgl1181</t>
  </si>
  <si>
    <t>NCgl1182</t>
  </si>
  <si>
    <t>NCgl1183</t>
  </si>
  <si>
    <t>NCgl1184</t>
  </si>
  <si>
    <t>NCgl1186</t>
  </si>
  <si>
    <t>NCgl1187</t>
  </si>
  <si>
    <t>NCgl1188</t>
  </si>
  <si>
    <t>NCgl1189</t>
  </si>
  <si>
    <t>NCgl1190</t>
  </si>
  <si>
    <t>NCgl1191</t>
  </si>
  <si>
    <t>NCgl1192</t>
  </si>
  <si>
    <t>NCgl1193</t>
  </si>
  <si>
    <t>NCgl1194</t>
  </si>
  <si>
    <t>NCgl1195</t>
  </si>
  <si>
    <t>NCgl1196</t>
  </si>
  <si>
    <t>NCgl1197</t>
  </si>
  <si>
    <t>NCgl1198</t>
  </si>
  <si>
    <t>NCgl1199</t>
  </si>
  <si>
    <t>NCgl1200</t>
  </si>
  <si>
    <t>NCgl1201</t>
  </si>
  <si>
    <t>NCgl1202</t>
  </si>
  <si>
    <t>NCgl1203</t>
  </si>
  <si>
    <t>NCgl1204</t>
  </si>
  <si>
    <t>NCgl1205</t>
  </si>
  <si>
    <t>NCgl1206</t>
  </si>
  <si>
    <t>NCgl1207</t>
  </si>
  <si>
    <t>NCgl1208</t>
  </si>
  <si>
    <t>NCgl1209</t>
  </si>
  <si>
    <t>NCgl1210</t>
  </si>
  <si>
    <t>NCgl1211</t>
  </si>
  <si>
    <t>NCgl1212</t>
  </si>
  <si>
    <t>NCgl1213</t>
  </si>
  <si>
    <t>NCgl1214</t>
  </si>
  <si>
    <t>NCgl1215</t>
  </si>
  <si>
    <t>NCgl1216</t>
  </si>
  <si>
    <t>NCgl1217</t>
  </si>
  <si>
    <t>NCgl1218</t>
  </si>
  <si>
    <t>NCgl1219</t>
  </si>
  <si>
    <t>NCgl1220</t>
  </si>
  <si>
    <t>NCgl1221</t>
  </si>
  <si>
    <t>NCgl1222</t>
  </si>
  <si>
    <t>NCgl1223</t>
  </si>
  <si>
    <t>NCgl1224</t>
  </si>
  <si>
    <t>NCgl1225</t>
  </si>
  <si>
    <t>NCgl1227</t>
  </si>
  <si>
    <t>NCgl1228</t>
  </si>
  <si>
    <t>NCgl1229</t>
  </si>
  <si>
    <t>NCgl1231</t>
  </si>
  <si>
    <t>NCgl1232</t>
  </si>
  <si>
    <t>NCgl1233</t>
  </si>
  <si>
    <t>NCgl1234</t>
  </si>
  <si>
    <t>NCgl1235</t>
  </si>
  <si>
    <t>NCgl1236</t>
  </si>
  <si>
    <t>NCgl1237</t>
  </si>
  <si>
    <t>NCgl1238</t>
  </si>
  <si>
    <t>NCgl1239</t>
  </si>
  <si>
    <t>NCgl1240</t>
  </si>
  <si>
    <t>NCgl1241</t>
  </si>
  <si>
    <t>NCgl1242</t>
  </si>
  <si>
    <t>NCgl1243</t>
  </si>
  <si>
    <t>NCgl1244</t>
  </si>
  <si>
    <t>NCgl1245</t>
  </si>
  <si>
    <t>NCgl1246</t>
  </si>
  <si>
    <t>NCgl1247</t>
  </si>
  <si>
    <t>NCgl1248</t>
  </si>
  <si>
    <t>NCgl1249</t>
  </si>
  <si>
    <t>NCgl1250</t>
  </si>
  <si>
    <t>NCgl1251</t>
  </si>
  <si>
    <t>NCgl1252</t>
  </si>
  <si>
    <t>NCgl1253</t>
  </si>
  <si>
    <t>NCgl1254</t>
  </si>
  <si>
    <t>NCgl1255</t>
  </si>
  <si>
    <t>NCgl1257</t>
  </si>
  <si>
    <t>NCgl1258</t>
  </si>
  <si>
    <t>NCgl1259</t>
  </si>
  <si>
    <t>NCgl1260</t>
  </si>
  <si>
    <t>NCgl1261</t>
  </si>
  <si>
    <t>NCgl1262</t>
  </si>
  <si>
    <t>NCgl1263</t>
  </si>
  <si>
    <t>NCgl1264</t>
  </si>
  <si>
    <t>NCgl1266</t>
  </si>
  <si>
    <t>NCgl1267</t>
  </si>
  <si>
    <t>NCgl1268</t>
  </si>
  <si>
    <t>NCgl1269</t>
  </si>
  <si>
    <t>NCgl1270</t>
  </si>
  <si>
    <t>NCgl1271</t>
  </si>
  <si>
    <t>NCgl1272</t>
  </si>
  <si>
    <t>NCgl1273</t>
  </si>
  <si>
    <t>NCgl1274</t>
  </si>
  <si>
    <t>NCgl1275</t>
  </si>
  <si>
    <t>NCgl1276</t>
  </si>
  <si>
    <t>NCgl1277</t>
  </si>
  <si>
    <t>NCgl1278</t>
  </si>
  <si>
    <t>NCgl1279</t>
  </si>
  <si>
    <t>NCgl1280</t>
  </si>
  <si>
    <t>NCgl1281</t>
  </si>
  <si>
    <t>NCgl1283</t>
  </si>
  <si>
    <t>NCgl1284</t>
  </si>
  <si>
    <t>NCgl1285</t>
  </si>
  <si>
    <t>NCgl1286</t>
  </si>
  <si>
    <t>NCgl1287</t>
  </si>
  <si>
    <t>NCgl1288</t>
  </si>
  <si>
    <t>NCgl1289</t>
  </si>
  <si>
    <t>NCgl1290</t>
  </si>
  <si>
    <t>NCgl1291</t>
  </si>
  <si>
    <t>NCgl1292</t>
  </si>
  <si>
    <t>NCgl1293</t>
  </si>
  <si>
    <t>NCgl1294</t>
  </si>
  <si>
    <t>NCgl1295</t>
  </si>
  <si>
    <t>NCgl1296</t>
  </si>
  <si>
    <t>NCgl1297</t>
  </si>
  <si>
    <t>NCgl1298</t>
  </si>
  <si>
    <t>NCgl1299</t>
  </si>
  <si>
    <t>NCgl1300</t>
  </si>
  <si>
    <t>NCgl1301</t>
  </si>
  <si>
    <t>NCgl1302</t>
  </si>
  <si>
    <t>NCgl1303</t>
  </si>
  <si>
    <t>NCgl1304</t>
  </si>
  <si>
    <t>NCgl1305</t>
  </si>
  <si>
    <t>NCgl1306</t>
  </si>
  <si>
    <t>NCgl1307</t>
  </si>
  <si>
    <t>NCgl1308</t>
  </si>
  <si>
    <t>NCgl1309</t>
  </si>
  <si>
    <t>NCgl1310</t>
  </si>
  <si>
    <t>NCgl1311</t>
  </si>
  <si>
    <t>NCgl1312</t>
  </si>
  <si>
    <t>NCgl1313</t>
  </si>
  <si>
    <t>NCgl1314</t>
  </si>
  <si>
    <t>NCgl1315</t>
  </si>
  <si>
    <t>NCgl1316</t>
  </si>
  <si>
    <t>NCgl1317</t>
  </si>
  <si>
    <t>NCgl1318</t>
  </si>
  <si>
    <t>NCgl1319</t>
  </si>
  <si>
    <t>NCgl1320</t>
  </si>
  <si>
    <t>NCgl1321</t>
  </si>
  <si>
    <t>NCgl1322</t>
  </si>
  <si>
    <t>NCgl1323</t>
  </si>
  <si>
    <t>NCgl1324</t>
  </si>
  <si>
    <t>NCgl1325</t>
  </si>
  <si>
    <t>NCgl1326</t>
  </si>
  <si>
    <t>NCgl1327</t>
  </si>
  <si>
    <t>NCgl1328</t>
  </si>
  <si>
    <t>NCgl1329</t>
  </si>
  <si>
    <t>NCgl1330</t>
  </si>
  <si>
    <t>NCgl1331</t>
  </si>
  <si>
    <t>NCgl1332</t>
  </si>
  <si>
    <t>NCgl1333</t>
  </si>
  <si>
    <t>NCgl1334</t>
  </si>
  <si>
    <t>NCgl1335</t>
  </si>
  <si>
    <t>NCgl1336</t>
  </si>
  <si>
    <t>NCgl1337</t>
  </si>
  <si>
    <t>NCgl1338</t>
  </si>
  <si>
    <t>NCgl1339</t>
  </si>
  <si>
    <t>NCgl1340</t>
  </si>
  <si>
    <t>NCgl1341</t>
  </si>
  <si>
    <t>NCgl1342</t>
  </si>
  <si>
    <t>NCgl1343</t>
  </si>
  <si>
    <t>NCgl1344</t>
  </si>
  <si>
    <t>NCgl1345</t>
  </si>
  <si>
    <t>NCgl1346</t>
  </si>
  <si>
    <t>NCgl1347</t>
  </si>
  <si>
    <t>NCgl1348</t>
  </si>
  <si>
    <t>NCgl1349</t>
  </si>
  <si>
    <t>NCgl1350</t>
  </si>
  <si>
    <t>NCgl1351</t>
  </si>
  <si>
    <t>NCgl1352</t>
  </si>
  <si>
    <t>NCgl1353</t>
  </si>
  <si>
    <t>NCgl1354</t>
  </si>
  <si>
    <t>NCgl1355</t>
  </si>
  <si>
    <t>NCgl1357</t>
  </si>
  <si>
    <t>NCgl1358</t>
  </si>
  <si>
    <t>NCgl1359</t>
  </si>
  <si>
    <t>NCgl1360</t>
  </si>
  <si>
    <t>NCgl1361</t>
  </si>
  <si>
    <t>NCgl1362</t>
  </si>
  <si>
    <t>NCgl1363</t>
  </si>
  <si>
    <t>NCgl1364</t>
  </si>
  <si>
    <t>NCgl1365</t>
  </si>
  <si>
    <t>NCgl1366</t>
  </si>
  <si>
    <t>NCgl1367</t>
  </si>
  <si>
    <t>NCgl1368</t>
  </si>
  <si>
    <t>NCgl1369</t>
  </si>
  <si>
    <t>NCgl1370</t>
  </si>
  <si>
    <t>NCgl1371</t>
  </si>
  <si>
    <t>NCgl1372</t>
  </si>
  <si>
    <t>NCgl1373</t>
  </si>
  <si>
    <t>NCgl1374</t>
  </si>
  <si>
    <t>NCgl1375</t>
  </si>
  <si>
    <t>NCgl1376</t>
  </si>
  <si>
    <t>NCgl1377</t>
  </si>
  <si>
    <t>NCgl1378</t>
  </si>
  <si>
    <t>NCgl1379</t>
  </si>
  <si>
    <t>NCgl1380</t>
  </si>
  <si>
    <t>NCgl1381</t>
  </si>
  <si>
    <t>NCgl1382</t>
  </si>
  <si>
    <t>NCgl1383</t>
  </si>
  <si>
    <t>NCgl1384</t>
  </si>
  <si>
    <t>NCgl1385</t>
  </si>
  <si>
    <t>NCgl1386</t>
  </si>
  <si>
    <t>NCgl1387</t>
  </si>
  <si>
    <t>NCgl1388</t>
  </si>
  <si>
    <t>NCgl1389</t>
  </si>
  <si>
    <t>NCgl1390</t>
  </si>
  <si>
    <t>NCgl1391</t>
  </si>
  <si>
    <t>NCgl1392</t>
  </si>
  <si>
    <t>NCgl1393</t>
  </si>
  <si>
    <t>NCgl1394</t>
  </si>
  <si>
    <t>NCgl1395</t>
  </si>
  <si>
    <t>NCgl1396</t>
  </si>
  <si>
    <t>NCgl1397</t>
  </si>
  <si>
    <t>NCgl1398</t>
  </si>
  <si>
    <t>NCgl1399</t>
  </si>
  <si>
    <t>NCgl1400</t>
  </si>
  <si>
    <t>NCgl1401</t>
  </si>
  <si>
    <t>NCgl1402</t>
  </si>
  <si>
    <t>NCgl1403</t>
  </si>
  <si>
    <t>NCgl1404</t>
  </si>
  <si>
    <t>NCgl1405</t>
  </si>
  <si>
    <t>NCgl1406</t>
  </si>
  <si>
    <t>NCgl1407</t>
  </si>
  <si>
    <t>NCgl1408</t>
  </si>
  <si>
    <t>NCgl1409</t>
  </si>
  <si>
    <t>NCgl1410</t>
  </si>
  <si>
    <t>NCgl1411</t>
  </si>
  <si>
    <t>NCgl1412</t>
  </si>
  <si>
    <t>NCgl1413</t>
  </si>
  <si>
    <t>NCgl1414</t>
  </si>
  <si>
    <t>NCgl1415</t>
  </si>
  <si>
    <t>NCgl1416</t>
  </si>
  <si>
    <t>NCgl1417</t>
  </si>
  <si>
    <t>NCgl1418</t>
  </si>
  <si>
    <t>NCgl1419</t>
  </si>
  <si>
    <t>NCgl1420</t>
  </si>
  <si>
    <t>NCgl1421</t>
  </si>
  <si>
    <t>NCgl1422</t>
  </si>
  <si>
    <t>NCgl1423</t>
  </si>
  <si>
    <t>NCgl1424</t>
  </si>
  <si>
    <t>NCgl1425</t>
  </si>
  <si>
    <t>NCgl1426</t>
  </si>
  <si>
    <t>NCgl1427</t>
  </si>
  <si>
    <t>NCgl1428</t>
  </si>
  <si>
    <t>NCgl1429</t>
  </si>
  <si>
    <t>NCgl1430</t>
  </si>
  <si>
    <t>NCgl1431</t>
  </si>
  <si>
    <t>NCgl1432</t>
  </si>
  <si>
    <t>NCgl1433</t>
  </si>
  <si>
    <t>NCgl1434</t>
  </si>
  <si>
    <t>NCgl1435</t>
  </si>
  <si>
    <t>NCgl1436</t>
  </si>
  <si>
    <t>NCgl1437</t>
  </si>
  <si>
    <t>NCgl1438</t>
  </si>
  <si>
    <t>NCgl1439</t>
  </si>
  <si>
    <t>NCgl1440</t>
  </si>
  <si>
    <t>NCgl1441</t>
  </si>
  <si>
    <t>NCgl1442</t>
  </si>
  <si>
    <t>NCgl1443</t>
  </si>
  <si>
    <t>NCgl1444</t>
  </si>
  <si>
    <t>NCgl1445</t>
  </si>
  <si>
    <t>NCgl1446</t>
  </si>
  <si>
    <t>NCgl1447</t>
  </si>
  <si>
    <t>NCgl1448</t>
  </si>
  <si>
    <t>NCgl1449</t>
  </si>
  <si>
    <t>NCgl1450</t>
  </si>
  <si>
    <t>NCgl1451</t>
  </si>
  <si>
    <t>NCgl1452</t>
  </si>
  <si>
    <t>NCgl1453</t>
  </si>
  <si>
    <t>NCgl1454</t>
  </si>
  <si>
    <t>NCgl1455</t>
  </si>
  <si>
    <t>NCgl1456</t>
  </si>
  <si>
    <t>NCgl1457</t>
  </si>
  <si>
    <t>NCgl1458</t>
  </si>
  <si>
    <t>NCgl1459</t>
  </si>
  <si>
    <t>NCgl1460</t>
  </si>
  <si>
    <t>NCgl1461</t>
  </si>
  <si>
    <t>NCgl1462</t>
  </si>
  <si>
    <t>NCgl1463</t>
  </si>
  <si>
    <t>NCgl1464</t>
  </si>
  <si>
    <t>NCgl1465</t>
  </si>
  <si>
    <t>NCgl1466</t>
  </si>
  <si>
    <t>NCgl1467</t>
  </si>
  <si>
    <t>NCgl1468</t>
  </si>
  <si>
    <t>NCgl1469</t>
  </si>
  <si>
    <t>NCgl1470</t>
  </si>
  <si>
    <t>NCgl1471</t>
  </si>
  <si>
    <t>NCgl1472</t>
  </si>
  <si>
    <t>NCgl1473</t>
  </si>
  <si>
    <t>NCgl1474</t>
  </si>
  <si>
    <t>NCgl1475</t>
  </si>
  <si>
    <t>NCgl1476</t>
  </si>
  <si>
    <t>NCgl1477</t>
  </si>
  <si>
    <t>NCgl1478</t>
  </si>
  <si>
    <t>NCgl1479</t>
  </si>
  <si>
    <t>NCgl1480</t>
  </si>
  <si>
    <t>NCgl1481</t>
  </si>
  <si>
    <t>NCgl1482</t>
  </si>
  <si>
    <t>NCgl1483</t>
  </si>
  <si>
    <t>NCgl1484</t>
  </si>
  <si>
    <t>NCgl1485</t>
  </si>
  <si>
    <t>NCgl1486</t>
  </si>
  <si>
    <t>NCgl1487</t>
  </si>
  <si>
    <t>NCgl1488</t>
  </si>
  <si>
    <t>NCgl1489</t>
  </si>
  <si>
    <t>NCgl1490</t>
  </si>
  <si>
    <t>NCgl1491</t>
  </si>
  <si>
    <t>NCgl1809</t>
  </si>
  <si>
    <t>NCgl1492</t>
  </si>
  <si>
    <t>NCgl1493</t>
  </si>
  <si>
    <t>NCgl1494</t>
  </si>
  <si>
    <t>NCgl1495</t>
  </si>
  <si>
    <t>NCgl1496</t>
  </si>
  <si>
    <t>NCgl1497</t>
  </si>
  <si>
    <t>NCgl1498</t>
  </si>
  <si>
    <t>NCgl1499</t>
  </si>
  <si>
    <t>NCgl1500</t>
  </si>
  <si>
    <t>NCgl1501</t>
  </si>
  <si>
    <t>NCgl1502</t>
  </si>
  <si>
    <t>NCgl1503</t>
  </si>
  <si>
    <t>NCgl1504</t>
  </si>
  <si>
    <t>NCgl1505</t>
  </si>
  <si>
    <t>NCgl1506</t>
  </si>
  <si>
    <t>NCgl1507</t>
  </si>
  <si>
    <t>NCgl1508</t>
  </si>
  <si>
    <t>NCgl1509</t>
  </si>
  <si>
    <t>NCgl1510</t>
  </si>
  <si>
    <t>NCgl1511</t>
  </si>
  <si>
    <t>NCgl1512</t>
  </si>
  <si>
    <t>NCgl1513</t>
  </si>
  <si>
    <t>NCgl1514</t>
  </si>
  <si>
    <t>NCgl1515</t>
  </si>
  <si>
    <t>NCgl1516</t>
  </si>
  <si>
    <t>NCgl1517</t>
  </si>
  <si>
    <t>NCgl1519</t>
  </si>
  <si>
    <t>NCgl1520</t>
  </si>
  <si>
    <t>NCgl1521</t>
  </si>
  <si>
    <t>NCgl1522</t>
  </si>
  <si>
    <t>NCgl1523</t>
  </si>
  <si>
    <t>NCgl1524</t>
  </si>
  <si>
    <t>NCgl1525</t>
  </si>
  <si>
    <t>NCgl1526</t>
  </si>
  <si>
    <t>NCgl1527</t>
  </si>
  <si>
    <t>NCgl1528</t>
  </si>
  <si>
    <t>NCgl1529</t>
  </si>
  <si>
    <t>NCgl1530</t>
  </si>
  <si>
    <t>NCgl1531</t>
  </si>
  <si>
    <t>NCgl1532</t>
  </si>
  <si>
    <t>NCgl1533</t>
  </si>
  <si>
    <t>NCgl1534</t>
  </si>
  <si>
    <t>NCgl1535</t>
  </si>
  <si>
    <t>NCgl1536</t>
  </si>
  <si>
    <t>NCgl1537</t>
  </si>
  <si>
    <t>NCgl1538</t>
  </si>
  <si>
    <t>NCgl1539</t>
  </si>
  <si>
    <t>NCgl1540</t>
  </si>
  <si>
    <t>NCgl1541</t>
  </si>
  <si>
    <t>NCgl1542</t>
  </si>
  <si>
    <t>NCgl1543</t>
  </si>
  <si>
    <t>NCgl1544</t>
  </si>
  <si>
    <t>NCgl1545</t>
  </si>
  <si>
    <t>NCgl1546</t>
  </si>
  <si>
    <t>NCgl1547</t>
  </si>
  <si>
    <t>NCgl1548</t>
  </si>
  <si>
    <t>NCgl1549</t>
  </si>
  <si>
    <t>NCgl1550</t>
  </si>
  <si>
    <t>NCgl1551</t>
  </si>
  <si>
    <t>NCgl1552</t>
  </si>
  <si>
    <t>NCgl1553</t>
  </si>
  <si>
    <t>NCgl1555</t>
  </si>
  <si>
    <t>NCgl1556</t>
  </si>
  <si>
    <t>NCgl1557</t>
  </si>
  <si>
    <t>NCgl1558</t>
  </si>
  <si>
    <t>NCgl1559</t>
  </si>
  <si>
    <t>NCgl1560</t>
  </si>
  <si>
    <t>NCgl1561</t>
  </si>
  <si>
    <t>NCgl1562</t>
  </si>
  <si>
    <t>NCgl1563</t>
  </si>
  <si>
    <t>NCgl1564</t>
  </si>
  <si>
    <t>NCgl1565</t>
  </si>
  <si>
    <t>NCgl1566</t>
  </si>
  <si>
    <t>NCgl1567</t>
  </si>
  <si>
    <t>NCgl1568</t>
  </si>
  <si>
    <t>NCgl1569</t>
  </si>
  <si>
    <t>NCgl1570</t>
  </si>
  <si>
    <t>NCgl1571</t>
  </si>
  <si>
    <t>NCgl1572</t>
  </si>
  <si>
    <t>NCgl1573</t>
  </si>
  <si>
    <t>NCgl1574</t>
  </si>
  <si>
    <t>NCgl1575</t>
  </si>
  <si>
    <t>NCgl1576</t>
  </si>
  <si>
    <t>NCgl1577</t>
  </si>
  <si>
    <t>NCgl1578</t>
  </si>
  <si>
    <t>NCgl1579</t>
  </si>
  <si>
    <t>NCgl1580</t>
  </si>
  <si>
    <t>NCgl1581</t>
  </si>
  <si>
    <t>NCgl1582</t>
  </si>
  <si>
    <t>NCgl1583</t>
  </si>
  <si>
    <t>NCgl1584</t>
  </si>
  <si>
    <t>NCgl1585</t>
  </si>
  <si>
    <t>NCgl1586</t>
  </si>
  <si>
    <t>NCgl1587</t>
  </si>
  <si>
    <t>NCgl1588</t>
  </si>
  <si>
    <t>NCgl1589</t>
  </si>
  <si>
    <t>NCgl1590</t>
  </si>
  <si>
    <t>NCgl1591</t>
  </si>
  <si>
    <t>NCgl1592</t>
  </si>
  <si>
    <t>NCgl1593</t>
  </si>
  <si>
    <t>NCgl1594</t>
  </si>
  <si>
    <t>NCgl1595</t>
  </si>
  <si>
    <t>NCgl1596</t>
  </si>
  <si>
    <t>NCgl1597</t>
  </si>
  <si>
    <t>NCgl1598</t>
  </si>
  <si>
    <t>NCgl1599</t>
  </si>
  <si>
    <t>NCgl1600</t>
  </si>
  <si>
    <t>NCgl1601</t>
  </si>
  <si>
    <t>NCgl1602</t>
  </si>
  <si>
    <t>NCgl1603</t>
  </si>
  <si>
    <t>NCgl1604</t>
  </si>
  <si>
    <t>NCgl1605</t>
  </si>
  <si>
    <t>NCgl1606</t>
  </si>
  <si>
    <t>NCgl1607</t>
  </si>
  <si>
    <t>NCgl1608</t>
  </si>
  <si>
    <t>NCgl1609</t>
  </si>
  <si>
    <t>NCgl1610</t>
  </si>
  <si>
    <t>NCgl1611</t>
  </si>
  <si>
    <t>NCgl1612</t>
  </si>
  <si>
    <t>NCgl1613</t>
  </si>
  <si>
    <t>NCgl1614</t>
  </si>
  <si>
    <t>NCgl1615</t>
  </si>
  <si>
    <t>NCgl1616</t>
  </si>
  <si>
    <t>NCgl1617</t>
  </si>
  <si>
    <t>NCgl1618</t>
  </si>
  <si>
    <t>NCgl1619</t>
  </si>
  <si>
    <t>NCgl1623</t>
  </si>
  <si>
    <t>NCgl1624</t>
  </si>
  <si>
    <t>NCgl1625</t>
  </si>
  <si>
    <t>NCgl1626</t>
  </si>
  <si>
    <t>NCgl1627</t>
  </si>
  <si>
    <t>NCgl1629</t>
  </si>
  <si>
    <t>NCgl1630</t>
  </si>
  <si>
    <t>NCgl1631</t>
  </si>
  <si>
    <t>NCgl1632</t>
  </si>
  <si>
    <t>NCgl1633</t>
  </si>
  <si>
    <t>NCgl1634</t>
  </si>
  <si>
    <t>NCgl1635</t>
  </si>
  <si>
    <t>NCgl1636</t>
  </si>
  <si>
    <t>NCgl1637</t>
  </si>
  <si>
    <t>NCgl1638</t>
  </si>
  <si>
    <t>NCgl1639</t>
  </si>
  <si>
    <t>NCgl1640</t>
  </si>
  <si>
    <t>NCgl1641</t>
  </si>
  <si>
    <t>NCgl1642</t>
  </si>
  <si>
    <t>NCgl1643</t>
  </si>
  <si>
    <t>NCgl1644</t>
  </si>
  <si>
    <t>NCgl1645</t>
  </si>
  <si>
    <t>NCgl1646</t>
  </si>
  <si>
    <t>NCgl1647</t>
  </si>
  <si>
    <t>NCgl1648</t>
  </si>
  <si>
    <t>NCgl1649</t>
  </si>
  <si>
    <t>NCgl1650</t>
  </si>
  <si>
    <t>NCgl1651</t>
  </si>
  <si>
    <t>NCgl1652</t>
  </si>
  <si>
    <t>NCgl1653</t>
  </si>
  <si>
    <t>NCgl1654</t>
  </si>
  <si>
    <t>NCgl1655</t>
  </si>
  <si>
    <t>NCgl1656</t>
  </si>
  <si>
    <t>NCgl1658</t>
  </si>
  <si>
    <t>NCgl1659</t>
  </si>
  <si>
    <t>NCgl1660</t>
  </si>
  <si>
    <t>NCgl1661</t>
  </si>
  <si>
    <t>NCgl1662</t>
  </si>
  <si>
    <t>NCgl1664</t>
  </si>
  <si>
    <t>NCgl1665</t>
  </si>
  <si>
    <t>NCgl1666</t>
  </si>
  <si>
    <t>NCgl1667</t>
  </si>
  <si>
    <t>NCgl1668</t>
  </si>
  <si>
    <t>NCgl1669</t>
  </si>
  <si>
    <t>NCgl1670</t>
  </si>
  <si>
    <t>NCgl1671</t>
  </si>
  <si>
    <t>NCgl1672</t>
  </si>
  <si>
    <t>NCgl1673</t>
  </si>
  <si>
    <t>NCgl1674</t>
  </si>
  <si>
    <t>NCgl1675</t>
  </si>
  <si>
    <t>NCgl1676</t>
  </si>
  <si>
    <t>NCgl1677</t>
  </si>
  <si>
    <t>NCgl1678</t>
  </si>
  <si>
    <t>NCgl1679</t>
  </si>
  <si>
    <t>NCgl1680</t>
  </si>
  <si>
    <t>NCgl1682</t>
  </si>
  <si>
    <t>NCgl1683</t>
  </si>
  <si>
    <t>NCgl1684</t>
  </si>
  <si>
    <t>NCgl1685</t>
  </si>
  <si>
    <t>NCgl1686</t>
  </si>
  <si>
    <t>NCgl1687</t>
  </si>
  <si>
    <t>NCgl1688</t>
  </si>
  <si>
    <t>NCgl1689</t>
  </si>
  <si>
    <t>NCgl1690</t>
  </si>
  <si>
    <t>NCgl1691</t>
  </si>
  <si>
    <t>NCgl1692</t>
  </si>
  <si>
    <t>NCgl1693</t>
  </si>
  <si>
    <t>NCgl1694</t>
  </si>
  <si>
    <t>NCgl1695</t>
  </si>
  <si>
    <t>NCgl1696</t>
  </si>
  <si>
    <t>NCgl1697</t>
  </si>
  <si>
    <t>NCgl1698</t>
  </si>
  <si>
    <t>NCgl1699</t>
  </si>
  <si>
    <t>NCgl1700</t>
  </si>
  <si>
    <t>NCgl1701</t>
  </si>
  <si>
    <t>NCgl1702</t>
  </si>
  <si>
    <t>NCgl1703</t>
  </si>
  <si>
    <t>NCgl1704</t>
  </si>
  <si>
    <t>NCgl1705</t>
  </si>
  <si>
    <t>NCgl1706</t>
  </si>
  <si>
    <t>NCgl1707</t>
  </si>
  <si>
    <t>NCgl1708</t>
  </si>
  <si>
    <t>NCgl1709</t>
  </si>
  <si>
    <t>NCgl1710</t>
  </si>
  <si>
    <t>NCgl1711</t>
  </si>
  <si>
    <t>NCgl1712</t>
  </si>
  <si>
    <t>NCgl1713</t>
  </si>
  <si>
    <t>NCgl1714</t>
  </si>
  <si>
    <t>NCgl1715</t>
  </si>
  <si>
    <t>NCgl1716</t>
  </si>
  <si>
    <t>NCgl1717</t>
  </si>
  <si>
    <t>NCgl1718</t>
  </si>
  <si>
    <t>NCgl1719</t>
  </si>
  <si>
    <t>NCgl1720</t>
  </si>
  <si>
    <t>NCgl1721</t>
  </si>
  <si>
    <t>NCgl1722</t>
  </si>
  <si>
    <t>NCgl1723</t>
  </si>
  <si>
    <t>NCgl1724</t>
  </si>
  <si>
    <t>NCgl1725</t>
  </si>
  <si>
    <t>NCgl1726</t>
  </si>
  <si>
    <t>NCgl1727</t>
  </si>
  <si>
    <t>NCgl1728</t>
  </si>
  <si>
    <t>NCgl1730</t>
  </si>
  <si>
    <t>NCgl1734</t>
  </si>
  <si>
    <t>NCgl1735</t>
  </si>
  <si>
    <t>NCgl1736</t>
  </si>
  <si>
    <t>NCgl1737</t>
  </si>
  <si>
    <t>NCgl1738</t>
  </si>
  <si>
    <t>NCgl1739</t>
  </si>
  <si>
    <t>NCgl1740</t>
  </si>
  <si>
    <t>NCgl1742</t>
  </si>
  <si>
    <t>NCgl1744</t>
  </si>
  <si>
    <t>NCgl1745</t>
  </si>
  <si>
    <t>NCgl1746</t>
  </si>
  <si>
    <t>NCgl1747</t>
  </si>
  <si>
    <t>NCgl1748</t>
  </si>
  <si>
    <t>NCgl1749</t>
  </si>
  <si>
    <t>NCgl1751</t>
  </si>
  <si>
    <t>NCgl1752</t>
  </si>
  <si>
    <t>NCgl1753</t>
  </si>
  <si>
    <t>NCgl1754</t>
  </si>
  <si>
    <t>NCgl1756</t>
  </si>
  <si>
    <t>NCgl1760</t>
  </si>
  <si>
    <t>NCgl1761</t>
  </si>
  <si>
    <t>NCgl1763</t>
  </si>
  <si>
    <t>NCgl1764</t>
  </si>
  <si>
    <t>NCgl1765</t>
  </si>
  <si>
    <t>NCgl1766</t>
  </si>
  <si>
    <t>NCgl1767</t>
  </si>
  <si>
    <t>NCgl1768</t>
  </si>
  <si>
    <t>NCgl1769</t>
  </si>
  <si>
    <t>NCgl1770</t>
  </si>
  <si>
    <t>NCgl1771</t>
  </si>
  <si>
    <t>NCgl1772</t>
  </si>
  <si>
    <t>NCgl1814</t>
  </si>
  <si>
    <t>NCgl1774</t>
  </si>
  <si>
    <t>NCgl1816</t>
  </si>
  <si>
    <t>NCgl1817</t>
  </si>
  <si>
    <t>NCgl1818</t>
  </si>
  <si>
    <t>NCgl1819</t>
  </si>
  <si>
    <t>NCgl1820</t>
  </si>
  <si>
    <t>NCgl1821</t>
  </si>
  <si>
    <t>NCgl1822</t>
  </si>
  <si>
    <t>NCgl1823</t>
  </si>
  <si>
    <t>NCgl1824</t>
  </si>
  <si>
    <t>NCgl1825</t>
  </si>
  <si>
    <t>NCgl1826</t>
  </si>
  <si>
    <t>NCgl1827</t>
  </si>
  <si>
    <t>NCgl1828</t>
  </si>
  <si>
    <t>NCgl1829</t>
  </si>
  <si>
    <t>NCgl1830</t>
  </si>
  <si>
    <t>NCgl1831</t>
  </si>
  <si>
    <t>NCgl1832</t>
  </si>
  <si>
    <t>NCgl1833</t>
  </si>
  <si>
    <t>NCgl1834</t>
  </si>
  <si>
    <t>NCgl1835</t>
  </si>
  <si>
    <t>NCgl1836</t>
  </si>
  <si>
    <t>NCgl1837</t>
  </si>
  <si>
    <t>NCgl1838</t>
  </si>
  <si>
    <t>NCgl1839</t>
  </si>
  <si>
    <t>NCgl1840</t>
  </si>
  <si>
    <t>NCgl1841</t>
  </si>
  <si>
    <t>NCgl1842</t>
  </si>
  <si>
    <t>NCgl1843</t>
  </si>
  <si>
    <t>NCgl1844</t>
  </si>
  <si>
    <t>NCgl1845</t>
  </si>
  <si>
    <t>NCgl1846</t>
  </si>
  <si>
    <t>NCgl1847</t>
  </si>
  <si>
    <t>NCgl1848</t>
  </si>
  <si>
    <t>NCgl1849</t>
  </si>
  <si>
    <t>NCgl1850</t>
  </si>
  <si>
    <t>NCgl1851</t>
  </si>
  <si>
    <t>NCgl1852</t>
  </si>
  <si>
    <t>NCgl1853</t>
  </si>
  <si>
    <t>NCgl1854</t>
  </si>
  <si>
    <t>NCgl1855</t>
  </si>
  <si>
    <t>NCgl1856</t>
  </si>
  <si>
    <t>NCgl1857</t>
  </si>
  <si>
    <t>NCgl1858</t>
  </si>
  <si>
    <t>NCgl1859</t>
  </si>
  <si>
    <t>NCgl1860</t>
  </si>
  <si>
    <t>NCgl1861</t>
  </si>
  <si>
    <t>NCgl1862</t>
  </si>
  <si>
    <t>NCgl1863</t>
  </si>
  <si>
    <t>NCgl1864</t>
  </si>
  <si>
    <t>NCgl1865</t>
  </si>
  <si>
    <t>NCgl1866</t>
  </si>
  <si>
    <t>NCgl1867</t>
  </si>
  <si>
    <t>NCgl1868</t>
  </si>
  <si>
    <t>NCgl1869</t>
  </si>
  <si>
    <t>NCgl1870</t>
  </si>
  <si>
    <t>NCgl1871</t>
  </si>
  <si>
    <t>NCgl1872</t>
  </si>
  <si>
    <t>NCgl1873</t>
  </si>
  <si>
    <t>NCgl1874</t>
  </si>
  <si>
    <t>NCgl1875</t>
  </si>
  <si>
    <t>NCgl1876</t>
  </si>
  <si>
    <t>NCgl1877</t>
  </si>
  <si>
    <t>NCgl1878</t>
  </si>
  <si>
    <t>NCgl1879</t>
  </si>
  <si>
    <t>NCgl1880</t>
  </si>
  <si>
    <t>NCgl1881</t>
  </si>
  <si>
    <t>NCgl1882</t>
  </si>
  <si>
    <t>NCgl1883</t>
  </si>
  <si>
    <t>NCgl1884</t>
  </si>
  <si>
    <t>NCgl1885</t>
  </si>
  <si>
    <t>NCgl1886</t>
  </si>
  <si>
    <t>NCgl1887</t>
  </si>
  <si>
    <t>NCgl1888</t>
  </si>
  <si>
    <t>NCgl1889</t>
  </si>
  <si>
    <t>NCgl1890</t>
  </si>
  <si>
    <t>NCgl1891</t>
  </si>
  <si>
    <t>NCgl1892</t>
  </si>
  <si>
    <t>NCgl1893</t>
  </si>
  <si>
    <t>NCgl1894</t>
  </si>
  <si>
    <t>NCgl1895</t>
  </si>
  <si>
    <t>NCgl1896</t>
  </si>
  <si>
    <t>NCgl1897</t>
  </si>
  <si>
    <t>NCgl1898</t>
  </si>
  <si>
    <t>NCgl1899</t>
  </si>
  <si>
    <t>NCgl1900</t>
  </si>
  <si>
    <t>NCgl1901</t>
  </si>
  <si>
    <t>NCgl1902</t>
  </si>
  <si>
    <t>NCgl1903</t>
  </si>
  <si>
    <t>NCgl1904</t>
  </si>
  <si>
    <t>NCgl1905</t>
  </si>
  <si>
    <t>NCgl1906</t>
  </si>
  <si>
    <t>NCgl1907</t>
  </si>
  <si>
    <t>NCgl1908</t>
  </si>
  <si>
    <t>NCgl1909</t>
  </si>
  <si>
    <t>NCgl1910</t>
  </si>
  <si>
    <t>NCgl1911</t>
  </si>
  <si>
    <t>NCgl1912</t>
  </si>
  <si>
    <t>NCgl1913</t>
  </si>
  <si>
    <t>NCgl1914</t>
  </si>
  <si>
    <t>NCgl1915</t>
  </si>
  <si>
    <t>NCgl1916</t>
  </si>
  <si>
    <t>NCgl1917</t>
  </si>
  <si>
    <t>NCgl1918</t>
  </si>
  <si>
    <t>NCgl1919</t>
  </si>
  <si>
    <t>NCgl1920</t>
  </si>
  <si>
    <t>NCgl1921</t>
  </si>
  <si>
    <t>NCgl1922</t>
  </si>
  <si>
    <t>NCgl1923</t>
  </si>
  <si>
    <t>NCgl1924</t>
  </si>
  <si>
    <t>NCgl1925</t>
  </si>
  <si>
    <t>NCgl1926</t>
  </si>
  <si>
    <t>NCgl1927</t>
  </si>
  <si>
    <t>NCgl1928</t>
  </si>
  <si>
    <t>NCgl1929</t>
  </si>
  <si>
    <t>NCgl1930</t>
  </si>
  <si>
    <t>NCgl1931</t>
  </si>
  <si>
    <t>NCgl1932</t>
  </si>
  <si>
    <t>NCgl1933</t>
  </si>
  <si>
    <t>NCgl1934</t>
  </si>
  <si>
    <t>NCgl1935</t>
  </si>
  <si>
    <t>NCgl1936</t>
  </si>
  <si>
    <t>NCgl1937</t>
  </si>
  <si>
    <t>NCgl1938</t>
  </si>
  <si>
    <t>NCgl1939</t>
  </si>
  <si>
    <t>NCgl1940</t>
  </si>
  <si>
    <t>NCgl1941</t>
  </si>
  <si>
    <t>NCgl1942</t>
  </si>
  <si>
    <t>NCgl1943</t>
  </si>
  <si>
    <t>NCgl1944</t>
  </si>
  <si>
    <t>NCgl1945</t>
  </si>
  <si>
    <t>NCgl1946</t>
  </si>
  <si>
    <t>NCgl1947</t>
  </si>
  <si>
    <t>NCgl1948</t>
  </si>
  <si>
    <t>NCgl1949</t>
  </si>
  <si>
    <t>NCgl1950</t>
  </si>
  <si>
    <t>NCgl1951</t>
  </si>
  <si>
    <t>NCgl1952</t>
  </si>
  <si>
    <t>NCgl1953</t>
  </si>
  <si>
    <t>NCgl1954</t>
  </si>
  <si>
    <t>NCgl1955</t>
  </si>
  <si>
    <t>NCgl1956</t>
  </si>
  <si>
    <t>NCgl1957</t>
  </si>
  <si>
    <t>NCgl1958</t>
  </si>
  <si>
    <t>NCgl1959</t>
  </si>
  <si>
    <t>NCgl1960</t>
  </si>
  <si>
    <t>NCgl1961</t>
  </si>
  <si>
    <t>NCgl1962</t>
  </si>
  <si>
    <t>NCgl1963</t>
  </si>
  <si>
    <t>NCgl1964</t>
  </si>
  <si>
    <t>NCgl1965</t>
  </si>
  <si>
    <t>NCgl1966</t>
  </si>
  <si>
    <t>NCgl1967</t>
  </si>
  <si>
    <t>NCgl1968</t>
  </si>
  <si>
    <t>NCgl1969</t>
  </si>
  <si>
    <t>NCgl1970</t>
  </si>
  <si>
    <t>NCgl1971</t>
  </si>
  <si>
    <t>NCgl1972</t>
  </si>
  <si>
    <t>NCgl1973</t>
  </si>
  <si>
    <t>NCgl1974</t>
  </si>
  <si>
    <t>NCgl1975</t>
  </si>
  <si>
    <t>NCgl1976</t>
  </si>
  <si>
    <t>NCgl1977</t>
  </si>
  <si>
    <t>NCgl1978</t>
  </si>
  <si>
    <t>NCgl1979</t>
  </si>
  <si>
    <t>NCgl1980</t>
  </si>
  <si>
    <t>NCgl1981</t>
  </si>
  <si>
    <t>NCgl1982</t>
  </si>
  <si>
    <t>NCgl1983</t>
  </si>
  <si>
    <t>NCgl1984</t>
  </si>
  <si>
    <t>NCgl1985</t>
  </si>
  <si>
    <t>NCgl1986</t>
  </si>
  <si>
    <t>NCgl1987</t>
  </si>
  <si>
    <t>NCgl1988</t>
  </si>
  <si>
    <t>NCgl1989</t>
  </si>
  <si>
    <t>NCgl1990</t>
  </si>
  <si>
    <t>NCgl1991</t>
  </si>
  <si>
    <t>NCgl1992</t>
  </si>
  <si>
    <t>NCgl1993</t>
  </si>
  <si>
    <t>NCgl1994</t>
  </si>
  <si>
    <t>NCgl1995</t>
  </si>
  <si>
    <t>NCgl1996</t>
  </si>
  <si>
    <t>NCgl1997</t>
  </si>
  <si>
    <t>NCgl1998</t>
  </si>
  <si>
    <t>NCgl1999</t>
  </si>
  <si>
    <t>NCgl2000</t>
  </si>
  <si>
    <t>NCgl2001</t>
  </si>
  <si>
    <t>NCgl2002</t>
  </si>
  <si>
    <t>NCgl2003</t>
  </si>
  <si>
    <t>NCgl2004</t>
  </si>
  <si>
    <t>NCgl2005</t>
  </si>
  <si>
    <t>NCgl2006</t>
  </si>
  <si>
    <t>NCgl2007</t>
  </si>
  <si>
    <t>NCgl2008</t>
  </si>
  <si>
    <t>NCgl2009</t>
  </si>
  <si>
    <t>NCgl2010</t>
  </si>
  <si>
    <t>NCgl2011</t>
  </si>
  <si>
    <t>NCgl2012</t>
  </si>
  <si>
    <t>NCgl2013</t>
  </si>
  <si>
    <t>NCgl2014</t>
  </si>
  <si>
    <t>NCgl2015</t>
  </si>
  <si>
    <t>NCgl2016</t>
  </si>
  <si>
    <t>NCgl2017</t>
  </si>
  <si>
    <t>NCgl2018</t>
  </si>
  <si>
    <t>NCgl2019</t>
  </si>
  <si>
    <t>NCgl2020</t>
  </si>
  <si>
    <t>NCgl2021</t>
  </si>
  <si>
    <t>NCgl2022</t>
  </si>
  <si>
    <t>NCgl2023</t>
  </si>
  <si>
    <t>NCgl2024</t>
  </si>
  <si>
    <t>NCgl2025</t>
  </si>
  <si>
    <t>NCgl2026</t>
  </si>
  <si>
    <t>NCgl2027</t>
  </si>
  <si>
    <t>NCgl2028</t>
  </si>
  <si>
    <t>NCgl2029</t>
  </si>
  <si>
    <t>NCgl2030</t>
  </si>
  <si>
    <t>NCgl2031</t>
  </si>
  <si>
    <t>NCgl2032</t>
  </si>
  <si>
    <t>NCgl2033</t>
  </si>
  <si>
    <t>NCgl2034</t>
  </si>
  <si>
    <t>NCgl2035</t>
  </si>
  <si>
    <t>NCgl2036</t>
  </si>
  <si>
    <t>NCgl2037</t>
  </si>
  <si>
    <t>NCgl2038</t>
  </si>
  <si>
    <t>NCgl2039</t>
  </si>
  <si>
    <t>NCgl2040</t>
  </si>
  <si>
    <t>NCgl2041</t>
  </si>
  <si>
    <t>NCgl2042</t>
  </si>
  <si>
    <t>NCgl2043</t>
  </si>
  <si>
    <t>NCgl2044</t>
  </si>
  <si>
    <t>NCgl2045</t>
  </si>
  <si>
    <t>NCgl2046</t>
  </si>
  <si>
    <t>NCgl2047</t>
  </si>
  <si>
    <t>NCgl2048</t>
  </si>
  <si>
    <t>NCgl2049</t>
  </si>
  <si>
    <t>NCgl2050</t>
  </si>
  <si>
    <t>NCgl2051</t>
  </si>
  <si>
    <t>NCgl2052</t>
  </si>
  <si>
    <t>NCgl2053</t>
  </si>
  <si>
    <t>NCgl2054</t>
  </si>
  <si>
    <t>NCgl2055</t>
  </si>
  <si>
    <t>NCgl2056</t>
  </si>
  <si>
    <t>NCgl2057</t>
  </si>
  <si>
    <t>NCgl2058</t>
  </si>
  <si>
    <t>NCgl2059</t>
  </si>
  <si>
    <t>NCgl2060</t>
  </si>
  <si>
    <t>NCgl2061</t>
  </si>
  <si>
    <t>NCgl2062</t>
  </si>
  <si>
    <t>NCgl2063</t>
  </si>
  <si>
    <t>NCgl2064</t>
  </si>
  <si>
    <t>NCgl2065</t>
  </si>
  <si>
    <t>NCgl2066</t>
  </si>
  <si>
    <t>NCgl2067</t>
  </si>
  <si>
    <t>NCgl2068</t>
  </si>
  <si>
    <t>NCgl2069</t>
  </si>
  <si>
    <t>NCgl2070</t>
  </si>
  <si>
    <t>NCgl2071</t>
  </si>
  <si>
    <t>NCgl2072</t>
  </si>
  <si>
    <t>NCgl2073</t>
  </si>
  <si>
    <t>NCgl2074</t>
  </si>
  <si>
    <t>NCgl2075</t>
  </si>
  <si>
    <t>NCgl2076</t>
  </si>
  <si>
    <t>NCgl2077</t>
  </si>
  <si>
    <t>NCgl2078</t>
  </si>
  <si>
    <t>NCgl2079</t>
  </si>
  <si>
    <t>NCgl2080</t>
  </si>
  <si>
    <t>NCgl2081</t>
  </si>
  <si>
    <t>NCgl2082</t>
  </si>
  <si>
    <t>NCgl2083</t>
  </si>
  <si>
    <t>NCgl2084</t>
  </si>
  <si>
    <t>NCgl2085</t>
  </si>
  <si>
    <t>NCgl2086</t>
  </si>
  <si>
    <t>NCgl2087</t>
  </si>
  <si>
    <t>NCgl2088</t>
  </si>
  <si>
    <t>NCgl2089</t>
  </si>
  <si>
    <t>NCgl2090</t>
  </si>
  <si>
    <t>NCgl2091</t>
  </si>
  <si>
    <t>NCgl2092</t>
  </si>
  <si>
    <t>NCgl2093</t>
  </si>
  <si>
    <t>NCgl2094</t>
  </si>
  <si>
    <t>NCgl2095</t>
  </si>
  <si>
    <t>NCgl2096</t>
  </si>
  <si>
    <t>NCgl2097</t>
  </si>
  <si>
    <t>NCgl2098</t>
  </si>
  <si>
    <t>NCgl2099</t>
  </si>
  <si>
    <t>NCgl2100</t>
  </si>
  <si>
    <t>NCgl2101</t>
  </si>
  <si>
    <t>NCgl2102</t>
  </si>
  <si>
    <t>NCgl2103</t>
  </si>
  <si>
    <t>NCgl2104</t>
  </si>
  <si>
    <t>NCgl2105</t>
  </si>
  <si>
    <t>NCgl2106</t>
  </si>
  <si>
    <t>NCgl2107</t>
  </si>
  <si>
    <t>NCgl2108</t>
  </si>
  <si>
    <t>NCgl2109</t>
  </si>
  <si>
    <t>NCgl2110</t>
  </si>
  <si>
    <t>NCgl2111</t>
  </si>
  <si>
    <t>NCgl2112</t>
  </si>
  <si>
    <t>NCgl2114</t>
  </si>
  <si>
    <t>NCgl2115</t>
  </si>
  <si>
    <t>NCgl2116</t>
  </si>
  <si>
    <t>NCgl2117</t>
  </si>
  <si>
    <t>NCgl2118</t>
  </si>
  <si>
    <t>NCgl2119</t>
  </si>
  <si>
    <t>NCgl2120</t>
  </si>
  <si>
    <t>NCgl2121</t>
  </si>
  <si>
    <t>NCgl2122</t>
  </si>
  <si>
    <t>NCgl2123</t>
  </si>
  <si>
    <t>NCgl2124</t>
  </si>
  <si>
    <t>NCgl2125</t>
  </si>
  <si>
    <t>NCgl2126</t>
  </si>
  <si>
    <t>NCgl2127</t>
  </si>
  <si>
    <t>NCgl2128</t>
  </si>
  <si>
    <t>NCgl2129</t>
  </si>
  <si>
    <t>NCgl2130</t>
  </si>
  <si>
    <t>NCgl2132</t>
  </si>
  <si>
    <t>NCgl2133</t>
  </si>
  <si>
    <t>NCgl2134</t>
  </si>
  <si>
    <t>NCgl2135</t>
  </si>
  <si>
    <t>NCgl2136</t>
  </si>
  <si>
    <t>NCgl2137</t>
  </si>
  <si>
    <t>NCgl2138</t>
  </si>
  <si>
    <t>NCgl2139</t>
  </si>
  <si>
    <t>NCgl2140</t>
  </si>
  <si>
    <t>NCgl2141</t>
  </si>
  <si>
    <t>NCgl2142</t>
  </si>
  <si>
    <t>NCgl2143</t>
  </si>
  <si>
    <t>NCgl2144</t>
  </si>
  <si>
    <t>NCgl2145</t>
  </si>
  <si>
    <t>NCgl2146</t>
  </si>
  <si>
    <t>NCgl2147</t>
  </si>
  <si>
    <t>NCgl2148</t>
  </si>
  <si>
    <t>NCgl2149</t>
  </si>
  <si>
    <t>NCgl2150</t>
  </si>
  <si>
    <t>NCgl2151</t>
  </si>
  <si>
    <t>NCgl2152</t>
  </si>
  <si>
    <t>NCgl2153</t>
  </si>
  <si>
    <t>NCgl2155</t>
  </si>
  <si>
    <t>NCgl2156</t>
  </si>
  <si>
    <t>NCgl2157</t>
  </si>
  <si>
    <t>NCgl2158</t>
  </si>
  <si>
    <t>NCgl2159</t>
  </si>
  <si>
    <t>NCgl2160</t>
  </si>
  <si>
    <t>NCgl2161</t>
  </si>
  <si>
    <t>NCgl2163</t>
  </si>
  <si>
    <t>NCgl2165</t>
  </si>
  <si>
    <t>NCgl2166</t>
  </si>
  <si>
    <t>NCgl2167</t>
  </si>
  <si>
    <t>NCgl2168</t>
  </si>
  <si>
    <t>NCgl2169</t>
  </si>
  <si>
    <t>NCgl2170</t>
  </si>
  <si>
    <t>NCgl2172</t>
  </si>
  <si>
    <t>NCgl2173</t>
  </si>
  <si>
    <t>NCgl2174</t>
  </si>
  <si>
    <t>NCgl2175</t>
  </si>
  <si>
    <t>NCgl2176</t>
  </si>
  <si>
    <t>NCgl2177</t>
  </si>
  <si>
    <t>NCgl2178</t>
  </si>
  <si>
    <t>NCgl2179</t>
  </si>
  <si>
    <t>NCgl2180</t>
  </si>
  <si>
    <t>NCgl2181</t>
  </si>
  <si>
    <t>NCgl2182</t>
  </si>
  <si>
    <t>NCgl2183</t>
  </si>
  <si>
    <t>NCgl2184</t>
  </si>
  <si>
    <t>NCgl2185</t>
  </si>
  <si>
    <t>NCgl2186</t>
  </si>
  <si>
    <t>NCgl2187</t>
  </si>
  <si>
    <t>NCgl2188</t>
  </si>
  <si>
    <t>NCgl2189</t>
  </si>
  <si>
    <t>NCgl2190</t>
  </si>
  <si>
    <t>NCgl2191</t>
  </si>
  <si>
    <t>NCgl2193</t>
  </si>
  <si>
    <t>NCgl2194</t>
  </si>
  <si>
    <t>NCgl2195</t>
  </si>
  <si>
    <t>NCgl2196</t>
  </si>
  <si>
    <t>NCgl2197</t>
  </si>
  <si>
    <t>NCgl2198</t>
  </si>
  <si>
    <t>NCgl2199</t>
  </si>
  <si>
    <t>NCgl2200</t>
  </si>
  <si>
    <t>NCgl2201</t>
  </si>
  <si>
    <t>NCgl2202</t>
  </si>
  <si>
    <t>NCgl2203</t>
  </si>
  <si>
    <t>NCgl2204</t>
  </si>
  <si>
    <t>NCgl2205</t>
  </si>
  <si>
    <t>NCgl2206</t>
  </si>
  <si>
    <t>NCgl2207</t>
  </si>
  <si>
    <t>NCgl2208</t>
  </si>
  <si>
    <t>NCgl2209</t>
  </si>
  <si>
    <t>NCgl2210</t>
  </si>
  <si>
    <t>NCgl2211</t>
  </si>
  <si>
    <t>NCgl2212</t>
  </si>
  <si>
    <t>NCgl2213</t>
  </si>
  <si>
    <t>NCgl2214</t>
  </si>
  <si>
    <t>NCgl2215</t>
  </si>
  <si>
    <t>NCgl2216</t>
  </si>
  <si>
    <t>NCgl2217</t>
  </si>
  <si>
    <t>NCgl2218</t>
  </si>
  <si>
    <t>NCgl2219</t>
  </si>
  <si>
    <t>NCgl2220</t>
  </si>
  <si>
    <t>NCgl2221</t>
  </si>
  <si>
    <t>NCgl2222</t>
  </si>
  <si>
    <t>NCgl2223</t>
  </si>
  <si>
    <t>NCgl2224</t>
  </si>
  <si>
    <t>NCgl2225</t>
  </si>
  <si>
    <t>NCgl2226</t>
  </si>
  <si>
    <t>NCgl2227</t>
  </si>
  <si>
    <t>NCgl2228</t>
  </si>
  <si>
    <t>NCgl2229</t>
  </si>
  <si>
    <t>NCgl2230</t>
  </si>
  <si>
    <t>NCgl2231</t>
  </si>
  <si>
    <t>NCgl2232</t>
  </si>
  <si>
    <t>NCgl2233</t>
  </si>
  <si>
    <t>NCgl2234</t>
  </si>
  <si>
    <t>NCgl2235</t>
  </si>
  <si>
    <t>NCgl2236</t>
  </si>
  <si>
    <t>NCgl2238</t>
  </si>
  <si>
    <t>NCgl2239</t>
  </si>
  <si>
    <t>NCgl2240</t>
  </si>
  <si>
    <t>NCgl2241</t>
  </si>
  <si>
    <t>NCgl2242</t>
  </si>
  <si>
    <t>NCgl2243</t>
  </si>
  <si>
    <t>NCgl2244</t>
  </si>
  <si>
    <t>NCgl2245</t>
  </si>
  <si>
    <t>NCgl2246</t>
  </si>
  <si>
    <t>NCgl2247</t>
  </si>
  <si>
    <t>NCgl2248</t>
  </si>
  <si>
    <t>NCgl2249</t>
  </si>
  <si>
    <t>NCgl2250</t>
  </si>
  <si>
    <t>NCgl2251</t>
  </si>
  <si>
    <t>NCgl2252</t>
  </si>
  <si>
    <t>NCgl2253</t>
  </si>
  <si>
    <t>NCgl2254</t>
  </si>
  <si>
    <t>NCgl2255</t>
  </si>
  <si>
    <t>NCgl2256</t>
  </si>
  <si>
    <t>NCgl2257</t>
  </si>
  <si>
    <t>NCgl2258</t>
  </si>
  <si>
    <t>NCgl2259</t>
  </si>
  <si>
    <t>NCgl2260</t>
  </si>
  <si>
    <t>NCgl2261</t>
  </si>
  <si>
    <t>NCgl2262</t>
  </si>
  <si>
    <t>NCgl2263</t>
  </si>
  <si>
    <t>NCgl2264</t>
  </si>
  <si>
    <t>NCgl2265</t>
  </si>
  <si>
    <t>NCgl2266</t>
  </si>
  <si>
    <t>NCgl2267</t>
  </si>
  <si>
    <t>NCgl2268</t>
  </si>
  <si>
    <t>NCgl2269</t>
  </si>
  <si>
    <t>NCgl2270</t>
  </si>
  <si>
    <t>NCgl2271</t>
  </si>
  <si>
    <t>NCgl2272</t>
  </si>
  <si>
    <t>NCgl2273</t>
  </si>
  <si>
    <t>NCgl2274</t>
  </si>
  <si>
    <t>NCgl2275</t>
  </si>
  <si>
    <t>NCgl2276</t>
  </si>
  <si>
    <t>NCgl2277</t>
  </si>
  <si>
    <t>NCgl2278</t>
  </si>
  <si>
    <t>NCgl2279</t>
  </si>
  <si>
    <t>NCgl2280</t>
  </si>
  <si>
    <t>NCgl2281</t>
  </si>
  <si>
    <t>NCgl2282</t>
  </si>
  <si>
    <t>NCgl2283</t>
  </si>
  <si>
    <t>NCgl2284</t>
  </si>
  <si>
    <t>NCgl2285</t>
  </si>
  <si>
    <t>NCgl2286</t>
  </si>
  <si>
    <t>NCgl2287</t>
  </si>
  <si>
    <t>NCgl2288</t>
  </si>
  <si>
    <t>NCgl2289</t>
  </si>
  <si>
    <t>NCgl2290</t>
  </si>
  <si>
    <t>NCgl2291</t>
  </si>
  <si>
    <t>NCgl2292</t>
  </si>
  <si>
    <t>NCgl2293</t>
  </si>
  <si>
    <t>NCgl2294</t>
  </si>
  <si>
    <t>NCgl2295</t>
  </si>
  <si>
    <t>NCgl2296</t>
  </si>
  <si>
    <t>NCgl2297</t>
  </si>
  <si>
    <t>NCgl2298</t>
  </si>
  <si>
    <t>NCgl2299</t>
  </si>
  <si>
    <t>NCgl2300</t>
  </si>
  <si>
    <t>NCgl2301</t>
  </si>
  <si>
    <t>NCgl2302</t>
  </si>
  <si>
    <t>NCgl2303</t>
  </si>
  <si>
    <t>NCgl2304</t>
  </si>
  <si>
    <t>NCgl2305</t>
  </si>
  <si>
    <t>NCgl2306</t>
  </si>
  <si>
    <t>NCgl2307</t>
  </si>
  <si>
    <t>NCgl2308</t>
  </si>
  <si>
    <t>NCgl2309</t>
  </si>
  <si>
    <t>NCgl2310</t>
  </si>
  <si>
    <t>NCgl2311</t>
  </si>
  <si>
    <t>NCgl2312</t>
  </si>
  <si>
    <t>NCgl2313</t>
  </si>
  <si>
    <t>NCgl2314</t>
  </si>
  <si>
    <t>NCgl2315</t>
  </si>
  <si>
    <t>NCgl2316</t>
  </si>
  <si>
    <t>NCgl2317</t>
  </si>
  <si>
    <t>NCgl2318</t>
  </si>
  <si>
    <t>NCgl2319</t>
  </si>
  <si>
    <t>NCgl2320</t>
  </si>
  <si>
    <t>NCgl2321</t>
  </si>
  <si>
    <t>NCgl2322</t>
  </si>
  <si>
    <t>NCgl2323</t>
  </si>
  <si>
    <t>NCgl2324</t>
  </si>
  <si>
    <t>NCgl2325</t>
  </si>
  <si>
    <t>NCgl2326</t>
  </si>
  <si>
    <t>NCgl2327</t>
  </si>
  <si>
    <t>NCgl2328</t>
  </si>
  <si>
    <t>NCgl2329</t>
  </si>
  <si>
    <t>NCgl2330</t>
  </si>
  <si>
    <t>NCgl2331</t>
  </si>
  <si>
    <t>NCgl2332</t>
  </si>
  <si>
    <t>NCgl2333</t>
  </si>
  <si>
    <t>NCgl2336</t>
  </si>
  <si>
    <t>NCgl2337</t>
  </si>
  <si>
    <t>NCgl2338</t>
  </si>
  <si>
    <t>NCgl2339</t>
  </si>
  <si>
    <t>NCgl2340</t>
  </si>
  <si>
    <t>NCgl2341</t>
  </si>
  <si>
    <t>NCgl2342</t>
  </si>
  <si>
    <t>NCgl2343</t>
  </si>
  <si>
    <t>NCgl2346</t>
  </si>
  <si>
    <t>NCgl2347</t>
  </si>
  <si>
    <t>NCgl2348</t>
  </si>
  <si>
    <t>NCgl2349</t>
  </si>
  <si>
    <t>NCgl2350</t>
  </si>
  <si>
    <t>NCgl2351</t>
  </si>
  <si>
    <t>NCgl2352</t>
  </si>
  <si>
    <t>NCgl2353</t>
  </si>
  <si>
    <t>NCgl2354</t>
  </si>
  <si>
    <t>NCgl2355</t>
  </si>
  <si>
    <t>NCgl2356</t>
  </si>
  <si>
    <t>NCgl2357</t>
  </si>
  <si>
    <t>NCgl2358</t>
  </si>
  <si>
    <t>NCgl2359</t>
  </si>
  <si>
    <t>NCgl2360</t>
  </si>
  <si>
    <t>NCgl2361</t>
  </si>
  <si>
    <t>NCgl2362</t>
  </si>
  <si>
    <t>NCgl2363</t>
  </si>
  <si>
    <t>NCgl2364</t>
  </si>
  <si>
    <t>NCgl2365</t>
  </si>
  <si>
    <t>NCgl2366</t>
  </si>
  <si>
    <t>NCgl2367</t>
  </si>
  <si>
    <t>NCgl2368</t>
  </si>
  <si>
    <t>NCgl2369</t>
  </si>
  <si>
    <t>NCgl2370</t>
  </si>
  <si>
    <t>NCgl2371</t>
  </si>
  <si>
    <t>NCgl2372</t>
  </si>
  <si>
    <t>NCgl2373</t>
  </si>
  <si>
    <t>NCgl2374</t>
  </si>
  <si>
    <t>NCgl2375</t>
  </si>
  <si>
    <t>NCgl2376</t>
  </si>
  <si>
    <t>NCgl2377</t>
  </si>
  <si>
    <t>NCgl2379</t>
  </si>
  <si>
    <t>NCgl2380</t>
  </si>
  <si>
    <t>NCgl2381</t>
  </si>
  <si>
    <t>NCgl2382</t>
  </si>
  <si>
    <t>NCgl2383</t>
  </si>
  <si>
    <t>NCgl2384</t>
  </si>
  <si>
    <t>NCgl2385</t>
  </si>
  <si>
    <t>NCgl2386</t>
  </si>
  <si>
    <t>NCgl2387</t>
  </si>
  <si>
    <t>NCgl2388</t>
  </si>
  <si>
    <t>NCgl2389</t>
  </si>
  <si>
    <t>NCgl2392</t>
  </si>
  <si>
    <t>NCgl2393</t>
  </si>
  <si>
    <t>NCgl2394</t>
  </si>
  <si>
    <t>NCgl2395</t>
  </si>
  <si>
    <t>NCgl2396</t>
  </si>
  <si>
    <t>NCgl2397</t>
  </si>
  <si>
    <t>NCgl2398</t>
  </si>
  <si>
    <t>NCgl2399</t>
  </si>
  <si>
    <t>NCgl2400</t>
  </si>
  <si>
    <t>NCgl2401</t>
  </si>
  <si>
    <t>NCgl2402</t>
  </si>
  <si>
    <t>NCgl2403</t>
  </si>
  <si>
    <t>NCgl2404</t>
  </si>
  <si>
    <t>NCgl2405</t>
  </si>
  <si>
    <t>NCgl2406</t>
  </si>
  <si>
    <t>NCgl2407</t>
  </si>
  <si>
    <t>NCgl2408</t>
  </si>
  <si>
    <t>NCgl2409</t>
  </si>
  <si>
    <t>NCgl2410</t>
  </si>
  <si>
    <t>NCgl2411</t>
  </si>
  <si>
    <t>NCgl2412</t>
  </si>
  <si>
    <t>NCgl2413</t>
  </si>
  <si>
    <t>NCgl2414</t>
  </si>
  <si>
    <t>NCgl2415</t>
  </si>
  <si>
    <t>NCgl2416</t>
  </si>
  <si>
    <t>NCgl2417</t>
  </si>
  <si>
    <t>NCgl2418</t>
  </si>
  <si>
    <t>NCgl2419</t>
  </si>
  <si>
    <t>NCgl2420</t>
  </si>
  <si>
    <t>NCgl2421</t>
  </si>
  <si>
    <t>NCgl2422</t>
  </si>
  <si>
    <t>NCgl2423</t>
  </si>
  <si>
    <t>NCgl2424</t>
  </si>
  <si>
    <t>NCgl2425</t>
  </si>
  <si>
    <t>NCgl2426</t>
  </si>
  <si>
    <t>NCgl2427</t>
  </si>
  <si>
    <t>NCgl2428</t>
  </si>
  <si>
    <t>NCgl2429</t>
  </si>
  <si>
    <t>NCgl2430</t>
  </si>
  <si>
    <t>NCgl2431</t>
  </si>
  <si>
    <t>NCgl2432</t>
  </si>
  <si>
    <t>NCgl2433</t>
  </si>
  <si>
    <t>NCgl2434</t>
  </si>
  <si>
    <t>NCgl2435</t>
  </si>
  <si>
    <t>NCgl2436</t>
  </si>
  <si>
    <t>NCgl2437</t>
  </si>
  <si>
    <t>NCgl2438</t>
  </si>
  <si>
    <t>NCgl2439</t>
  </si>
  <si>
    <t>NCgl2440</t>
  </si>
  <si>
    <t>NCgl2441</t>
  </si>
  <si>
    <t>NCgl2442</t>
  </si>
  <si>
    <t>NCgl2443</t>
  </si>
  <si>
    <t>NCgl2444</t>
  </si>
  <si>
    <t>NCgl2445</t>
  </si>
  <si>
    <t>NCgl2446</t>
  </si>
  <si>
    <t>NCgl2447</t>
  </si>
  <si>
    <t>NCgl2448</t>
  </si>
  <si>
    <t>NCgl2449</t>
  </si>
  <si>
    <t>NCgl2450</t>
  </si>
  <si>
    <t>NCgl2451</t>
  </si>
  <si>
    <t>NCgl2452</t>
  </si>
  <si>
    <t>NCgl2453</t>
  </si>
  <si>
    <t>NCgl2454</t>
  </si>
  <si>
    <t>NCgl2455</t>
  </si>
  <si>
    <t>NCgl2456</t>
  </si>
  <si>
    <t>NCgl2457</t>
  </si>
  <si>
    <t>NCgl2458</t>
  </si>
  <si>
    <t>NCgl2459</t>
  </si>
  <si>
    <t>NCgl2460</t>
  </si>
  <si>
    <t>NCgl2461</t>
  </si>
  <si>
    <t>NCgl2462</t>
  </si>
  <si>
    <t>NCgl2463</t>
  </si>
  <si>
    <t>NCgl2464</t>
  </si>
  <si>
    <t>NCgl2465</t>
  </si>
  <si>
    <t>NCgl2466</t>
  </si>
  <si>
    <t>NCgl2467</t>
  </si>
  <si>
    <t>NCgl2468</t>
  </si>
  <si>
    <t>NCgl2469</t>
  </si>
  <si>
    <t>NCgl2470</t>
  </si>
  <si>
    <t>NCgl2471</t>
  </si>
  <si>
    <t>NCgl2472</t>
  </si>
  <si>
    <t>NCgl2473</t>
  </si>
  <si>
    <t>NCgl2474</t>
  </si>
  <si>
    <t>NCgl2475</t>
  </si>
  <si>
    <t>NCgl2476</t>
  </si>
  <si>
    <t>NCgl2477</t>
  </si>
  <si>
    <t>NCgl2478</t>
  </si>
  <si>
    <t>NCgl2479</t>
  </si>
  <si>
    <t>NCgl2480</t>
  </si>
  <si>
    <t>NCgl2481</t>
  </si>
  <si>
    <t>NCgl2482</t>
  </si>
  <si>
    <t>NCgl2483</t>
  </si>
  <si>
    <t>NCgl2484</t>
  </si>
  <si>
    <t>NCgl2485</t>
  </si>
  <si>
    <t>NCgl2486</t>
  </si>
  <si>
    <t>NCgl2487</t>
  </si>
  <si>
    <t>NCgl2488</t>
  </si>
  <si>
    <t>NCgl2489</t>
  </si>
  <si>
    <t>NCgl2490</t>
  </si>
  <si>
    <t>NCgl2491</t>
  </si>
  <si>
    <t>NCgl2492</t>
  </si>
  <si>
    <t>NCgl2493</t>
  </si>
  <si>
    <t>NCgl2494</t>
  </si>
  <si>
    <t>NCgl2495</t>
  </si>
  <si>
    <t>NCgl2496</t>
  </si>
  <si>
    <t>NCgl2497</t>
  </si>
  <si>
    <t>NCgl2498</t>
  </si>
  <si>
    <t>NCgl2499</t>
  </si>
  <si>
    <t>NCgl2500</t>
  </si>
  <si>
    <t>NCgl2501</t>
  </si>
  <si>
    <t>NCgl2502</t>
  </si>
  <si>
    <t>NCgl2503</t>
  </si>
  <si>
    <t>NCgl2505</t>
  </si>
  <si>
    <t>NCgl2506</t>
  </si>
  <si>
    <t>NCgl2507</t>
  </si>
  <si>
    <t>NCgl2508</t>
  </si>
  <si>
    <t>NCgl2509</t>
  </si>
  <si>
    <t>NCgl2510</t>
  </si>
  <si>
    <t>NCgl2511</t>
  </si>
  <si>
    <t>NCgl2512</t>
  </si>
  <si>
    <t>NCgl2513</t>
  </si>
  <si>
    <t>NCgl2514</t>
  </si>
  <si>
    <t>NCgl2515</t>
  </si>
  <si>
    <t>NCgl2516</t>
  </si>
  <si>
    <t>NCgl2517</t>
  </si>
  <si>
    <t>NCgl2518</t>
  </si>
  <si>
    <t>NCgl2519</t>
  </si>
  <si>
    <t>NCgl2520</t>
  </si>
  <si>
    <t>NCgl2521</t>
  </si>
  <si>
    <t>NCgl2522</t>
  </si>
  <si>
    <t>NCgl2523</t>
  </si>
  <si>
    <t>NCgl2524</t>
  </si>
  <si>
    <t>NCgl2525</t>
  </si>
  <si>
    <t>NCgl2526</t>
  </si>
  <si>
    <t>NCgl2527</t>
  </si>
  <si>
    <t>NCgl2528</t>
  </si>
  <si>
    <t>NCgl2529</t>
  </si>
  <si>
    <t>NCgl2530</t>
  </si>
  <si>
    <t>NCgl2531</t>
  </si>
  <si>
    <t>NCgl2532</t>
  </si>
  <si>
    <t>NCgl2533</t>
  </si>
  <si>
    <t>NCgl2534</t>
  </si>
  <si>
    <t>NCgl2535</t>
  </si>
  <si>
    <t>NCgl2536</t>
  </si>
  <si>
    <t>NCgl2537</t>
  </si>
  <si>
    <t>NCgl2538</t>
  </si>
  <si>
    <t>NCgl2539</t>
  </si>
  <si>
    <t>NCgl2540</t>
  </si>
  <si>
    <t>NCgl2541</t>
  </si>
  <si>
    <t>NCgl2542</t>
  </si>
  <si>
    <t>NCgl2544</t>
  </si>
  <si>
    <t>NCgl2545</t>
  </si>
  <si>
    <t>NCgl2546</t>
  </si>
  <si>
    <t>NCgl2548</t>
  </si>
  <si>
    <t>NCgl2549</t>
  </si>
  <si>
    <t>NCgl2550</t>
  </si>
  <si>
    <t>NCgl2551</t>
  </si>
  <si>
    <t>NCgl2552</t>
  </si>
  <si>
    <t>NCgl2553</t>
  </si>
  <si>
    <t>NCgl2554</t>
  </si>
  <si>
    <t>NCgl2555</t>
  </si>
  <si>
    <t>NCgl2556</t>
  </si>
  <si>
    <t>NCgl2557</t>
  </si>
  <si>
    <t>NCgl2558</t>
  </si>
  <si>
    <t>NCgl2559</t>
  </si>
  <si>
    <t>NCgl2560</t>
  </si>
  <si>
    <t>NCgl2561</t>
  </si>
  <si>
    <t>NCgl2562</t>
  </si>
  <si>
    <t>NCgl2563</t>
  </si>
  <si>
    <t>NCgl2564</t>
  </si>
  <si>
    <t>NCgl2565</t>
  </si>
  <si>
    <t>NCgl2566</t>
  </si>
  <si>
    <t>NCgl2567</t>
  </si>
  <si>
    <t>NCgl2568</t>
  </si>
  <si>
    <t>NCgl2569</t>
  </si>
  <si>
    <t>NCgl2570</t>
  </si>
  <si>
    <t>NCgl2571</t>
  </si>
  <si>
    <t>NCgl2572</t>
  </si>
  <si>
    <t>NCgl2573</t>
  </si>
  <si>
    <t>NCgl2574</t>
  </si>
  <si>
    <t>NCgl2575</t>
  </si>
  <si>
    <t>NCgl2576</t>
  </si>
  <si>
    <t>NCgl2577</t>
  </si>
  <si>
    <t>NCgl2578</t>
  </si>
  <si>
    <t>NCgl2579</t>
  </si>
  <si>
    <t>NCgl2580</t>
  </si>
  <si>
    <t>NCgl2581</t>
  </si>
  <si>
    <t>NCgl2582</t>
  </si>
  <si>
    <t>NCgl2583</t>
  </si>
  <si>
    <t>NCgl2584</t>
  </si>
  <si>
    <t>NCgl2585</t>
  </si>
  <si>
    <t>NCgl2586</t>
  </si>
  <si>
    <t>NCgl2587</t>
  </si>
  <si>
    <t>NCgl2588</t>
  </si>
  <si>
    <t>NCgl2589</t>
  </si>
  <si>
    <t>NCgl2590</t>
  </si>
  <si>
    <t>NCgl2591</t>
  </si>
  <si>
    <t>NCgl2592</t>
  </si>
  <si>
    <t>NCgl2593</t>
  </si>
  <si>
    <t>NCgl2594</t>
  </si>
  <si>
    <t>NCgl2595</t>
  </si>
  <si>
    <t>NCgl2596</t>
  </si>
  <si>
    <t>NCgl2597</t>
  </si>
  <si>
    <t>NCgl2598</t>
  </si>
  <si>
    <t>NCgl2599</t>
  </si>
  <si>
    <t>NCgl2600</t>
  </si>
  <si>
    <t>NCgl2601</t>
  </si>
  <si>
    <t>NCgl2602</t>
  </si>
  <si>
    <t>NCgl2603</t>
  </si>
  <si>
    <t>NCgl2604</t>
  </si>
  <si>
    <t>NCgl2605</t>
  </si>
  <si>
    <t>NCgl2606</t>
  </si>
  <si>
    <t>NCgl2607</t>
  </si>
  <si>
    <t>NCgl2608</t>
  </si>
  <si>
    <t>NCgl2609</t>
  </si>
  <si>
    <t>NCgl2610</t>
  </si>
  <si>
    <t>NCgl2611</t>
  </si>
  <si>
    <t>NCgl2612</t>
  </si>
  <si>
    <t>NCgl2613</t>
  </si>
  <si>
    <t>NCgl2614</t>
  </si>
  <si>
    <t>NCgl2615</t>
  </si>
  <si>
    <t>NCgl2616</t>
  </si>
  <si>
    <t>NCgl2617</t>
  </si>
  <si>
    <t>NCgl2618</t>
  </si>
  <si>
    <t>NCgl2619</t>
  </si>
  <si>
    <t>NCgl2620</t>
  </si>
  <si>
    <t>NCgl2621</t>
  </si>
  <si>
    <t>NCgl2622</t>
  </si>
  <si>
    <t>NCgl2623</t>
  </si>
  <si>
    <t>NCgl2624</t>
  </si>
  <si>
    <t>NCgl2625</t>
  </si>
  <si>
    <t>NCgl2626</t>
  </si>
  <si>
    <t>NCgl2627</t>
  </si>
  <si>
    <t>NCgl2628</t>
  </si>
  <si>
    <t>NCgl2629</t>
  </si>
  <si>
    <t>NCgl2630</t>
  </si>
  <si>
    <t>NCgl2631</t>
  </si>
  <si>
    <t>NCgl2632</t>
  </si>
  <si>
    <t>NCgl2633</t>
  </si>
  <si>
    <t>NCgl2634</t>
  </si>
  <si>
    <t>NCgl2635</t>
  </si>
  <si>
    <t>NCgl2636</t>
  </si>
  <si>
    <t>NCgl2637</t>
  </si>
  <si>
    <t>NCgl2638</t>
  </si>
  <si>
    <t>NCgl2639</t>
  </si>
  <si>
    <t>NCgl2640</t>
  </si>
  <si>
    <t>NCgl2641</t>
  </si>
  <si>
    <t>NCgl2642</t>
  </si>
  <si>
    <t>NCgl2643</t>
  </si>
  <si>
    <t>NCgl2644</t>
  </si>
  <si>
    <t>NCgl2645</t>
  </si>
  <si>
    <t>NCgl2646</t>
  </si>
  <si>
    <t>NCgl2647</t>
  </si>
  <si>
    <t>NCgl2648</t>
  </si>
  <si>
    <t>NCgl2649</t>
  </si>
  <si>
    <t>NCgl2650</t>
  </si>
  <si>
    <t>NCgl2651</t>
  </si>
  <si>
    <t>NCgl2652</t>
  </si>
  <si>
    <t>NCgl2653</t>
  </si>
  <si>
    <t>NCgl2654</t>
  </si>
  <si>
    <t>NCgl2655</t>
  </si>
  <si>
    <t>NCgl2656</t>
  </si>
  <si>
    <t>NCgl2657</t>
  </si>
  <si>
    <t>NCgl2658</t>
  </si>
  <si>
    <t>NCgl2659</t>
  </si>
  <si>
    <t>NCgl2660</t>
  </si>
  <si>
    <t>NCgl2661</t>
  </si>
  <si>
    <t>NCgl2662</t>
  </si>
  <si>
    <t>NCgl2663</t>
  </si>
  <si>
    <t>NCgl2664</t>
  </si>
  <si>
    <t>NCgl2665</t>
  </si>
  <si>
    <t>NCgl2666</t>
  </si>
  <si>
    <t>NCgl2667</t>
  </si>
  <si>
    <t>NCgl2668</t>
  </si>
  <si>
    <t>NCgl2669</t>
  </si>
  <si>
    <t>NCgl2670</t>
  </si>
  <si>
    <t>NCgl2672</t>
  </si>
  <si>
    <t>NCgl2673</t>
  </si>
  <si>
    <t>NCgl2674</t>
  </si>
  <si>
    <t>NCgl2675</t>
  </si>
  <si>
    <t>NCgl2676</t>
  </si>
  <si>
    <t>NCgl2677</t>
  </si>
  <si>
    <t>NCgl2678</t>
  </si>
  <si>
    <t>NCgl2679</t>
  </si>
  <si>
    <t>NCgl2680</t>
  </si>
  <si>
    <t>NCgl2681</t>
  </si>
  <si>
    <t>NCgl2682</t>
  </si>
  <si>
    <t>NCgl2683</t>
  </si>
  <si>
    <t>NCgl2684</t>
  </si>
  <si>
    <t>NCgl2685</t>
  </si>
  <si>
    <t>NCgl2686</t>
  </si>
  <si>
    <t>NCgl2687</t>
  </si>
  <si>
    <t>NCgl2688</t>
  </si>
  <si>
    <t>NCgl2689</t>
  </si>
  <si>
    <t>NCgl2690</t>
  </si>
  <si>
    <t>NCgl2691</t>
  </si>
  <si>
    <t>NCgl2692</t>
  </si>
  <si>
    <t>NCgl2693</t>
  </si>
  <si>
    <t>NCgl2694</t>
  </si>
  <si>
    <t>NCgl2695</t>
  </si>
  <si>
    <t>NCgl2696</t>
  </si>
  <si>
    <t>NCgl2697</t>
  </si>
  <si>
    <t>NCgl2698</t>
  </si>
  <si>
    <t>NCgl2699</t>
  </si>
  <si>
    <t>NCgl2700</t>
  </si>
  <si>
    <t>NCgl2701</t>
  </si>
  <si>
    <t>NCgl2702</t>
  </si>
  <si>
    <t>NCgl2703</t>
  </si>
  <si>
    <t>NCgl2704</t>
  </si>
  <si>
    <t>NCgl2705</t>
  </si>
  <si>
    <t>NCgl2706</t>
  </si>
  <si>
    <t>NCgl2707</t>
  </si>
  <si>
    <t>NCgl2708</t>
  </si>
  <si>
    <t>NCgl2709</t>
  </si>
  <si>
    <t>NCgl2711</t>
  </si>
  <si>
    <t>NCgl2712</t>
  </si>
  <si>
    <t>NCgl2713</t>
  </si>
  <si>
    <t>NCgl2714</t>
  </si>
  <si>
    <t>NCgl2715</t>
  </si>
  <si>
    <t>NCgl2716</t>
  </si>
  <si>
    <t>NCgl2717</t>
  </si>
  <si>
    <t>NCgl2718</t>
  </si>
  <si>
    <t>NCgl2719</t>
  </si>
  <si>
    <t>NCgl2720</t>
  </si>
  <si>
    <t>NCgl2721</t>
  </si>
  <si>
    <t>NCgl2722</t>
  </si>
  <si>
    <t>NCgl2723</t>
  </si>
  <si>
    <t>NCgl2724</t>
  </si>
  <si>
    <t>NCgl2725</t>
  </si>
  <si>
    <t>NCgl2726</t>
  </si>
  <si>
    <t>NCgl2727</t>
  </si>
  <si>
    <t>NCgl2728</t>
  </si>
  <si>
    <t>NCgl2729</t>
  </si>
  <si>
    <t>NCgl2730</t>
  </si>
  <si>
    <t>NCgl2731</t>
  </si>
  <si>
    <t>NCgl2732</t>
  </si>
  <si>
    <t>NCgl2733</t>
  </si>
  <si>
    <t>NCgl2734</t>
  </si>
  <si>
    <t>NCgl2735</t>
  </si>
  <si>
    <t>NCgl2736</t>
  </si>
  <si>
    <t>NCgl2737</t>
  </si>
  <si>
    <t>NCgl2739</t>
  </si>
  <si>
    <t>NCgl2740</t>
  </si>
  <si>
    <t>NCgl2741</t>
  </si>
  <si>
    <t>NCgl2742</t>
  </si>
  <si>
    <t>NCgl2743</t>
  </si>
  <si>
    <t>NCgl2744</t>
  </si>
  <si>
    <t>NCgl2745</t>
  </si>
  <si>
    <t>NCgl2746</t>
  </si>
  <si>
    <t>NCgl2747</t>
  </si>
  <si>
    <t>NCgl2131</t>
  </si>
  <si>
    <t>NCgl2749</t>
  </si>
  <si>
    <t>NCgl2750</t>
  </si>
  <si>
    <t>NCgl2751</t>
  </si>
  <si>
    <t>NCgl2752</t>
  </si>
  <si>
    <t>NCgl2753</t>
  </si>
  <si>
    <t>NCgl2754</t>
  </si>
  <si>
    <t>NCgl2755</t>
  </si>
  <si>
    <t>NCgl2757</t>
  </si>
  <si>
    <t>NCgl2758</t>
  </si>
  <si>
    <t>NCgl2759</t>
  </si>
  <si>
    <t>NCgl2760</t>
  </si>
  <si>
    <t>NCgl2761</t>
  </si>
  <si>
    <t>NCgl2762</t>
  </si>
  <si>
    <t>NCgl2763</t>
  </si>
  <si>
    <t>NCgl2764</t>
  </si>
  <si>
    <t>NCgl2765</t>
  </si>
  <si>
    <t>NCgl2766</t>
  </si>
  <si>
    <t>NCgl2767</t>
  </si>
  <si>
    <t>NCgl2768</t>
  </si>
  <si>
    <t>NCgl2769</t>
  </si>
  <si>
    <t>NCgl2770</t>
  </si>
  <si>
    <t>NCgl2771</t>
  </si>
  <si>
    <t>NCgl2772</t>
  </si>
  <si>
    <t>NCgl2773</t>
  </si>
  <si>
    <t>NCgl2774</t>
  </si>
  <si>
    <t>NCgl2775</t>
  </si>
  <si>
    <t>NCgl2776</t>
  </si>
  <si>
    <t>NCgl2777</t>
  </si>
  <si>
    <t>NCgl2778</t>
  </si>
  <si>
    <t>NCgl2779</t>
  </si>
  <si>
    <t>NCgl2780</t>
  </si>
  <si>
    <t>NCgl2781</t>
  </si>
  <si>
    <t>NCgl2782</t>
  </si>
  <si>
    <t>NCgl2783</t>
  </si>
  <si>
    <t>NCgl2784</t>
  </si>
  <si>
    <t>NCgl2785</t>
  </si>
  <si>
    <t>NCgl2786</t>
  </si>
  <si>
    <t>NCgl2787</t>
  </si>
  <si>
    <t>NCgl2788</t>
  </si>
  <si>
    <t>NCgl2789</t>
  </si>
  <si>
    <t>NCgl2790</t>
  </si>
  <si>
    <t>NCgl2791</t>
  </si>
  <si>
    <t>NCgl2792</t>
  </si>
  <si>
    <t>NCgl2793</t>
  </si>
  <si>
    <t>NCgl2794</t>
  </si>
  <si>
    <t>NCgl2795</t>
  </si>
  <si>
    <t>NCgl2796</t>
  </si>
  <si>
    <t>NCgl2798</t>
  </si>
  <si>
    <t>NCgl2799</t>
  </si>
  <si>
    <t>NCgl2800</t>
  </si>
  <si>
    <t>NCgl2801</t>
  </si>
  <si>
    <t>NCgl2802</t>
  </si>
  <si>
    <t>NCgl2803</t>
  </si>
  <si>
    <t>NCgl2804</t>
  </si>
  <si>
    <t>NCgl2805</t>
  </si>
  <si>
    <t>NCgl2806</t>
  </si>
  <si>
    <t>NCgl2807</t>
  </si>
  <si>
    <t>NCgl2808</t>
  </si>
  <si>
    <t>NCgl2809</t>
  </si>
  <si>
    <t>NCgl2810</t>
  </si>
  <si>
    <t>NCgl2811</t>
  </si>
  <si>
    <t>NCgl2812</t>
  </si>
  <si>
    <t>NCgl2813</t>
  </si>
  <si>
    <t>NCgl2814</t>
  </si>
  <si>
    <t>NCgl2815</t>
  </si>
  <si>
    <t>NCgl2816</t>
  </si>
  <si>
    <t>NCgl2817</t>
  </si>
  <si>
    <t>NCgl2818</t>
  </si>
  <si>
    <t>NCgl2819</t>
  </si>
  <si>
    <t>NCgl2820</t>
  </si>
  <si>
    <t>NCgl2821</t>
  </si>
  <si>
    <t>NCgl2822</t>
  </si>
  <si>
    <t>NCgl2823</t>
  </si>
  <si>
    <t>NCgl2825</t>
  </si>
  <si>
    <t>NCgl2826</t>
  </si>
  <si>
    <t>NCgl2827</t>
  </si>
  <si>
    <t>NCgl2828</t>
  </si>
  <si>
    <t>NCgl2829</t>
  </si>
  <si>
    <t>NCgl2830</t>
  </si>
  <si>
    <t>NCgl2831</t>
  </si>
  <si>
    <t>NCgl2832</t>
  </si>
  <si>
    <t>NCgl2833</t>
  </si>
  <si>
    <t>NCgl2834</t>
  </si>
  <si>
    <t>NCgl2835</t>
  </si>
  <si>
    <t>NCgl2836</t>
  </si>
  <si>
    <t>NCgl2837</t>
  </si>
  <si>
    <t>NCgl2838</t>
  </si>
  <si>
    <t>NCgl2839</t>
  </si>
  <si>
    <t>NCgl2840</t>
  </si>
  <si>
    <t>NCgl2841</t>
  </si>
  <si>
    <t>NCgl2842</t>
  </si>
  <si>
    <t>NCgl2843</t>
  </si>
  <si>
    <t>NCgl2844</t>
  </si>
  <si>
    <t>NCgl2846</t>
  </si>
  <si>
    <t>NCgl2847</t>
  </si>
  <si>
    <t>NCgl2848</t>
  </si>
  <si>
    <t>NCgl2851</t>
  </si>
  <si>
    <t>NCgl2852</t>
  </si>
  <si>
    <t>NCgl2853</t>
  </si>
  <si>
    <t>NCgl2854</t>
  </si>
  <si>
    <t>NCgl2855</t>
  </si>
  <si>
    <t>NCgl2856</t>
  </si>
  <si>
    <t>NCgl2857</t>
  </si>
  <si>
    <t>NCgl2858</t>
  </si>
  <si>
    <t>NCgl2859</t>
  </si>
  <si>
    <t>NCgl2860</t>
  </si>
  <si>
    <t>NCgl2862</t>
  </si>
  <si>
    <t>NCgl2863</t>
  </si>
  <si>
    <t>NCgl2864</t>
  </si>
  <si>
    <t>NCgl2865</t>
  </si>
  <si>
    <t>NCgl2866</t>
  </si>
  <si>
    <t>NCgl2867</t>
  </si>
  <si>
    <t>NCgl2868</t>
  </si>
  <si>
    <t>NCgl2869</t>
  </si>
  <si>
    <t>NCgl2870</t>
  </si>
  <si>
    <t>NCgl2871</t>
  </si>
  <si>
    <t>NCgl2872</t>
  </si>
  <si>
    <t>NCgl2873</t>
  </si>
  <si>
    <t>NCgl2874</t>
  </si>
  <si>
    <t>NCgl2875</t>
  </si>
  <si>
    <t>NCgl2876</t>
  </si>
  <si>
    <t>NCgl2877</t>
  </si>
  <si>
    <t>NCgl2878</t>
  </si>
  <si>
    <t>NCgl2879</t>
  </si>
  <si>
    <t>NCgl2880</t>
  </si>
  <si>
    <t>NCgl2881</t>
  </si>
  <si>
    <t>NCgl2883</t>
  </si>
  <si>
    <t>NCgl2884</t>
  </si>
  <si>
    <t>NCgl2885</t>
  </si>
  <si>
    <t>NCgl2886</t>
  </si>
  <si>
    <t>NCgl2887</t>
  </si>
  <si>
    <t>NCgl2888</t>
  </si>
  <si>
    <t>NCgl2889</t>
  </si>
  <si>
    <t>NCgl2890</t>
  </si>
  <si>
    <t>NCgl2891</t>
  </si>
  <si>
    <t>NCgl2892</t>
  </si>
  <si>
    <t>NCgl2893</t>
  </si>
  <si>
    <t>NCgl2894</t>
  </si>
  <si>
    <t>NCgl2895</t>
  </si>
  <si>
    <t>NCgl2896</t>
  </si>
  <si>
    <t>NCgl2897</t>
  </si>
  <si>
    <t>NCgl2898</t>
  </si>
  <si>
    <t>NCgl2899</t>
  </si>
  <si>
    <t>NCgl2900</t>
  </si>
  <si>
    <t>NCgl2901</t>
  </si>
  <si>
    <t>NCgl2902</t>
  </si>
  <si>
    <t>NCgl2903</t>
  </si>
  <si>
    <t>NCgl2904</t>
  </si>
  <si>
    <t>NCgl2905</t>
  </si>
  <si>
    <t>NCgl2906</t>
  </si>
  <si>
    <t>NCgl2907</t>
  </si>
  <si>
    <t>NCgl2908</t>
  </si>
  <si>
    <t>NCgl2909</t>
  </si>
  <si>
    <t>NCgl2910</t>
  </si>
  <si>
    <t>NCgl2912</t>
  </si>
  <si>
    <t>NCgl2913</t>
  </si>
  <si>
    <t>NCgl2914</t>
  </si>
  <si>
    <t>NCgl2915</t>
  </si>
  <si>
    <t>NCgl2916</t>
  </si>
  <si>
    <t>NCgl2917</t>
  </si>
  <si>
    <t>NCgl2918</t>
  </si>
  <si>
    <t>NCgl2919</t>
  </si>
  <si>
    <t>NCgl2920</t>
  </si>
  <si>
    <t>NCgl2921</t>
  </si>
  <si>
    <t>NCgl2922</t>
  </si>
  <si>
    <t>NCgl2923</t>
  </si>
  <si>
    <t>NCgl2924</t>
  </si>
  <si>
    <t>NCgl2925</t>
  </si>
  <si>
    <t>NCgl2927</t>
  </si>
  <si>
    <t>NCgl2928</t>
  </si>
  <si>
    <t>NCgl2929</t>
  </si>
  <si>
    <t>NCgl2930</t>
  </si>
  <si>
    <t>NCgl2931</t>
  </si>
  <si>
    <t>NCgl2932</t>
  </si>
  <si>
    <t>NCgl2933</t>
  </si>
  <si>
    <t>NCgl2934</t>
  </si>
  <si>
    <t>NCgl2935</t>
  </si>
  <si>
    <t>NCgl2936</t>
  </si>
  <si>
    <t>NCgl2937</t>
  </si>
  <si>
    <t>NCgl2938</t>
  </si>
  <si>
    <t>NCgl2939</t>
  </si>
  <si>
    <t>NCgl2940</t>
  </si>
  <si>
    <t>NCgl2941</t>
  </si>
  <si>
    <t>NCgl2942</t>
  </si>
  <si>
    <t>NCgl2943</t>
  </si>
  <si>
    <t>NCgl2944</t>
  </si>
  <si>
    <t>NCgl2945</t>
  </si>
  <si>
    <t>NCgl2946</t>
  </si>
  <si>
    <t>NCgl2947</t>
  </si>
  <si>
    <t>NCgl2948</t>
  </si>
  <si>
    <t>NCgl2949</t>
  </si>
  <si>
    <t>NCgl2950</t>
  </si>
  <si>
    <t>NCgl2951</t>
  </si>
  <si>
    <t>NCgl2952</t>
  </si>
  <si>
    <t>NCgl2953</t>
  </si>
  <si>
    <t>NCgl2954</t>
  </si>
  <si>
    <t>NCgl2955</t>
  </si>
  <si>
    <t>NCgl2956</t>
  </si>
  <si>
    <t>NCgl2957</t>
  </si>
  <si>
    <t>NCgl2958</t>
  </si>
  <si>
    <t>NCgl2959</t>
  </si>
  <si>
    <t>NCgl2960</t>
  </si>
  <si>
    <t>NCgl2961</t>
  </si>
  <si>
    <t>NCgl2962</t>
  </si>
  <si>
    <t>NCgl2963</t>
  </si>
  <si>
    <t>NCgl2964</t>
  </si>
  <si>
    <t>NCgl2965</t>
  </si>
  <si>
    <t>NCgl2966</t>
  </si>
  <si>
    <t>NCgl2967</t>
  </si>
  <si>
    <t>NCgl2968</t>
  </si>
  <si>
    <t>NCgl2969</t>
  </si>
  <si>
    <t>NCgl2970</t>
  </si>
  <si>
    <t>NCgl2971</t>
  </si>
  <si>
    <t>NCgl2972</t>
  </si>
  <si>
    <t>NCgl2973</t>
  </si>
  <si>
    <t>NCgl2974</t>
  </si>
  <si>
    <t>NCgl2975</t>
  </si>
  <si>
    <t>NCgl2976</t>
  </si>
  <si>
    <t>NCgl2977</t>
  </si>
  <si>
    <t>NCgl2978</t>
  </si>
  <si>
    <t>NCgl2979</t>
  </si>
  <si>
    <t>NCgl2980</t>
  </si>
  <si>
    <t>NCgl2981</t>
  </si>
  <si>
    <t>NCgl2982</t>
  </si>
  <si>
    <t>NCgl2983</t>
  </si>
  <si>
    <t>NCgl2984</t>
  </si>
  <si>
    <t>NCgl2985</t>
  </si>
  <si>
    <t>NCgl2986</t>
  </si>
  <si>
    <t>NCgl2987</t>
  </si>
  <si>
    <t>NCgl2988</t>
  </si>
  <si>
    <t>NCgl2989</t>
  </si>
  <si>
    <t>NCgl2990</t>
  </si>
  <si>
    <t>NCgl2991</t>
  </si>
  <si>
    <t>NCgl2992</t>
  </si>
  <si>
    <t>NCgl2993</t>
  </si>
  <si>
    <t>NCgl_Synonym</t>
  </si>
  <si>
    <t>Annotation, additional info, (phage info)</t>
  </si>
  <si>
    <t>Functional categorization</t>
  </si>
  <si>
    <t>regulated_by following regulators (exp = experimental; pred = predicted)</t>
  </si>
  <si>
    <t>regulates following genes (exp = experimental; pred = predicted)</t>
  </si>
  <si>
    <t>DnaA</t>
  </si>
  <si>
    <t>chromosomal replication initiation protein</t>
  </si>
  <si>
    <t>DNA replication, recombination, repair, and degradation</t>
  </si>
  <si>
    <t xml:space="preserve">Unknown function </t>
  </si>
  <si>
    <t>DnaN</t>
  </si>
  <si>
    <t>DNA polymerase III subunit β (EC:2.7.7.7)</t>
  </si>
  <si>
    <t>RecF</t>
  </si>
  <si>
    <t>recombination protein RecF</t>
  </si>
  <si>
    <t>hypothetical protein, conserved</t>
  </si>
  <si>
    <t>GyrB</t>
  </si>
  <si>
    <t>DNA topoisomerase/gyrase IV, subunit B (EC:5.99.1.3)</t>
  </si>
  <si>
    <t>General function prediction only</t>
  </si>
  <si>
    <t>putative membrane protein</t>
  </si>
  <si>
    <t>SsuR</t>
  </si>
  <si>
    <t>Signal transduction mechanisms</t>
  </si>
  <si>
    <t>cg0156(cysR,pred), cg3253(mcbR,pred), cg2092(sigA,exp)</t>
  </si>
  <si>
    <t>putative transcriptional regulator, TetR-family</t>
  </si>
  <si>
    <t>putative helix-turn-helix protein, CopG-family</t>
  </si>
  <si>
    <t>GyrA</t>
  </si>
  <si>
    <t>gyrA, DNA gyrase subunit A (EC:5.99.1.3)</t>
  </si>
  <si>
    <t>putative integral membrane protein</t>
  </si>
  <si>
    <t>cgtRNA_3528</t>
  </si>
  <si>
    <t>Ile tRNA</t>
  </si>
  <si>
    <t>Translation, ribosomal structure and biogenesis</t>
  </si>
  <si>
    <t>cgtRNA_3529</t>
  </si>
  <si>
    <t>Ala tRNA</t>
  </si>
  <si>
    <t>putative membrane protein, conserved</t>
  </si>
  <si>
    <t>cg0019(pred)</t>
  </si>
  <si>
    <t>putative transcriptional regulator, LysR-family</t>
  </si>
  <si>
    <t>cg0018(pred)</t>
  </si>
  <si>
    <t>ccdA2</t>
  </si>
  <si>
    <t>CcdA2</t>
  </si>
  <si>
    <t>putative integral membrane cytochrome biogenesis protein</t>
  </si>
  <si>
    <t>Protein turnover and chaperones</t>
  </si>
  <si>
    <t>putative transcriptional regulator, MarR-family</t>
  </si>
  <si>
    <t>putative protease with chaperone function</t>
  </si>
  <si>
    <t>putative reductase, related to diketogulonate reductase</t>
  </si>
  <si>
    <t>putative secreted protein</t>
  </si>
  <si>
    <t>cgtRNA_3530</t>
  </si>
  <si>
    <t>tnp22a</t>
  </si>
  <si>
    <t>ISCg22a</t>
  </si>
  <si>
    <t>transposase, putative pseudogene</t>
  </si>
  <si>
    <t>cgtRNA_3531</t>
  </si>
  <si>
    <t>cgtRNA_3532</t>
  </si>
  <si>
    <t xml:space="preserve">putative organic hydroperoxide resistance/detoxification protein  </t>
  </si>
  <si>
    <t>Inorganic ion transport, metabolism, and storage</t>
  </si>
  <si>
    <t>putative transcriptional regulator</t>
  </si>
  <si>
    <t>putative secreted protein, involved in zinc metabolism</t>
  </si>
  <si>
    <t>cg2502(zur,exp)</t>
  </si>
  <si>
    <t>znuA2</t>
  </si>
  <si>
    <t>ZnuA2</t>
  </si>
  <si>
    <t>ABC-type Mn/Zn import system Znu2, substrate-binding lipoprotein</t>
  </si>
  <si>
    <t>cg2092(sigA,exp), cg2502(zur,exp)</t>
  </si>
  <si>
    <t>znuB2</t>
  </si>
  <si>
    <t>ZnuB2</t>
  </si>
  <si>
    <t>ABC-type Mn/Zn import system Znu2, permease component</t>
  </si>
  <si>
    <t>znuC2</t>
  </si>
  <si>
    <t>ZnuC2</t>
  </si>
  <si>
    <t xml:space="preserve">ABC-type Mn/Zn import system Znu2, ATP-binding protein </t>
  </si>
  <si>
    <t>cg2502(zur,exp), cg2092(sigA,exp)</t>
  </si>
  <si>
    <t>RbsB</t>
  </si>
  <si>
    <t>putative periplasmic D-ribose-binding protein</t>
  </si>
  <si>
    <t>Carbon source transport and metabolism</t>
  </si>
  <si>
    <t>cg2910(ipsA,exp)</t>
  </si>
  <si>
    <t>putative ABC transport protein, sugar transport, membrane component</t>
  </si>
  <si>
    <t>putative ABC transport protein, ATP-binding component</t>
  </si>
  <si>
    <t>putative transmembrane protein, rhomboid-family</t>
  </si>
  <si>
    <t>putative transcriptional regulator, AraC-type</t>
  </si>
  <si>
    <t>cg0052(pred), cg0054(pred), cg0053(pred)</t>
  </si>
  <si>
    <t>putative iron-siderophore ABC transporter, permease protein</t>
  </si>
  <si>
    <t>cg0444(ramB,pred), cg0051(pred)</t>
  </si>
  <si>
    <t>putative iron-siderophore ABC transporter, ATP-binding protein</t>
  </si>
  <si>
    <t>putative iron-chelator utilization protein</t>
  </si>
  <si>
    <t>crgA</t>
  </si>
  <si>
    <t>CrgA</t>
  </si>
  <si>
    <t>putative cell division membrane protein, ortholog of Rv0011c, member of the cell division complex in Mycobacteria</t>
  </si>
  <si>
    <t>Cell division, chromosome partitioning</t>
  </si>
  <si>
    <t>PknB</t>
  </si>
  <si>
    <t>PknA</t>
  </si>
  <si>
    <t>D-alanyl-D-alanine carboxypeptidase (EC:3.4.16.4)</t>
  </si>
  <si>
    <t>Cell wall/membrane/envelope biogenesis</t>
  </si>
  <si>
    <t>RodA</t>
  </si>
  <si>
    <t>putative FTSW/RODA/SPOVE-family cell cycle protein</t>
  </si>
  <si>
    <t>protein phosphatase (EC:3.1.3.16)</t>
  </si>
  <si>
    <t>fhaB</t>
  </si>
  <si>
    <t>FhaB</t>
  </si>
  <si>
    <t>fhaA</t>
  </si>
  <si>
    <t>FhaA</t>
  </si>
  <si>
    <t>cgtRNA_3533</t>
  </si>
  <si>
    <t>Leu tRNA</t>
  </si>
  <si>
    <t>putative protein of haem peroxidase superfamily</t>
  </si>
  <si>
    <t>Amino acid transport and metabolism</t>
  </si>
  <si>
    <t>Putative C-terminal end of phenol hydroxylase, PhoX-family, putative pseudogene</t>
  </si>
  <si>
    <t>putative protein of metallo-β-lactamase superfamily, RHOD domain</t>
  </si>
  <si>
    <t>putative sulfurtransferase, RHOD domain-containing protein</t>
  </si>
  <si>
    <t>hypothetical protein, VTC domain, conserved</t>
  </si>
  <si>
    <t xml:space="preserve">putative membrane protein </t>
  </si>
  <si>
    <t>putative secreted protein, CotH homolog</t>
  </si>
  <si>
    <t>putative CorA-like Mg2+/Co2+ transporter protein, MIT-family</t>
  </si>
  <si>
    <t>putative voltage gated chloride channel, CIC-family</t>
  </si>
  <si>
    <t>putative nicotinamide mononucleotide uptake permease, nicotinamide mononucleotide NMN uptake permease, PnuC-family</t>
  </si>
  <si>
    <t>Coenzyme transport and metabolism</t>
  </si>
  <si>
    <t>PhoH1</t>
  </si>
  <si>
    <t>ATPase of PhoH-family related to phosphate starvation-inducible protein, NYN ribonuclease</t>
  </si>
  <si>
    <t>cg2888(phoR,exp)</t>
  </si>
  <si>
    <t>putative transmembrane transport protein</t>
  </si>
  <si>
    <t>citH (citP, citM)</t>
  </si>
  <si>
    <t>citrate transporter, CitMHS-family</t>
  </si>
  <si>
    <t>cg0350(glxR,exp), cg2092(sigA,exp), cg0090(citB,exp)</t>
  </si>
  <si>
    <t>CitA</t>
  </si>
  <si>
    <t>two component sensor kinase, citrate homeostasis</t>
  </si>
  <si>
    <t>CitB</t>
  </si>
  <si>
    <t>cg0088(citH,exp), cg3127(tctC,exp), cg3126(tctB,exp), cg3125(tctA,exp)</t>
  </si>
  <si>
    <t>putative D-isomer specific 2-hydroxyacid dehydrogenase</t>
  </si>
  <si>
    <t>BioB (BS)</t>
  </si>
  <si>
    <t>biotin synthase (EC:2.8.1.6)</t>
  </si>
  <si>
    <t>cg2092(sigA,exp), cg2309(bioQ,exp)</t>
  </si>
  <si>
    <t>putative zinc finger protein, conserved</t>
  </si>
  <si>
    <t>cg2309(bioQ,exp)</t>
  </si>
  <si>
    <t>cgr01</t>
  </si>
  <si>
    <t>16S ribosomal RNA</t>
  </si>
  <si>
    <t>cgr02</t>
  </si>
  <si>
    <t>23S ribosomal RNA</t>
  </si>
  <si>
    <t>cgr03</t>
  </si>
  <si>
    <t>5S ribosomal RNA</t>
  </si>
  <si>
    <t>CrnT</t>
  </si>
  <si>
    <t>creatinine transporter</t>
  </si>
  <si>
    <t>cg0986(amtR,exp)</t>
  </si>
  <si>
    <t>creatinine deaminase</t>
  </si>
  <si>
    <t xml:space="preserve">putative acetyltransferase/hydrolase, SIR2-like </t>
  </si>
  <si>
    <t>Lip1</t>
  </si>
  <si>
    <t>Triacylglycerol lipase 1 (EC:3.1.1.3)</t>
  </si>
  <si>
    <t>Lipid transport and metabolism</t>
  </si>
  <si>
    <t>Lip2</t>
  </si>
  <si>
    <t>Triacylglycerol lipase 2 (EC:3.1.1.3)</t>
  </si>
  <si>
    <t>UreR</t>
  </si>
  <si>
    <t>UreA</t>
  </si>
  <si>
    <t>urease γ subunit (EC:3.5.1.5)</t>
  </si>
  <si>
    <t>Transport and metabolism of further metabolites</t>
  </si>
  <si>
    <t>UreB</t>
  </si>
  <si>
    <t>urease β subunit (EC:3.5.1.5)</t>
  </si>
  <si>
    <t>UreC</t>
  </si>
  <si>
    <t>urease α subunit (EC:3.5.1.5)</t>
  </si>
  <si>
    <t>UreE</t>
  </si>
  <si>
    <t>urease accessory protein 1</t>
  </si>
  <si>
    <t>UreF</t>
  </si>
  <si>
    <t>urease accessory protein 2</t>
  </si>
  <si>
    <t>UreG</t>
  </si>
  <si>
    <t>urease accessory protein 3</t>
  </si>
  <si>
    <t>UreD</t>
  </si>
  <si>
    <t>urease accessory protein 4</t>
  </si>
  <si>
    <t>putative esterase/lipase/thioesterase-family protein, hydrolase</t>
  </si>
  <si>
    <t>putative permease of the major facilitator superfamily</t>
  </si>
  <si>
    <t>putative glycerol 3-phosphate dehydrogenase</t>
  </si>
  <si>
    <t>HtpG</t>
  </si>
  <si>
    <t>chaperone protein HSP90-family, heat shock protein</t>
  </si>
  <si>
    <t>Nucleotide transport and metabolism</t>
  </si>
  <si>
    <t>putative thiamine pyrophosphate-requiring enzyme</t>
  </si>
  <si>
    <t>putative thiamine pyrophosphate-dependent enzyme</t>
  </si>
  <si>
    <t>putative secreted protein, signal peptide</t>
  </si>
  <si>
    <t>PutA</t>
  </si>
  <si>
    <t>proline dehydrogenase/δ-1-pyrroline-5-carboxylate dehydrogenase  (EC:1.5.99.8)</t>
  </si>
  <si>
    <t>Respiration and oxidative phosphorylation; Amino acid transport and metabolism</t>
  </si>
  <si>
    <t>putative oxidoreductase/aldo-keto reductase</t>
  </si>
  <si>
    <t>AbgT</t>
  </si>
  <si>
    <t>p-aminobenzoyl-glutamate transporter</t>
  </si>
  <si>
    <t>cg0862(mtrA,exp)</t>
  </si>
  <si>
    <t>abgB</t>
  </si>
  <si>
    <t>AbgB</t>
  </si>
  <si>
    <t>metal-dependent amidase/aminoacylase/carboxypeptidase, AbgB homolog</t>
  </si>
  <si>
    <t>putative ATP/GTP-binding protein</t>
  </si>
  <si>
    <t>putative transcriptional regulator, DeoR-family</t>
  </si>
  <si>
    <t>putative glyoxalase/bleomycin resistance protein/dioxygenase</t>
  </si>
  <si>
    <t>phosphohistidine phosphatase, arabitol-1-phosphatase (EC:3.1.3.-)</t>
  </si>
  <si>
    <t>cg0146(atlR,exp), cg2092(sigA,exp)</t>
  </si>
  <si>
    <t>mannitol-1-phosphate 5-dehydrogenase (EC:1.1.1.17), required for fructose utilization</t>
  </si>
  <si>
    <t>cg2092(sigA,exp), cg0146(atlR,exp)</t>
  </si>
  <si>
    <t>RbtT</t>
  </si>
  <si>
    <t>putative ribitol transporter, MFS-type</t>
  </si>
  <si>
    <t>atlR (sucR, mtlR)</t>
  </si>
  <si>
    <t>AltR</t>
  </si>
  <si>
    <t>transcriptional regulator for arabitol metabolism, DeoR-family</t>
  </si>
  <si>
    <t>cg3107(adhA,exp), cg0142(sixA,exp), cg0143(mtlD,exp), cg0144(rbtT,exp), cg0146(atlR,exp), cg0147(xylB,exp)</t>
  </si>
  <si>
    <t>xylulose kinase (EC:2.7.1.17)</t>
  </si>
  <si>
    <t>PanC</t>
  </si>
  <si>
    <t>PanB</t>
  </si>
  <si>
    <t>3-methyladenine DNA glycosylase (EC:3.2.2.21)</t>
  </si>
  <si>
    <t>putative esterase/lipase protein (EC:3.1.1.3)</t>
  </si>
  <si>
    <t>putative haloacid dehalogenase-like hydrolase</t>
  </si>
  <si>
    <t>CysR</t>
  </si>
  <si>
    <t>cg2092(sigA,exp), cg3253(mcbR,pred)</t>
  </si>
  <si>
    <t>putative membrane transport protein, MFS-family</t>
  </si>
  <si>
    <t>cg2103(dtxR,exp)</t>
  </si>
  <si>
    <t>putative membrane spanning protein</t>
  </si>
  <si>
    <t>putative N-acetylglucosaminyltransferase</t>
  </si>
  <si>
    <t>putative ABC-2-type transporter</t>
  </si>
  <si>
    <t>putative Ankyrin repeat containing protein, conserved</t>
  </si>
  <si>
    <t>putative membrane protein, DUF81-family</t>
  </si>
  <si>
    <t>putative secondary chloramphenicol transporter, drug/metabolite transporter DMT superfamily</t>
  </si>
  <si>
    <t>putative transmembrane protein</t>
  </si>
  <si>
    <t>PanD</t>
  </si>
  <si>
    <t>aspartate 1-decarboxylase precursor (EC:4.1.1.11)</t>
  </si>
  <si>
    <t>Amino acid transport and metabolism; Coenzyme transport and metabolism</t>
  </si>
  <si>
    <t>putative transport protein, conserved</t>
  </si>
  <si>
    <t>HrpB</t>
  </si>
  <si>
    <t>probable ATP-dependent RNA helicase protein</t>
  </si>
  <si>
    <t>Transcription including sigma factors, RNA processing and modification</t>
  </si>
  <si>
    <t>maltose O-acetyltransferase (EC:2.3.1.79)</t>
  </si>
  <si>
    <t xml:space="preserve">Carbon source transport and metabolism </t>
  </si>
  <si>
    <t>AlkB</t>
  </si>
  <si>
    <t>alkylated DNA repair protein</t>
  </si>
  <si>
    <t>TagA2</t>
  </si>
  <si>
    <t>DNA-3-methyladenine glycosylase I protein (EC:3.2.2.20)</t>
  </si>
  <si>
    <t>putative LysE-type translocator, threonine efflux transporter, resistance to homoserine/threonine RhtB-family</t>
  </si>
  <si>
    <t>cg0876(sigH,pred)</t>
  </si>
  <si>
    <t>putative glyoxalase/bleomycin resistance protein/dioxygenas</t>
  </si>
  <si>
    <t>putative methylated-DNA-protein-cysteine methyltransferase</t>
  </si>
  <si>
    <t>putative translation initiation inhibitor, YjgF-family</t>
  </si>
  <si>
    <t>PepO</t>
  </si>
  <si>
    <t>endopeptidase O  (EC:3.4.24.-)</t>
  </si>
  <si>
    <t>IolR</t>
  </si>
  <si>
    <t>repressor of myo-inositol utilization genes, GntR-family, essential on gluconeogenetic substrates</t>
  </si>
  <si>
    <t>IolC</t>
  </si>
  <si>
    <t>carbohydrate kinase, myo-inositol catabolism</t>
  </si>
  <si>
    <t>cg0350(glxR,exp), cg0196(iolR,exp)</t>
  </si>
  <si>
    <t>putative protein, conserved, probably involved in myo-inositol metabolism</t>
  </si>
  <si>
    <t>IolA</t>
  </si>
  <si>
    <t>aldehyde dehydrogenase, Methylmalonate-semialdehyde dehydrogenase (EC:1.2.1.27), myo-Inositol catabolism</t>
  </si>
  <si>
    <t>IolB</t>
  </si>
  <si>
    <t>enzyme involved in inositol metabolism</t>
  </si>
  <si>
    <t>IolD</t>
  </si>
  <si>
    <t>putative acetolactate synthase, large subunit (EC:2.2.1.6)</t>
  </si>
  <si>
    <t>IolE</t>
  </si>
  <si>
    <t>2-Keto-myo-inositol dehydratase (EC:4.2.1.44)</t>
  </si>
  <si>
    <t>IolG</t>
  </si>
  <si>
    <t>putative oxidoreductase, myo-inositol 2-dehydrogenase (EC:1.1.1.18)</t>
  </si>
  <si>
    <t>IolH</t>
  </si>
  <si>
    <t>myo-inositol catabolism protein</t>
  </si>
  <si>
    <t>IolP</t>
  </si>
  <si>
    <t>putative myo-inositol permease, MFS-type</t>
  </si>
  <si>
    <t>cg0196(iolR,exp)</t>
  </si>
  <si>
    <t>myo-Inositol dehydrogenase, putative oxidoreductase</t>
  </si>
  <si>
    <t xml:space="preserve">putative transcriptional regulator, LacI-family </t>
  </si>
  <si>
    <t>putative oxidoreductase</t>
  </si>
  <si>
    <t>putative phosphate isomerase/epimerase, conserved</t>
  </si>
  <si>
    <t>cold-shock protein A, contains signal peptide for secretion</t>
  </si>
  <si>
    <t>putative transcriptional regulator, ArsR-family</t>
  </si>
  <si>
    <t>putative O-methyl transferase N-terminal fragment, putative pseudogene</t>
  </si>
  <si>
    <t>putative O-methyl transferase C-terminal fragment, putative pseudogene</t>
  </si>
  <si>
    <t>putative acetyltransferase, GNAT-family</t>
  </si>
  <si>
    <t>putative transcriptional regulator,  LacI-family</t>
  </si>
  <si>
    <t>iolT1</t>
  </si>
  <si>
    <t>IolT1</t>
  </si>
  <si>
    <t>myo-Inositol transporter 1</t>
  </si>
  <si>
    <t>tnp2f</t>
  </si>
  <si>
    <t>ISCg2f</t>
  </si>
  <si>
    <t>transposase</t>
  </si>
  <si>
    <t>hkm</t>
  </si>
  <si>
    <t>putative sensor histidine kinase fragment of two-component system, putative pseudogene</t>
  </si>
  <si>
    <t>cg0986(amtR,pred)</t>
  </si>
  <si>
    <t>GOGAT</t>
  </si>
  <si>
    <t>glutamine 2-oxoglutarate aminotransferase NADPH large subunit, also glutamate synthase (EC:1.4.1.13)</t>
  </si>
  <si>
    <t>cg2092(sigA,exp), cg0986(amtR,exp), cg0350(glxR,pred), cg1585(argR,pred)</t>
  </si>
  <si>
    <t>glutamine 2-oxoglutarate aminotransferase NADPH small subunit, also glutamate synthase (EC:1.4.1.13)</t>
  </si>
  <si>
    <t>cg0986(amtR,exp), cg0350(glxR,pred), cg1585(argR,pred)</t>
  </si>
  <si>
    <t>emb (embC)</t>
  </si>
  <si>
    <t>Emb</t>
  </si>
  <si>
    <t>arabinosyltransferase</t>
  </si>
  <si>
    <t>aftA</t>
  </si>
  <si>
    <t>AftA</t>
  </si>
  <si>
    <t>arabinofuranosyltransferase</t>
  </si>
  <si>
    <t>putative short chain dehydrogenase, or oxidoreductase</t>
  </si>
  <si>
    <t>putative L-gulonolactone oxidase, FAD/FMN-containing dehydrogenase putativley involved in ascorbate and aldarate metabolism</t>
  </si>
  <si>
    <t>putative glycosyl transferase</t>
  </si>
  <si>
    <t>cg0350(glxR,pred)</t>
  </si>
  <si>
    <t>putative ABC-type polysaccharide/polyol phosphate export sytem, ATPase component</t>
  </si>
  <si>
    <t>putative polysaccharide/polyol phosphate export systems, permease component</t>
  </si>
  <si>
    <t>putative aminotransferase class V</t>
  </si>
  <si>
    <t>putative quinone oxidoreductase (EC:1.6.5.5)</t>
  </si>
  <si>
    <t>cgtRNA_3534</t>
  </si>
  <si>
    <t>Ser tRNA</t>
  </si>
  <si>
    <t>putative flavodoxin reductase/2Fe-2S ferredoxin</t>
  </si>
  <si>
    <t>putative amino acid carrier protein sodium/alanine symporter</t>
  </si>
  <si>
    <t>putative protein, conserved</t>
  </si>
  <si>
    <t>MoeB</t>
  </si>
  <si>
    <t>molybdopterin cofactor synthase, subunit 3</t>
  </si>
  <si>
    <t>MoaE</t>
  </si>
  <si>
    <t>molybdopterin cofactor synthase, large subunit 2</t>
  </si>
  <si>
    <t>MoaB</t>
  </si>
  <si>
    <t>molybdopterin cofactor biosynthesis protein, Mog-family</t>
  </si>
  <si>
    <t>MoaC</t>
  </si>
  <si>
    <t>molybdopterin cofactor biosynthesis protein C</t>
  </si>
  <si>
    <t>MoeA1</t>
  </si>
  <si>
    <t>molybdopterin cofactor synthesis protein A1, MoeA-family</t>
  </si>
  <si>
    <t>ModB</t>
  </si>
  <si>
    <t>putative molybdenum ABC-type transporter, permease component</t>
  </si>
  <si>
    <t>ModA</t>
  </si>
  <si>
    <t>putative molybdenum ABC-type transporter, molybdate-binding secreted protein</t>
  </si>
  <si>
    <t>putative molybdopterin converting factor, small subunit</t>
  </si>
  <si>
    <t>putative ABC transporter, ATP-binding protein</t>
  </si>
  <si>
    <t xml:space="preserve">aroT (pat) </t>
  </si>
  <si>
    <t>AroT</t>
  </si>
  <si>
    <t>cgtRNA_3535</t>
  </si>
  <si>
    <t>cgtRNA_3536</t>
  </si>
  <si>
    <t>Arg tRNA</t>
  </si>
  <si>
    <t>putative alcohol dehydrogenase, type III (EC:1.1.1.1)</t>
  </si>
  <si>
    <t>maoA</t>
  </si>
  <si>
    <t>MaoA</t>
  </si>
  <si>
    <t>MgtE2</t>
  </si>
  <si>
    <t>dicarboxylate uptake system for succinate, fumarate or L-malate, DASS-family</t>
  </si>
  <si>
    <t>cgtRNA_3537</t>
  </si>
  <si>
    <t>TyrA</t>
  </si>
  <si>
    <t>prephenate dehydrogenase (EC:1.3.1.12), essential</t>
  </si>
  <si>
    <t>putative cytosine deaminase, tRNA-specific adenosine deaminase (EC:3.5.4.-)</t>
  </si>
  <si>
    <t>cybD</t>
  </si>
  <si>
    <t>putative protein, CsbD-family, probably involved in stress response</t>
  </si>
  <si>
    <t>cgtRNA_3538</t>
  </si>
  <si>
    <t>putative tRNA-guanine transglycosylase, queuine tRNA-ribosyltransferase (EC:2.4.2.29)</t>
  </si>
  <si>
    <t xml:space="preserve">putative membrane protein, conserved </t>
  </si>
  <si>
    <t>putative protein, similar to malic enzyme</t>
  </si>
  <si>
    <t>putative ABC transporter, transmembrane and ATPase subunit</t>
  </si>
  <si>
    <t>GltX</t>
  </si>
  <si>
    <t>glutamyl-tRNA synthetase (EC:6.1.1.17)</t>
  </si>
  <si>
    <t>putative 3,4-dioxygenase β subunit</t>
  </si>
  <si>
    <t>tnp16a</t>
  </si>
  <si>
    <t>ISCg16a</t>
  </si>
  <si>
    <t>cgtRNA_3539</t>
  </si>
  <si>
    <t>aspT (aspB)</t>
  </si>
  <si>
    <t>AspT</t>
  </si>
  <si>
    <t>aspartate aminotransferase, AT class I (EC:2.6.1.1)</t>
  </si>
  <si>
    <t>DnaZX</t>
  </si>
  <si>
    <t>DNA polymerase III, subunits γ and τ (tau) (EC:2.7.7.7)</t>
  </si>
  <si>
    <t>putative BCR protein, YbaB-family COG0718, DUF149-family</t>
  </si>
  <si>
    <t>cg2152(clgR,exp)</t>
  </si>
  <si>
    <t>RecR</t>
  </si>
  <si>
    <t xml:space="preserve">recombination protein </t>
  </si>
  <si>
    <t>CobQ</t>
  </si>
  <si>
    <t>cobyric acid synthase</t>
  </si>
  <si>
    <t>putative tripeptide synthase involved in murein formation</t>
  </si>
  <si>
    <t>LeuA</t>
  </si>
  <si>
    <t>2-isopropylmalate synthase (EC:2.3.3.13)</t>
  </si>
  <si>
    <t>cg2092(sigA,exp)</t>
  </si>
  <si>
    <t xml:space="preserve">LysC </t>
  </si>
  <si>
    <t>ASDH</t>
  </si>
  <si>
    <t>SigC</t>
  </si>
  <si>
    <t>CAT</t>
  </si>
  <si>
    <t>catalase (EC:1.11.1.6)</t>
  </si>
  <si>
    <t>cg2109(oxyR,exp), cg1120(ripA,exp)</t>
  </si>
  <si>
    <t>cg2109(oxyR,exp)</t>
  </si>
  <si>
    <t>Lrp</t>
  </si>
  <si>
    <t>cg0313(lrp,exp), cg2092(sigA,exp)</t>
  </si>
  <si>
    <t>cg0313(lrp,exp), cg0314(brnF,exp), cg0315(brnE,exp)</t>
  </si>
  <si>
    <t>BrnF</t>
  </si>
  <si>
    <t>branched chain amino acid exporter Ile, Leu, Val, Met, large subunit</t>
  </si>
  <si>
    <t>cg2092(sigA,exp), cg0313(lrp,exp)</t>
  </si>
  <si>
    <t>BrnE</t>
  </si>
  <si>
    <t>branched chain amino acid exporter Ile, Leu, Val, Met, small subunit</t>
  </si>
  <si>
    <t>arsR2</t>
  </si>
  <si>
    <t>ArsR2</t>
  </si>
  <si>
    <t>arsC1 (arsB2)</t>
  </si>
  <si>
    <t>ArsB2</t>
  </si>
  <si>
    <t>arsenite permease, arsenical resistance-3 (ACR3)-family</t>
  </si>
  <si>
    <t>cg1704(arsR1,exp), cg0317(arsR2,exp)</t>
  </si>
  <si>
    <t>arsC2 (arsX)</t>
  </si>
  <si>
    <t>ArsC2</t>
  </si>
  <si>
    <t>arsenate reductase, arsenical pump modifier (EC:1.20.4.1)</t>
  </si>
  <si>
    <t>mrpG1 (mnhG)</t>
  </si>
  <si>
    <t>MrpG1</t>
  </si>
  <si>
    <t>mrpF1 (mnhF)</t>
  </si>
  <si>
    <t>MrpF1</t>
  </si>
  <si>
    <t>mrpE1 (mnhE)</t>
  </si>
  <si>
    <t>MrpE1</t>
  </si>
  <si>
    <t>mrpD1 (mnhD)</t>
  </si>
  <si>
    <t>MrpD1</t>
  </si>
  <si>
    <t>mrpC1 (mnhC)</t>
  </si>
  <si>
    <t>MrpC1</t>
  </si>
  <si>
    <t>mrpA1 (mnhAB)</t>
  </si>
  <si>
    <t>MrpA1</t>
  </si>
  <si>
    <t>CgtR1</t>
  </si>
  <si>
    <t>two component response regulator</t>
  </si>
  <si>
    <t>CgtS1</t>
  </si>
  <si>
    <t>two component sensor kinase</t>
  </si>
  <si>
    <t>cgtRNA_3540</t>
  </si>
  <si>
    <t>Pro tRNA</t>
  </si>
  <si>
    <t>putative secreted phosphohydrolase, probable acting as esterase</t>
  </si>
  <si>
    <t xml:space="preserve">putative protein, GatB/Yqey domain, conserved </t>
  </si>
  <si>
    <t xml:space="preserve">whcA (whiB4) </t>
  </si>
  <si>
    <t>WhcA</t>
  </si>
  <si>
    <t>negative role in SigH-mediated oxidative stress response, WhiB homolog</t>
  </si>
  <si>
    <t>putative translation initiation inhibitor, similar to endoribonuclease L-PSP, conserved</t>
  </si>
  <si>
    <t>phdT</t>
  </si>
  <si>
    <t>PhdT</t>
  </si>
  <si>
    <t>Phenylpropanoid transporter, MFS-type; involved in degradation of aromatic compounds</t>
  </si>
  <si>
    <t>cg0343(phdR,exp)</t>
  </si>
  <si>
    <t>phdA (fadD1)</t>
  </si>
  <si>
    <t>PhdA (FadD1)</t>
  </si>
  <si>
    <t>acyl:CoA ligase transmembrane protein; involved in degradation of aromatic compounds</t>
  </si>
  <si>
    <t>phdR</t>
  </si>
  <si>
    <t>PhdR</t>
  </si>
  <si>
    <t>cg0340(phdT,exp), cg0341(phdA,exp), cg0344(phdB,exp), cg0345(phdC,exp), cg0346(phdD,exp), cg0347(phdE,exp)</t>
  </si>
  <si>
    <t>phdB (fabG1)</t>
  </si>
  <si>
    <t>PhdB (FabG1)</t>
  </si>
  <si>
    <t>3-hydroxyacyl-CoA dehydrogenase; involved in degradation of aromatic compounds</t>
  </si>
  <si>
    <t>cg0343(phdR,exp), cg0350(glxR,pred)</t>
  </si>
  <si>
    <t>phdC</t>
  </si>
  <si>
    <t>PhdC</t>
  </si>
  <si>
    <t>3-oxoacyl-CoA ketohydrolase (acetyl-CoA forming); involved in degradation of aromatic compounds</t>
  </si>
  <si>
    <t>phdD (fadE)</t>
  </si>
  <si>
    <t>PhdD (FadE)</t>
  </si>
  <si>
    <t>acyl-CoA dehydrogenase; involved in degradation of aromatic compounds</t>
  </si>
  <si>
    <t>phdE (hdtZ)</t>
  </si>
  <si>
    <t>PhdE (HdtZ)</t>
  </si>
  <si>
    <t>enoyl-CoA hydratase; involved in degradation of aromatic compounds</t>
  </si>
  <si>
    <t>putative metallo-β-lactamase superfamily protein</t>
  </si>
  <si>
    <t>GlxR</t>
  </si>
  <si>
    <t>cAMP-dependent global transcriptional regulator, Crp-family</t>
  </si>
  <si>
    <t>probable endonuclease III protein (EC:4.2.99.18)</t>
  </si>
  <si>
    <t>putative thioredoxin-related protein, secreted thio-disulfide isomerase</t>
  </si>
  <si>
    <t>putative NTP pyrophosphohydrolase (EC:3.4.21.-)</t>
  </si>
  <si>
    <t>putative serine protease, membrane protein</t>
  </si>
  <si>
    <t>putative hydrolase or acyltransferase</t>
  </si>
  <si>
    <t>putative phosphatase, conserved</t>
  </si>
  <si>
    <t>putative septum site determining protein, conserved</t>
  </si>
  <si>
    <t>putative secretion ATPase protein</t>
  </si>
  <si>
    <t xml:space="preserve">putative secreted protein, conserved </t>
  </si>
  <si>
    <t>putative ATP-dependent RNA helicase, DEAD/DEAH box-family</t>
  </si>
  <si>
    <t>cg2559(aceB,exp)</t>
  </si>
  <si>
    <t>TopA</t>
  </si>
  <si>
    <t>CyaB</t>
  </si>
  <si>
    <t>adenylate cyclase (EC:4.6.1.1)</t>
  </si>
  <si>
    <t>DnaX</t>
  </si>
  <si>
    <t>putative DNA polymerase III, δ subunit (EC:2.7.7.7), maybe essential</t>
  </si>
  <si>
    <t>cgtRNA_3541</t>
  </si>
  <si>
    <t>Thr tRNA</t>
  </si>
  <si>
    <t>putative phage-associated protein</t>
  </si>
  <si>
    <t>cg0444(ramB,pred), cg0876(sigH,pred)</t>
  </si>
  <si>
    <t>putative adenylate kinase or related kinase, conserved</t>
  </si>
  <si>
    <t>RluC1</t>
  </si>
  <si>
    <t>ribosomal large subunit pseudouridine synthase C (EC:4.2.1.70)</t>
  </si>
  <si>
    <t>BglS</t>
  </si>
  <si>
    <t>β-glucosidase precursor-N-terminal domain, putative pseudogene</t>
  </si>
  <si>
    <t>β-glucosidase-C-terminal domain, putative pseudogene</t>
  </si>
  <si>
    <t xml:space="preserve">adhE (fadH) </t>
  </si>
  <si>
    <t>ADHe</t>
  </si>
  <si>
    <t>zinc-type alcohol dehydrogenase transmembrane, NAD-linked mycothiol-dependent formaldehyde dehydrogenase (EC:1.2.1.66)</t>
  </si>
  <si>
    <t>putative Zn-dependent hydrolase</t>
  </si>
  <si>
    <t>putative short chain dehydrogenase</t>
  </si>
  <si>
    <t>putative permease, major facilitator-family</t>
  </si>
  <si>
    <t>RmlB2</t>
  </si>
  <si>
    <t>putative dTDP-glucose 4,6-dehydratase (EC:4.2.1.46)</t>
  </si>
  <si>
    <t>ushA</t>
  </si>
  <si>
    <t>UshA</t>
  </si>
  <si>
    <t>DNA replication, recombination, repair, and degradation; Inorganic ion transport, metabolism, and storage</t>
  </si>
  <si>
    <t>cg2888(phoR,exp), cg2092(sigA,exp)</t>
  </si>
  <si>
    <t>ADHc</t>
  </si>
  <si>
    <t>RmlA1</t>
  </si>
  <si>
    <t>TDP-glucose pyrophosphorylase, Glucose-1-phosphate thymidylyltransferase (EC:2.7.7.24)</t>
  </si>
  <si>
    <t>RmlCD</t>
  </si>
  <si>
    <t>dTDP-4-dehydrorhamnose 3,5-epimerase, dTDP-dehydrorhamnose reductase (EC:1.1.1.133)</t>
  </si>
  <si>
    <t>RmlB1</t>
  </si>
  <si>
    <t>putative protein of nitroreductase-family, conserved, maybe involved in stress response</t>
  </si>
  <si>
    <t>cg0337(whcA,pred), cg0876(sigH,pred)</t>
  </si>
  <si>
    <t>putative secreted siderophore-binding lipoprotein of ABC-type ironIII dicitrate transporter</t>
  </si>
  <si>
    <t>putative metallopeptidase</t>
  </si>
  <si>
    <t>putative prolyl endopeptidase</t>
  </si>
  <si>
    <t>Cmt1</t>
  </si>
  <si>
    <t>cell surface polysaccharide biosynthesis / chain length determinant protein</t>
  </si>
  <si>
    <t>PtpA2</t>
  </si>
  <si>
    <t>CapD</t>
  </si>
  <si>
    <t>WZX</t>
  </si>
  <si>
    <t>MurA</t>
  </si>
  <si>
    <t>MurB</t>
  </si>
  <si>
    <t>tnp17a</t>
  </si>
  <si>
    <t xml:space="preserve">ISCg17a </t>
  </si>
  <si>
    <t>tnp17b</t>
  </si>
  <si>
    <t>ISCg17a</t>
  </si>
  <si>
    <t>tnp17c</t>
  </si>
  <si>
    <t>ISCG17a</t>
  </si>
  <si>
    <t>UdgA1</t>
  </si>
  <si>
    <t>WZY</t>
  </si>
  <si>
    <t>Lpd</t>
  </si>
  <si>
    <t>cg2115(sugR,pred)</t>
  </si>
  <si>
    <t>GalU2</t>
  </si>
  <si>
    <t>RamB</t>
  </si>
  <si>
    <t>transcriptional regulator, involved in acetate metabolism, MerR-family</t>
  </si>
  <si>
    <t>cg2831(ramA,exp), cg2092(sigA,exp), cg0444(ramB,exp), cg0350(glxR,exp)</t>
  </si>
  <si>
    <t>sdhC sdhCD</t>
  </si>
  <si>
    <t>SQOc SdhC</t>
  </si>
  <si>
    <t>Central carbon metabolism; Anaerobic metabolism; Respiration and oxidative phosphorylation</t>
  </si>
  <si>
    <t>cg2831(ramA,exp), cg1120(ripA,exp), cg0444(ramB,pred), cg0350(glxR,exp), cg2103(dtxR,exp), cg2092(sigA,exp)</t>
  </si>
  <si>
    <t>SQOa SdhA</t>
  </si>
  <si>
    <t>succinate:menaquinone oxidoreductase, flavoprotein subunit</t>
  </si>
  <si>
    <t>cg0350(glxR,exp), cg2103(dtxR,exp), cg2092(sigA,exp), cg2831(ramA,exp), cg1120(ripA,exp), cg0444(ramB,pred)</t>
  </si>
  <si>
    <t>SQOb SdhB</t>
  </si>
  <si>
    <t>succinate:menaquinone oxidoreductase, iron-sulfur protein subunit</t>
  </si>
  <si>
    <t>putative membrane protein, conserved 4th subunit of SQO?</t>
  </si>
  <si>
    <t>cg2831(ramA,pred), cg2092(sigA,exp), cg2103(dtxR,exp), cg0350(glxR,pred), cg1120(ripA,pred), cg0444(ramB,pred)</t>
  </si>
  <si>
    <t>mfsR</t>
  </si>
  <si>
    <t>MfsR</t>
  </si>
  <si>
    <t xml:space="preserve">transcriptional regulator, TetR-family </t>
  </si>
  <si>
    <t>cg0454(mfsR,pred)</t>
  </si>
  <si>
    <t>cg0456(pred), cg0455(pred), cg0454(mfsR,pred)</t>
  </si>
  <si>
    <t>putative permease, major facilitator superfamily</t>
  </si>
  <si>
    <t>PurU</t>
  </si>
  <si>
    <t>formyltetrahydrofolate deformylase</t>
  </si>
  <si>
    <t>Coenzyme transport and metabolism; Nucleotide transport and metabolism; Carbon source transport and metabolism</t>
  </si>
  <si>
    <t>DeoC</t>
  </si>
  <si>
    <t>deoxyribose-phosphate aldolase (EC:4.1.2.4)</t>
  </si>
  <si>
    <t>Central carbon metabolism; Nucleotide transport and metabolism</t>
  </si>
  <si>
    <t>csoR</t>
  </si>
  <si>
    <t>CsoR</t>
  </si>
  <si>
    <t>transcriptional repressor during copper starvation  </t>
  </si>
  <si>
    <t>Signal transduction mechanisms; Inorganic ion transport, metabolism, and storage</t>
  </si>
  <si>
    <t>cg0463(csoR,exp)</t>
  </si>
  <si>
    <t>copA (ctpA, ctpV)</t>
  </si>
  <si>
    <t>CopA</t>
  </si>
  <si>
    <t>copper-transporting P-type ATPase (EC:3.6.3.4)</t>
  </si>
  <si>
    <t>htaA</t>
  </si>
  <si>
    <t>HtaA</t>
  </si>
  <si>
    <t>secreted heme transport-associated protein</t>
  </si>
  <si>
    <t>hmuT</t>
  </si>
  <si>
    <t>HmuT</t>
  </si>
  <si>
    <t>hemin-binding periplasmic protein precursor</t>
  </si>
  <si>
    <t>hmuU</t>
  </si>
  <si>
    <t>HmuU</t>
  </si>
  <si>
    <t>hemin transport system, permease protein</t>
  </si>
  <si>
    <t>hmuV</t>
  </si>
  <si>
    <t>HmuV</t>
  </si>
  <si>
    <t>hemin transport system, ATP-binding protein</t>
  </si>
  <si>
    <t>htaB</t>
  </si>
  <si>
    <t>HtaB</t>
  </si>
  <si>
    <t>cg2103(dtxR,exp), cg2114(lexA,exp)</t>
  </si>
  <si>
    <t>htaC</t>
  </si>
  <si>
    <t>HtaC</t>
  </si>
  <si>
    <t>MurB2</t>
  </si>
  <si>
    <t>putative UDP-N-acetylenolpyruvoylglucosamine reductase EC:1.1.1.158</t>
  </si>
  <si>
    <t>fadD5 (fcs)</t>
  </si>
  <si>
    <t>FadD5 (FCS)</t>
  </si>
  <si>
    <t>MshA</t>
  </si>
  <si>
    <t>PGM</t>
  </si>
  <si>
    <t>phosphoglyceromutase (EC:5.4.2.1), also important role for cell division and morphology</t>
  </si>
  <si>
    <t>Central carbon metabolism</t>
  </si>
  <si>
    <t>senX3 (cgtS4)</t>
  </si>
  <si>
    <t>SenX3</t>
  </si>
  <si>
    <t>Post-translational modification; Signal transduction mechanisms</t>
  </si>
  <si>
    <t>regX3 (cgtR4)</t>
  </si>
  <si>
    <t>RegX3</t>
  </si>
  <si>
    <t>putative ABC transporter integral membrane protein</t>
  </si>
  <si>
    <t>EPP</t>
  </si>
  <si>
    <t>exopolyphosphatase, Ppx/GppA-family (EC:3.6.1.11)</t>
  </si>
  <si>
    <t>ProC</t>
  </si>
  <si>
    <t>pyrroline-5-carboxylate reductase (EC:1.5.1.2)</t>
  </si>
  <si>
    <t xml:space="preserve">putative DNA-binding excisionase protein, extremely conserved </t>
  </si>
  <si>
    <t xml:space="preserve">hypothetical protein, extremely conserved </t>
  </si>
  <si>
    <t>putative phosphatase (EC:3.1.3.3)</t>
  </si>
  <si>
    <t>Mrx3</t>
  </si>
  <si>
    <t>HemA</t>
  </si>
  <si>
    <t>glutamyl-tRNA reductase, involved in heme biosynthesis</t>
  </si>
  <si>
    <t>cg0876(sigH,exp), cg3247(hrrA,exp)</t>
  </si>
  <si>
    <t>HemC</t>
  </si>
  <si>
    <t>porphobilinogen deaminase,  involved in heme biosynthesis</t>
  </si>
  <si>
    <t>cg3247(hrrA,exp), cg0876(sigH,pred)</t>
  </si>
  <si>
    <t xml:space="preserve">qsuR </t>
  </si>
  <si>
    <t>QsuR</t>
  </si>
  <si>
    <t>cg0500(qsuR,pred)</t>
  </si>
  <si>
    <t>cg0500(qsuR,pred), cg0504(qsuD,exp), cg0503(qsuC,exp), cg0502(qsuB,exp), cg0501(qsuA,exp)</t>
  </si>
  <si>
    <t xml:space="preserve">qsuA </t>
  </si>
  <si>
    <t xml:space="preserve">QsuA </t>
  </si>
  <si>
    <t>putative shikimate permease, MFS-type</t>
  </si>
  <si>
    <t>cg0500(qsuR,exp)</t>
  </si>
  <si>
    <t xml:space="preserve">qsuB </t>
  </si>
  <si>
    <t xml:space="preserve">QsuB </t>
  </si>
  <si>
    <t>qsuC (aroD)</t>
  </si>
  <si>
    <t>QsuC (AroD)</t>
  </si>
  <si>
    <t>qsuD (aroE)</t>
  </si>
  <si>
    <t>QsuD (AroE)</t>
  </si>
  <si>
    <t>putative ribosomal protein L7/L12-family</t>
  </si>
  <si>
    <t>putative ABC-type putative spermidine/putrescine/ironIII transporter, ATPase subunit</t>
  </si>
  <si>
    <t>putative ABC-type putative spermidine/putrescine/ironIII transporter, permease subunit</t>
  </si>
  <si>
    <t>putative ABC-type putative spermidine/putrescine/ironIII transporter, substrate-binding lipoprotein</t>
  </si>
  <si>
    <t>HemD</t>
  </si>
  <si>
    <t>uroporphyrinogen III synthase/methyltransferase (EC:4.2.1.75),  involved in heme biosynthesis</t>
  </si>
  <si>
    <t>HemB</t>
  </si>
  <si>
    <t>δ-aminolevulinate dehydratase,  involved in heme biosynthesis</t>
  </si>
  <si>
    <t>putative cation-transporting p-type ATPase</t>
  </si>
  <si>
    <t>HemE</t>
  </si>
  <si>
    <t>uroporphyrinogen decarboxylase (EC:4.1.1.37),  involved in heme biosynthesis</t>
  </si>
  <si>
    <t>cg3247(hrrA,exp)</t>
  </si>
  <si>
    <t>HemY</t>
  </si>
  <si>
    <t>protoporphyrinogen oxidase (EC:1.3.3.4),  involved in heme biosynthesis</t>
  </si>
  <si>
    <t>HemL</t>
  </si>
  <si>
    <t>glutamate-1-semialdehyde 2,1-aminomutase, AT class II EC:5.4.3.8  involved in heme biosynthesis</t>
  </si>
  <si>
    <t>putative phosphoglycerate mutase,  involved in heme biosynthesis</t>
  </si>
  <si>
    <t>ccsX</t>
  </si>
  <si>
    <t>CcsX</t>
  </si>
  <si>
    <t>CcsA</t>
  </si>
  <si>
    <t>CcsB</t>
  </si>
  <si>
    <t>putative translation initiation inhibitor, YjgF-family or UPF0076-family, conserved</t>
  </si>
  <si>
    <t>GlyR</t>
  </si>
  <si>
    <t>transcriptional regulator of glyA cg1133, ArsR-family</t>
  </si>
  <si>
    <t>cg2103(dtxR,exp), cg2092(sigA,exp)</t>
  </si>
  <si>
    <t>cg1133(glyA,exp)</t>
  </si>
  <si>
    <t>MenA</t>
  </si>
  <si>
    <t>1,4-dihydroxy-2-naphthoate octaprenyltransferase, involved in menaquinone biosynthesis</t>
  </si>
  <si>
    <t>putative glycosyltransferase</t>
  </si>
  <si>
    <t xml:space="preserve">menE </t>
  </si>
  <si>
    <t xml:space="preserve">MenE </t>
  </si>
  <si>
    <t>O-succinylbenzoic acid-CoA ligase (EC:6.2.1.26), , involved in menaquinone biosynthesis</t>
  </si>
  <si>
    <t>cg2910(ipsA,exp), cg2766(pred)</t>
  </si>
  <si>
    <t>putative ketoglutarate semialdehyde dehydrogenase</t>
  </si>
  <si>
    <t>putative 5-dehydro-4-deoxyglucarate dehydratase EC:4.2.1.41, maybe involved in ascorbate and aldarate metabolism</t>
  </si>
  <si>
    <t>signal transduction mechanisms</t>
  </si>
  <si>
    <t>putative serine protease ClpP class</t>
  </si>
  <si>
    <t>putative dicarboxylic acid hydrolase or metal-dependent amidohydrolase, TIM-barrel fold</t>
  </si>
  <si>
    <t>cg2888(phoR,pred)</t>
  </si>
  <si>
    <t>PitA</t>
  </si>
  <si>
    <t>low-affinity phosphate transport protein, Pit-family</t>
  </si>
  <si>
    <t>menB (ech)</t>
  </si>
  <si>
    <t>MenB (Ech)</t>
  </si>
  <si>
    <t>putative pterin-4-α-carbinolamine dehydratase (EC:4.2.1.96)</t>
  </si>
  <si>
    <t>pepE2</t>
  </si>
  <si>
    <t>PepE2</t>
  </si>
  <si>
    <t>putative peptidase E (EC:3.4.13.21)</t>
  </si>
  <si>
    <t>MenC</t>
  </si>
  <si>
    <t>O-succinylbenzoate synthase, involved in menaquinone biosynthesis</t>
  </si>
  <si>
    <t>MenD</t>
  </si>
  <si>
    <t>mgtA</t>
  </si>
  <si>
    <t>MgtA</t>
  </si>
  <si>
    <t>α-mannosyltransferase add mannose to GlcAGroAc2</t>
  </si>
  <si>
    <t>putative amino acid permease</t>
  </si>
  <si>
    <t>menG (ubiE)</t>
  </si>
  <si>
    <t>MenG (UbiE)</t>
  </si>
  <si>
    <t>putative monooxygenase, FAD-binding</t>
  </si>
  <si>
    <t>IspB</t>
  </si>
  <si>
    <t>putative octaprenyl-diphosphate synthase protein (EC:2.5.1.-)</t>
  </si>
  <si>
    <t>cgtRNA_3542</t>
  </si>
  <si>
    <t>Tyr tRNA</t>
  </si>
  <si>
    <t>cgtRNA_3543</t>
  </si>
  <si>
    <t>cgtRNA_3544</t>
  </si>
  <si>
    <t>cgtRNA_3545</t>
  </si>
  <si>
    <t>Met tRNA</t>
  </si>
  <si>
    <t>cgtRNA_3546</t>
  </si>
  <si>
    <t>Trp tRNA</t>
  </si>
  <si>
    <t>SecE</t>
  </si>
  <si>
    <t xml:space="preserve">preprotein translocase subunit </t>
  </si>
  <si>
    <t>Protein secretion</t>
  </si>
  <si>
    <t>NusG</t>
  </si>
  <si>
    <t xml:space="preserve">transcription antitermination protein </t>
  </si>
  <si>
    <t>RplK</t>
  </si>
  <si>
    <t>RplA</t>
  </si>
  <si>
    <t>GabR</t>
  </si>
  <si>
    <t>cg0567(gabD,pred), cg0566(gabT,pred), cg0568(gabP,pred)</t>
  </si>
  <si>
    <t>GabT</t>
  </si>
  <si>
    <t>4-aminobutyrate aminotransferase, AT class II (EC:2.6.1.19)</t>
  </si>
  <si>
    <t>Carbon source transport and metabolism; Amino acid transport and metabolism; Transport and metabolism of further metabolites</t>
  </si>
  <si>
    <t>cg0565(gabR,pred), cg0350(glxR,exp)</t>
  </si>
  <si>
    <t>GabD2</t>
  </si>
  <si>
    <t>putative succinate-semialdehyde dehydrogenase NADP+ (EC:1.2.1.16)</t>
  </si>
  <si>
    <t>cg0350(glxR,exp), cg0565(gabR,pred)</t>
  </si>
  <si>
    <t>GabP</t>
  </si>
  <si>
    <t>GABA-specific uptake transporter</t>
  </si>
  <si>
    <t>Carbon source transport and metabolism; Inorganic ion transport, metabolism, and storage</t>
  </si>
  <si>
    <t>putative dehydrogenase</t>
  </si>
  <si>
    <t>RplJ</t>
  </si>
  <si>
    <t>RplL</t>
  </si>
  <si>
    <t>50S ribosomal protein L7/L12</t>
  </si>
  <si>
    <t>RpoB</t>
  </si>
  <si>
    <t>RpoC</t>
  </si>
  <si>
    <t>putative transcriptional regulator, HTH_3-family</t>
  </si>
  <si>
    <t>RpsL</t>
  </si>
  <si>
    <t>RpsG</t>
  </si>
  <si>
    <t>EF-2</t>
  </si>
  <si>
    <t>elongation factor EF-2/G  EC:3.6.5.3</t>
  </si>
  <si>
    <t>Tu</t>
  </si>
  <si>
    <t>elongation factor Tu  EC:3.6.5.3</t>
  </si>
  <si>
    <t>putative siderophore ABC transporter, ATP-binding protein</t>
  </si>
  <si>
    <t>Inorganic ion transport, metabolism, and storage; Transport and metabolism of further metabolites</t>
  </si>
  <si>
    <t>putative siderophore ABC transporter, permease protein</t>
  </si>
  <si>
    <t>putative butyryl-CoA:acetate coenzyme A transferase (EC:2.8.3.8), maybe involved in butanoate or propanoate metabolism</t>
  </si>
  <si>
    <t>RpsJ</t>
  </si>
  <si>
    <t>RplC</t>
  </si>
  <si>
    <t>RplD</t>
  </si>
  <si>
    <t>RplW</t>
  </si>
  <si>
    <t>RplB</t>
  </si>
  <si>
    <t>RpsS</t>
  </si>
  <si>
    <t>RplV</t>
  </si>
  <si>
    <t>RpsC</t>
  </si>
  <si>
    <t>RplP</t>
  </si>
  <si>
    <t>RpmC</t>
  </si>
  <si>
    <t>RpsQ</t>
  </si>
  <si>
    <t>RplN</t>
  </si>
  <si>
    <t>RplX</t>
  </si>
  <si>
    <t>RplE</t>
  </si>
  <si>
    <t>DKG (DGR?)</t>
  </si>
  <si>
    <t>2,5-diketo-D-gluconic acid reductase,  related to diketogulonate reductase EC:1.1.1.-</t>
  </si>
  <si>
    <t>FdhD</t>
  </si>
  <si>
    <t>formate dehydrogenase accessory protein</t>
  </si>
  <si>
    <t>putative molybdopterin-guanine dinucleotide biosynthesis protein, required for FDH (cg0618) activity</t>
  </si>
  <si>
    <t>cg0876(sigH,exp)</t>
  </si>
  <si>
    <t>FdhF (FDH)</t>
  </si>
  <si>
    <t>formate dehydrogenase, molybdenum-dependent enzyme</t>
  </si>
  <si>
    <t>putative cobalamin ECF transporter, substrate-specific component SCO2325</t>
  </si>
  <si>
    <t>putative cobalamin ECF transporter, duplicated ATPase component SCO2324 of energizing module</t>
  </si>
  <si>
    <t>putative cobalamin ECF transporter, transmembrane component SCO2323 of energizing module</t>
  </si>
  <si>
    <t>putative secreted oxidoreductase</t>
  </si>
  <si>
    <t>RpsH</t>
  </si>
  <si>
    <t>RplF</t>
  </si>
  <si>
    <t>RplR</t>
  </si>
  <si>
    <t>RpsE</t>
  </si>
  <si>
    <t>RpmD</t>
  </si>
  <si>
    <t>RplO</t>
  </si>
  <si>
    <t>creA</t>
  </si>
  <si>
    <t>CreA</t>
  </si>
  <si>
    <t>creB</t>
  </si>
  <si>
    <t>CreB</t>
  </si>
  <si>
    <t>creC (betB)</t>
  </si>
  <si>
    <t>creC (BetB)</t>
  </si>
  <si>
    <t>cg3352(genR,pred), cg2115(sugR,pred)</t>
  </si>
  <si>
    <t>creD</t>
  </si>
  <si>
    <t>CreD</t>
  </si>
  <si>
    <t>creE</t>
  </si>
  <si>
    <t>CreE</t>
  </si>
  <si>
    <t xml:space="preserve">ferredoxin reductase, part of putative cytochrome P450 system of p-cresol methylhydroxylase </t>
  </si>
  <si>
    <t>creF (fdxB)</t>
  </si>
  <si>
    <t>CreF (FdxB)</t>
  </si>
  <si>
    <t xml:space="preserve">ferredoxin no. 2, 2Fe-2S, part of putative cytochrome P450 system of p-cresol methylhydroxylase </t>
  </si>
  <si>
    <t>cg3352(genR,pred)</t>
  </si>
  <si>
    <t>creG (fabG2)</t>
  </si>
  <si>
    <t>CreG (FabG2)</t>
  </si>
  <si>
    <t>4-hydroxybenzyl-alcohol dehydrogenase (EC: 1.17.99.1)</t>
  </si>
  <si>
    <t>creH</t>
  </si>
  <si>
    <t>CreH</t>
  </si>
  <si>
    <t>putative PEP-utilizing enzyme, probably DNA binding, conserved</t>
  </si>
  <si>
    <t>creI</t>
  </si>
  <si>
    <t>CreI</t>
  </si>
  <si>
    <t>cg2115(sugR,pred), cg3352(genR,pred)</t>
  </si>
  <si>
    <t>creJ (cytP)</t>
  </si>
  <si>
    <t>CreJ (CytP450)</t>
  </si>
  <si>
    <t>creR</t>
  </si>
  <si>
    <t>CreR</t>
  </si>
  <si>
    <t>SecY</t>
  </si>
  <si>
    <t>ADK</t>
  </si>
  <si>
    <t>adenylate kinase  (EC:2.7.4.3)</t>
  </si>
  <si>
    <t>Map1</t>
  </si>
  <si>
    <t>methionine aminopeptidase (EC:3.4.11.18)</t>
  </si>
  <si>
    <t>IF-1</t>
  </si>
  <si>
    <t>translation initiation factor IF-1</t>
  </si>
  <si>
    <t>RpsM</t>
  </si>
  <si>
    <t>RpsK</t>
  </si>
  <si>
    <t>RpsD</t>
  </si>
  <si>
    <t>RpoA</t>
  </si>
  <si>
    <t>RplQ</t>
  </si>
  <si>
    <t>TruA</t>
  </si>
  <si>
    <t>rptA</t>
  </si>
  <si>
    <t>RptA</t>
  </si>
  <si>
    <t>terminal Rhamnopyranosyltransferase</t>
  </si>
  <si>
    <t>putative FAD/FMN-containing dehydrogenase, conserved</t>
  </si>
  <si>
    <t>CMA</t>
  </si>
  <si>
    <t>cyclopropane-fatty-acyl-phospholipid syntase</t>
  </si>
  <si>
    <t>putative serine protease</t>
  </si>
  <si>
    <t>putative membrane protein, segregation ATPase FtsK/SpoIIIE-family, conserved</t>
  </si>
  <si>
    <t>RplM</t>
  </si>
  <si>
    <t>RpsI</t>
  </si>
  <si>
    <t>MrsA</t>
  </si>
  <si>
    <t>phosphoglucosamine mutase (EC:5.4.2.8)</t>
  </si>
  <si>
    <t>ALR</t>
  </si>
  <si>
    <t>Amino acid transport and metabolism; Cell wall/membrane/envelope biogenesis</t>
  </si>
  <si>
    <t>putative ATPase or kinase, P-loop hydrolase, UPF0079-family</t>
  </si>
  <si>
    <t>putative permease</t>
  </si>
  <si>
    <t>PapA</t>
  </si>
  <si>
    <t>prolyl aminopeptidase A (EC: 3.4.11.5)</t>
  </si>
  <si>
    <t>putative molecular chaperone, homolog of metal-dependent protease</t>
  </si>
  <si>
    <t>GCP</t>
  </si>
  <si>
    <t>putative O-sialoglycoprotein endopeptidase (EC:3.4.24.57)</t>
  </si>
  <si>
    <t>Carbon source transport and metabolism; Amino acid transport and metabolism</t>
  </si>
  <si>
    <t>putative protein, conserved, UPF0031-family</t>
  </si>
  <si>
    <t>GroES</t>
  </si>
  <si>
    <t>chaperonin 10 Kd subunit</t>
  </si>
  <si>
    <t>cg2516(hrcA,exp), cg3420(sigM,pred), cg2092(sigA,exp)</t>
  </si>
  <si>
    <t>cg3420(sigM,pred), cg2516(hrcA,exp), cg2092(sigA,exp)</t>
  </si>
  <si>
    <t>tnp1c</t>
  </si>
  <si>
    <t>ISCg1c</t>
  </si>
  <si>
    <t>whcB (whiB3)</t>
  </si>
  <si>
    <t>WhcB</t>
  </si>
  <si>
    <t>regulator involved in oxidative stress response, WhiB homolg</t>
  </si>
  <si>
    <t>cg3422(trxB,pred)</t>
  </si>
  <si>
    <t>SigD</t>
  </si>
  <si>
    <t>GuaB2</t>
  </si>
  <si>
    <t>GuaB3</t>
  </si>
  <si>
    <t>inositol-5-monophosphate dehydrogenase no. 3</t>
  </si>
  <si>
    <t>GuaA</t>
  </si>
  <si>
    <t>bifunctional GMP synthase/glutamine amidotransferase protein EC:6.3.5.2</t>
  </si>
  <si>
    <t>cg2114(lexA,exp)</t>
  </si>
  <si>
    <t>putative polymerase involved in DNA repair</t>
  </si>
  <si>
    <t>crtEb (ubiA)</t>
  </si>
  <si>
    <t>CrtEb</t>
  </si>
  <si>
    <t>putative lycopene elongase or prenyltransferase, terpenoid synthesis</t>
  </si>
  <si>
    <t>CrtYf</t>
  </si>
  <si>
    <t>C50 carotenoid ε cyclase, terpenoid synthesis</t>
  </si>
  <si>
    <t>CrtYe</t>
  </si>
  <si>
    <t>phytoene dehydrogenase desaturase (EC:1.3.99.-), terpenoid synthesis</t>
  </si>
  <si>
    <t>CrtB2</t>
  </si>
  <si>
    <t>phytoene synthetase (EC:2.5.1.-), terpenoid synthesis</t>
  </si>
  <si>
    <t>putative drug exporter, RND superfamily, terpenoid synthesis</t>
  </si>
  <si>
    <t>CrtE</t>
  </si>
  <si>
    <t>geranylgeranyl-pyrophosphate sythase (EC:2.5.1.29), terpenoid synthesis</t>
  </si>
  <si>
    <t>putative secreted lipoprotein</t>
  </si>
  <si>
    <t>putative nucleoside-diphosphate-sugar epimerase</t>
  </si>
  <si>
    <t>PHR</t>
  </si>
  <si>
    <t>deoxyribodipyrimidine photolyase (EC:4.1.99.3)</t>
  </si>
  <si>
    <t>putative ABC transport system integral membrane subunit</t>
  </si>
  <si>
    <t>putative ABC transporter ATP-binding protein</t>
  </si>
  <si>
    <t>cg0444(ramB,pred), cg3253(mcbR,pred)</t>
  </si>
  <si>
    <t>cg3253(mcbR,pred), cg0444(ramB,pred)</t>
  </si>
  <si>
    <t>DnaE2</t>
  </si>
  <si>
    <t>DNA polymerase III subunit α (EC:2.7.7.7)</t>
  </si>
  <si>
    <t>putative cytidine and deoxycytidylate deaminase, conserved</t>
  </si>
  <si>
    <t>putative ABC-type putative iron-siderophore transporter, substrate-binding lipoprotein</t>
  </si>
  <si>
    <t>SpoU</t>
  </si>
  <si>
    <t>putative tRNA/rRNA methyltransferase protein (EC:2.1.1.-)</t>
  </si>
  <si>
    <t>FolD</t>
  </si>
  <si>
    <t>putative secreted or membrane protein</t>
  </si>
  <si>
    <t xml:space="preserve">metA (metX) </t>
  </si>
  <si>
    <t>MetA</t>
  </si>
  <si>
    <t>homoserine O-acetyltransferase EC:2.3.1.31, loss causes methionine auxotrophy</t>
  </si>
  <si>
    <t>cg3253(mcbR,pred), cg2092(sigA,exp)</t>
  </si>
  <si>
    <t>MetY</t>
  </si>
  <si>
    <t>O-acetylhomoserine sulfhydrylase EC:2.5.1.49, loss causes methionine auxotrophy</t>
  </si>
  <si>
    <t>cg2092(sigA,exp), cg3253(mcbR,exp)</t>
  </si>
  <si>
    <t>carbon starvation protein A</t>
  </si>
  <si>
    <t>PrpD2</t>
  </si>
  <si>
    <t>2-methycitrate dehydratase, involved in propionate catabolism EC:4.2.1.79</t>
  </si>
  <si>
    <t>cg0350(glxR,exp), cg0800(prpR,exp), cg2092(sigA,exp), cg2831(ramA,exp)</t>
  </si>
  <si>
    <t>PrpB2</t>
  </si>
  <si>
    <t>2-methylisocitrate lyase, involved in propionate catabolism EC:4.1.3.30</t>
  </si>
  <si>
    <t>PrpC2</t>
  </si>
  <si>
    <t>2-methylcitrate synthase, involved in propionate catabolism EC:2.3.3.5,2.3.3.1</t>
  </si>
  <si>
    <t>cg0350(glxR,exp), cg2831(ramA,exp), cg0800(prpR,exp), cg2092(sigA,exp)</t>
  </si>
  <si>
    <t>mdh2 (mdhB)</t>
  </si>
  <si>
    <t>MDH2</t>
  </si>
  <si>
    <t>predicted malate/L-lactate dehydrogenase EC:1.1.1.37</t>
  </si>
  <si>
    <t>cg0444(ramB,pred)</t>
  </si>
  <si>
    <t>ICD</t>
  </si>
  <si>
    <t>isocitrate dehydrogenase  (EC:1.1.1.42)</t>
  </si>
  <si>
    <t>putative cytoplasmic siderophore-interacting protein</t>
  </si>
  <si>
    <t>cg2103(dtxR,exp), cg2092(sigA,exp), cg0444(ramB,pred)</t>
  </si>
  <si>
    <t>cg0444(ramB,pred), cg2103(dtxR,exp), cg2092(sigA,exp)</t>
  </si>
  <si>
    <t>putative iron-siderophore ABC transporter, permease subunit</t>
  </si>
  <si>
    <t>Irp1</t>
  </si>
  <si>
    <t>putative iron-siderophore ABC transporter, secreted siderophore-binding lipoprotein</t>
  </si>
  <si>
    <t>putative sugar efflux permease, MFS-type</t>
  </si>
  <si>
    <t>putative exodeoxyribonuclease (EC:3.1.11.2)</t>
  </si>
  <si>
    <t>putative ABC-type iron-siderophore transporter, substrate-binding lipoprotein</t>
  </si>
  <si>
    <t>putative ABC-type iron-siderophore transporter, ATPase subunit</t>
  </si>
  <si>
    <t>putative ABC-type iron-siderophore transporter, permease subunit</t>
  </si>
  <si>
    <t>TrpS</t>
  </si>
  <si>
    <t>tryptophanyl-tRNA synthetase (EC:6.1.1.2)</t>
  </si>
  <si>
    <t>putative membrane protein, ribonuclease BN-like-family</t>
  </si>
  <si>
    <t>putative cell wall-associated hydrolase</t>
  </si>
  <si>
    <t>UPP</t>
  </si>
  <si>
    <t>uracil phosphoribosyltransferase (EC:2.4.2.9)</t>
  </si>
  <si>
    <t>PmmB</t>
  </si>
  <si>
    <t>phosphoglucomutase/phosphomannomutase EC:5.4.2.2,5.4.2.8</t>
  </si>
  <si>
    <t>AmiA</t>
  </si>
  <si>
    <t>putative N-acyl-L-amino acid amidohydrolase</t>
  </si>
  <si>
    <t>Amino acid transport and metabolism; Transport and metabolism of further metabolites</t>
  </si>
  <si>
    <t>LpdA (LPD, E3)</t>
  </si>
  <si>
    <t xml:space="preserve">dihydrolipoamide dehydrogenase, E3 subunit of PDHc/ODHc EC:1.8.1.4 </t>
  </si>
  <si>
    <t>PYC</t>
  </si>
  <si>
    <t>pyruvate carboxylase (EC:6.4.1.1)</t>
  </si>
  <si>
    <t>cg0350(glxR,pred), cg2092(sigA,exp), cg0444(ramB,exp)</t>
  </si>
  <si>
    <t>putative thioredoxin domain-containing protein</t>
  </si>
  <si>
    <t>yciC</t>
  </si>
  <si>
    <t>YciC</t>
  </si>
  <si>
    <t>putative P-loop GTPase of the COG0523-family, involved in zinc metabolism</t>
  </si>
  <si>
    <t>putative FAD-dependent pyridine nucleotide-disulphide oxidoreductase, involved in zinc metabolism</t>
  </si>
  <si>
    <t>PrpD1</t>
  </si>
  <si>
    <t>2-methylcitrate dehydratase</t>
  </si>
  <si>
    <t>PrpB1</t>
  </si>
  <si>
    <t>2-methylisocitrate lyase</t>
  </si>
  <si>
    <t>PrpC1</t>
  </si>
  <si>
    <t>2-methylcitrate synthase</t>
  </si>
  <si>
    <t>PrpR</t>
  </si>
  <si>
    <t>cg0762(prpC2,exp), cg0759(prpD2,exp), cg0760(prpB2,exp)</t>
  </si>
  <si>
    <t>AccBC</t>
  </si>
  <si>
    <t>biotin carboxylase and biotin carboxyl carrier protein EC:6.3.4.14,6.4.1.2,6.4</t>
  </si>
  <si>
    <t>cg2737(fasR,exp)</t>
  </si>
  <si>
    <t>ThrR (TST?)</t>
  </si>
  <si>
    <t>thiosulfate sulfurtransferase (EC:2.8.1.1)</t>
  </si>
  <si>
    <t>WbpC</t>
  </si>
  <si>
    <t>putative lipopolysaccharide biosynthesis acyltransferase, conserved</t>
  </si>
  <si>
    <t>Maf</t>
  </si>
  <si>
    <t>putative septum formation protein Maf-like protein</t>
  </si>
  <si>
    <t>accE</t>
  </si>
  <si>
    <t>AccE</t>
  </si>
  <si>
    <t>DtsR2 (CoACx)</t>
  </si>
  <si>
    <t>dtsR1 (accD1)</t>
  </si>
  <si>
    <t>DtsR1 (CoACx)</t>
  </si>
  <si>
    <t>cg0350(glxR,pred), cg2737(fasR,exp)</t>
  </si>
  <si>
    <t>BirA</t>
  </si>
  <si>
    <t>biotin-protein ligase</t>
  </si>
  <si>
    <t>PurK</t>
  </si>
  <si>
    <t>phosphoribosylaminoimidazole carboxylase</t>
  </si>
  <si>
    <t>KUP</t>
  </si>
  <si>
    <t>potassium K+ transporter</t>
  </si>
  <si>
    <t>PurE</t>
  </si>
  <si>
    <t>phosphoribosylaminoimidazole carboxylase catalytic subunit</t>
  </si>
  <si>
    <t>NtaA</t>
  </si>
  <si>
    <t>nitrilotriacetate monooxygenase component A (EC:1.14.13.-)</t>
  </si>
  <si>
    <t>tnp5a</t>
  </si>
  <si>
    <t>fabG</t>
  </si>
  <si>
    <t>FabG</t>
  </si>
  <si>
    <t>3-ketoacyl-acyl-carrier-protein reductase</t>
  </si>
  <si>
    <t>putative dihydrofolate reductase</t>
  </si>
  <si>
    <t>putative lactoylglutathione lyase or related lyase, glyoxylase-family, conserved</t>
  </si>
  <si>
    <t>TusG</t>
  </si>
  <si>
    <t>trehalose uptake system, ABC-type, permease protein</t>
  </si>
  <si>
    <t>TusF</t>
  </si>
  <si>
    <t>trehalose uptake system, ABC-type, membrane spanning protein</t>
  </si>
  <si>
    <t>putative membrane protein, involved in trehalose uptake, conserved</t>
  </si>
  <si>
    <t>TusE</t>
  </si>
  <si>
    <t>trehalose uptake system, ABC-type, bacterial extracellular solute-binding protein</t>
  </si>
  <si>
    <t xml:space="preserve">tusK (msiK2) </t>
  </si>
  <si>
    <t>TusK</t>
  </si>
  <si>
    <t>trehalose uptake system, ABC-type, component</t>
  </si>
  <si>
    <t>cg0350(glxR,exp)</t>
  </si>
  <si>
    <t>putative helicase</t>
  </si>
  <si>
    <t>putative DNA helicase</t>
  </si>
  <si>
    <t>putative type II restriction enzyme, methylase subunit</t>
  </si>
  <si>
    <t>putative superfamily II DNA/RNA helicase, SNF2-family</t>
  </si>
  <si>
    <t>putative transcriptional regulator, conserved</t>
  </si>
  <si>
    <t>WbbL</t>
  </si>
  <si>
    <t>putative rhamnosyl transferase WbbL</t>
  </si>
  <si>
    <t>GDP-mannose pyrophosphorylase, mannose-1-phosphate guanylyltransferase GDP EC:2.7.7.22</t>
  </si>
  <si>
    <t>whcD (whiB2)</t>
  </si>
  <si>
    <t>WhcD</t>
  </si>
  <si>
    <t>phosphomannomutase EC:5.4.2.8</t>
  </si>
  <si>
    <t>ManA</t>
  </si>
  <si>
    <t>mannose-6-phosphate isomerase (EC:5.3.1.8)</t>
  </si>
  <si>
    <t>SahH</t>
  </si>
  <si>
    <t>Tmk</t>
  </si>
  <si>
    <t>thymidylate kinase (EC:2.7.4.9)</t>
  </si>
  <si>
    <t>MtrA</t>
  </si>
  <si>
    <t>two component response regulator involved in cell wall metabolism, stress response and osmoregulation</t>
  </si>
  <si>
    <t>Signal transduction mechanisms; Cell wall/membrane/envelope biogenesis</t>
  </si>
  <si>
    <t>MtrB</t>
  </si>
  <si>
    <t>two component sensor kinase involved in cell wall metabolism, stress response and osmoregulation</t>
  </si>
  <si>
    <t>putative purine/pyrimidine phosphoribosyl transferase, conserved</t>
  </si>
  <si>
    <t>psrp-1</t>
  </si>
  <si>
    <t>PSrp-1</t>
  </si>
  <si>
    <t>putative ribosome-associated protein Y</t>
  </si>
  <si>
    <t>putative haloacid dehalogenase/epoxide hydrolase-family</t>
  </si>
  <si>
    <t>putative GTPase</t>
  </si>
  <si>
    <t>AroA</t>
  </si>
  <si>
    <t>putative ACR, COG2135, conserved</t>
  </si>
  <si>
    <t>cg2114(lexA,exp), cg0350(glxR,exp)</t>
  </si>
  <si>
    <t>SigH</t>
  </si>
  <si>
    <t>cg0876(sigH,exp), cg1861(rel,pred)</t>
  </si>
  <si>
    <t>RshA</t>
  </si>
  <si>
    <t>whcE (whiB1)</t>
  </si>
  <si>
    <t xml:space="preserve">WhcE </t>
  </si>
  <si>
    <t>transcriptional regulator, positive role in survival under heat and oxidative stress, WhiB homolg</t>
  </si>
  <si>
    <t>cg0350(glxR,pred), cg0876(sigH,exp)</t>
  </si>
  <si>
    <t>RhlE</t>
  </si>
  <si>
    <t>putative helicase, UvrD/Rep-family</t>
  </si>
  <si>
    <t>cglK</t>
  </si>
  <si>
    <t>CglK</t>
  </si>
  <si>
    <t>major potassium uptake system, essential for pH homeostasis and growth at acidic pH, VIC superfamily</t>
  </si>
  <si>
    <t>putative NTP pyrophosphohydrolase</t>
  </si>
  <si>
    <t>putative metal-dependent hydrolase</t>
  </si>
  <si>
    <t>putative secreted protein containing a PDZ domain</t>
  </si>
  <si>
    <t>putative secreted protein, conserved</t>
  </si>
  <si>
    <t>PdxR</t>
  </si>
  <si>
    <t>PdxS</t>
  </si>
  <si>
    <t>cg0897(pdxR,exp), cg2092(sigA,exp), cg2114(lexA,exp)</t>
  </si>
  <si>
    <t>PdxT</t>
  </si>
  <si>
    <t>cg0897(pdxR,exp), cg2114(lexA,exp), cg2092(sigA,exp)</t>
  </si>
  <si>
    <t>cgtRNA_3547</t>
  </si>
  <si>
    <t>Psp2</t>
  </si>
  <si>
    <t>HisN</t>
  </si>
  <si>
    <t>putative inositol monophosphatase (EC:3.1.3.25)</t>
  </si>
  <si>
    <t>PrfB (RF-2)</t>
  </si>
  <si>
    <t>peptide chain release factor 2 RF-2</t>
  </si>
  <si>
    <t>FtsE</t>
  </si>
  <si>
    <t>cell division ATP-binding protein, FtsE-family</t>
  </si>
  <si>
    <t>FtsX</t>
  </si>
  <si>
    <t>putative cell division protein, FtsX-family</t>
  </si>
  <si>
    <t>SmpB</t>
  </si>
  <si>
    <t>putative uroporphyrin-III C-methyltransferase</t>
  </si>
  <si>
    <t>cgs01</t>
  </si>
  <si>
    <t>ssrA (cgb_09185)</t>
  </si>
  <si>
    <t>SsrA</t>
  </si>
  <si>
    <t>Translation, ribosomal structure and biogenesis; Protein turnover and chaperones</t>
  </si>
  <si>
    <t>tnp18a</t>
  </si>
  <si>
    <t xml:space="preserve">ISCg18a </t>
  </si>
  <si>
    <t>cgtRNA_3548</t>
  </si>
  <si>
    <t>putative secreted siderophore-binding lipoprotein</t>
  </si>
  <si>
    <t>putative putative iron-siderophore transporter, permease subunit</t>
  </si>
  <si>
    <t>putative ABC-type putative iron-siderophore transporter, permease subunit</t>
  </si>
  <si>
    <t>putative ABC-type putative iron-siderophore transporter, ATPase subunit</t>
  </si>
  <si>
    <t>cgr04</t>
  </si>
  <si>
    <t>cgr05</t>
  </si>
  <si>
    <t>cgr06</t>
  </si>
  <si>
    <t>putative pyridoxal phosphate aminotransferase, AT class I (EC:2.6.1.1)</t>
  </si>
  <si>
    <t>putative DNA or RNA helicase of superfamily II</t>
  </si>
  <si>
    <t>Rpf1</t>
  </si>
  <si>
    <t>resuscitation promoting factor</t>
  </si>
  <si>
    <t>CspB</t>
  </si>
  <si>
    <t>cold shock protein</t>
  </si>
  <si>
    <t>putative glutamine cyclotransferase (EC:2.3.2.5)</t>
  </si>
  <si>
    <t>putative xanthine/uracil symporter, nucleobase:cation symporter-2 NCS2-family</t>
  </si>
  <si>
    <t>putative 23S ribosomal RNA methyltransferase</t>
  </si>
  <si>
    <t>SerC</t>
  </si>
  <si>
    <t>cg0350(glxR,pred), cg0444(ramB,pred)</t>
  </si>
  <si>
    <t>CS (GltA)</t>
  </si>
  <si>
    <t>cg2831(ramA,exp), cg0444(ramB,exp), cg0350(glxR,exp), cg2092(sigA,exp)</t>
  </si>
  <si>
    <t>FkpA</t>
  </si>
  <si>
    <t>acetyl-coenzyme A carboxylase carboxyl transferase (EC:6.4.1.2)</t>
  </si>
  <si>
    <t>cg0444(ramB,pred), cg0350(glxR,pred)</t>
  </si>
  <si>
    <t>cg0444(ramB,exp), cg2831(ramA,exp)</t>
  </si>
  <si>
    <t>MctC</t>
  </si>
  <si>
    <t>monocarboxylic acid transporter</t>
  </si>
  <si>
    <t>Fas-IB</t>
  </si>
  <si>
    <t>fatty acid synthase, Fas-I-type, non-essential  (EC:2.3.1.85)</t>
  </si>
  <si>
    <t>cg2737(fasR,exp), cg0350(glxR,pred)</t>
  </si>
  <si>
    <t>putative homoserine O-acetyltransferase</t>
  </si>
  <si>
    <t>cgtRNA_3549</t>
  </si>
  <si>
    <t>Mrx1</t>
  </si>
  <si>
    <t>FolA</t>
  </si>
  <si>
    <t>dihydrofolate reductase (EC:1.5.1.3)</t>
  </si>
  <si>
    <t>ThyA</t>
  </si>
  <si>
    <t>thymidylate synthase (EC:2.1.1.45)</t>
  </si>
  <si>
    <t>cysQ</t>
  </si>
  <si>
    <t>CysQ</t>
  </si>
  <si>
    <t>Amino acid transport and metabolism; Inorganic ion transport, metabolism, and storage</t>
  </si>
  <si>
    <t>NEI</t>
  </si>
  <si>
    <t>endonuclease VIII removing oxidized pyrimidines MA, formamidopyrimidine-DNA glycosylase (EC:3.2.2.23)</t>
  </si>
  <si>
    <t>CynX</t>
  </si>
  <si>
    <t>putative cyanate permease, MFS-type</t>
  </si>
  <si>
    <t>PGI</t>
  </si>
  <si>
    <t>glucose-6-phosphate isomerase (EC:5.3.1.9)</t>
  </si>
  <si>
    <t>putative chorismate mutase</t>
  </si>
  <si>
    <t>PcrA</t>
  </si>
  <si>
    <t>putative ABC-type transport system, involved in lipoprotein release, permease component</t>
  </si>
  <si>
    <t>cg0979(exp)</t>
  </si>
  <si>
    <t>putative ABC-type transport system, involved in lipoprotein release, ATPase component</t>
  </si>
  <si>
    <t>putative transcriptional regulator, PadR-like-family</t>
  </si>
  <si>
    <t>cg0979(exp), cg0978(exp), cg0977(exp)</t>
  </si>
  <si>
    <t>MepB</t>
  </si>
  <si>
    <t>putative secreted protein related to metalloendopeptidase</t>
  </si>
  <si>
    <t>PurN</t>
  </si>
  <si>
    <t>PurH</t>
  </si>
  <si>
    <t>CitE</t>
  </si>
  <si>
    <t>AmtR</t>
  </si>
  <si>
    <t>master regulator of nitrogen control, repressor, TetR-family</t>
  </si>
  <si>
    <t>RpsR</t>
  </si>
  <si>
    <t>RpsN</t>
  </si>
  <si>
    <t>RpmG</t>
  </si>
  <si>
    <t>RpmB</t>
  </si>
  <si>
    <t>sutP</t>
  </si>
  <si>
    <t>SutP</t>
  </si>
  <si>
    <t>putative sulfate permease or related transporter MFS superfamily, SulP-family</t>
  </si>
  <si>
    <t>cg0993(sutR,pred)</t>
  </si>
  <si>
    <t>sutR</t>
  </si>
  <si>
    <t>SutR</t>
  </si>
  <si>
    <t>cg0992(sutP,pred), cg0993(sutR,pred)</t>
  </si>
  <si>
    <t>RpmE</t>
  </si>
  <si>
    <t>50S ribosomal protein L31</t>
  </si>
  <si>
    <t>RpmF</t>
  </si>
  <si>
    <t>CgtR2</t>
  </si>
  <si>
    <t>CgtS2</t>
  </si>
  <si>
    <t>putative molybdenum cofactor biosynthesis protein</t>
  </si>
  <si>
    <t>MscL</t>
  </si>
  <si>
    <t>large conductance mechanosensitive channel, MscL-family</t>
  </si>
  <si>
    <t>FthC</t>
  </si>
  <si>
    <t>GalU1</t>
  </si>
  <si>
    <t>UTP-glucose-1-phosphate uridylyltransferase (EC:2.7.7.9)</t>
  </si>
  <si>
    <t>MoeA2</t>
  </si>
  <si>
    <t>molybdenum cofactor biosynthesis protein</t>
  </si>
  <si>
    <t>putative acetyltransferase</t>
  </si>
  <si>
    <t>putative integral membrane transporter, cyanate permease, MFS-type</t>
  </si>
  <si>
    <t>CdaS</t>
  </si>
  <si>
    <t>cyclomaltodextrinase (EC:3.2.1.54), involved in starch and sucrose metabolism</t>
  </si>
  <si>
    <t>PMT</t>
  </si>
  <si>
    <t>glycosyltransferase, protein O-mannosyltransferase (EC:2.4.1.109)</t>
  </si>
  <si>
    <t>putative uroporphyrin-III C/tetrapyrrole corrin/porphyrin methyltransferase, putative methyltransferase, UPF0011-family</t>
  </si>
  <si>
    <t>BetP</t>
  </si>
  <si>
    <t>glycine βine transporter, deletion mutant sensitive to osmotic stress</t>
  </si>
  <si>
    <t>cg2092(sigA,exp), cg0862(mtrA,exp)</t>
  </si>
  <si>
    <t>MetS</t>
  </si>
  <si>
    <t>methionyl-tRNA synthetase (EC:6.1.1.10)</t>
  </si>
  <si>
    <t>putative metal-dependent hydrolase, conserved</t>
  </si>
  <si>
    <t>putative double-stranded β-helix domain</t>
  </si>
  <si>
    <t>tnp6a</t>
  </si>
  <si>
    <t>ISCg6a</t>
  </si>
  <si>
    <t>transposase fragment</t>
  </si>
  <si>
    <t>tnp6b</t>
  </si>
  <si>
    <t>tnp7a</t>
  </si>
  <si>
    <t>ISCg7a</t>
  </si>
  <si>
    <t>DLD</t>
  </si>
  <si>
    <t>menaquinone-dependent D-lactate dehydrogenase (EC:1.1.1.28)</t>
  </si>
  <si>
    <t>Carbon source transport and metabolism; Respiration and oxidative phophorylation</t>
  </si>
  <si>
    <t>putative restriction-modification system: methylase (EC:2.1.1.72)</t>
  </si>
  <si>
    <t>tnp6c</t>
  </si>
  <si>
    <t>ISCg6c</t>
  </si>
  <si>
    <t>tnp6d</t>
  </si>
  <si>
    <t>cadR</t>
  </si>
  <si>
    <t>CadR</t>
  </si>
  <si>
    <t>transcriptional regulator, ArsR-family</t>
  </si>
  <si>
    <t>cg1032(cadR,exp)</t>
  </si>
  <si>
    <t>cg1033(cadD,exp), cg1032(cadR,exp)</t>
  </si>
  <si>
    <t>cadD</t>
  </si>
  <si>
    <t>CadD</t>
  </si>
  <si>
    <t>cadmium resistance transporter, CadD-family</t>
  </si>
  <si>
    <t xml:space="preserve">putative Dnase, TatD related </t>
  </si>
  <si>
    <t>Rpf2</t>
  </si>
  <si>
    <t>resuscitation promoting factor, secreted protein</t>
  </si>
  <si>
    <t>cg0862(mtrA,exp), cg0444(ramB,exp), cg2831(ramA,exp), cg2092(sigA,exp), cg0350(glxR,exp)</t>
  </si>
  <si>
    <t>KsgA</t>
  </si>
  <si>
    <t>putative dimethyladenosine transferase (EC:2.1.1.48)</t>
  </si>
  <si>
    <t>DNA replication, recombination, repair, and degradation; Translation, ribosomal structure and biogenesis</t>
  </si>
  <si>
    <t>cg2831(ramA,pred), cg0444(ramB,pred), cg0350(glxR,pred), cg2092(sigA,exp), cg0862(mtrA,exp)</t>
  </si>
  <si>
    <t>ipsE</t>
  </si>
  <si>
    <t>IpsE</t>
  </si>
  <si>
    <t>cg0444(ramB,pred), cg0862(mtrA,exp), cg0350(glxR,pred), cg2831(ramA,pred), cg2092(sigA,exp)</t>
  </si>
  <si>
    <t>putative ATPase component of ABC transporters with duplicated ATPase domains</t>
  </si>
  <si>
    <t>PdxK</t>
  </si>
  <si>
    <t>pyridoxal/pyridoxine/pyridoxamine kinase (EC:2.7.1.35)</t>
  </si>
  <si>
    <t>cg0862(mtrA,exp), cg2092(sigA,exp), cg0444(ramB,pred), cg2831(ramA,pred), cg0350(glxR,pred)</t>
  </si>
  <si>
    <t>putative thiol-disulfide isomerase and thioredoxins, conserved</t>
  </si>
  <si>
    <t>Post-translational modification</t>
  </si>
  <si>
    <t>ppk2A (ppk2)</t>
  </si>
  <si>
    <t>Ppk2A</t>
  </si>
  <si>
    <t>polyphosphate kinase</t>
  </si>
  <si>
    <t>putative enoyl-CoA hydratase/isomerase (EC:4.2.1.17), maybe essential</t>
  </si>
  <si>
    <t>Cmt3</t>
  </si>
  <si>
    <t>corynomycolyl transferase  EC:2.3.1.122</t>
  </si>
  <si>
    <t>mmpLR</t>
  </si>
  <si>
    <t>MmpLR</t>
  </si>
  <si>
    <t>cg1053(mmpLR,exp)</t>
  </si>
  <si>
    <t>cg1054(mmpL2,exp), cg1053(mmpLR,exp)</t>
  </si>
  <si>
    <t>MmpL2</t>
  </si>
  <si>
    <t>drug exporter of the RND superfamily</t>
  </si>
  <si>
    <t>rraA (menG is cg0556)</t>
  </si>
  <si>
    <t>RraA</t>
  </si>
  <si>
    <t>ribonuclease activity regulator protein RraA or  S-Adenosylmethionine:2-demethylmenaquinone methyltransferase</t>
  </si>
  <si>
    <t>PrfC (PCRF3, EF-G)</t>
  </si>
  <si>
    <t>putative peptide chain release factor 3 EF-G</t>
  </si>
  <si>
    <t>UrtA</t>
  </si>
  <si>
    <t>ABC-type urea uptake system, substrate binding protein</t>
  </si>
  <si>
    <t>cg0350(glxR,pred), cg0986(amtR,exp)</t>
  </si>
  <si>
    <t>UrtB</t>
  </si>
  <si>
    <t>ABC-type urea uptake system, permease subunit</t>
  </si>
  <si>
    <t>UrtC</t>
  </si>
  <si>
    <t>cg0986(amtR,exp), cg0350(glxR,pred)</t>
  </si>
  <si>
    <t>UrtD</t>
  </si>
  <si>
    <t>ABC-type urea uptake system</t>
  </si>
  <si>
    <t>UrtE</t>
  </si>
  <si>
    <t>ABC-type urea uptake system, ATP binding protein</t>
  </si>
  <si>
    <t>Pth2</t>
  </si>
  <si>
    <t>peptidyl-tRNA hydrolase (EC:3.1.1.29)</t>
  </si>
  <si>
    <t>putative oxidoreductase (EC:1.13.-), maybe involved in nitrogen metabolism</t>
  </si>
  <si>
    <t>gapB (gapX)</t>
  </si>
  <si>
    <t>GapB (GAPDH)</t>
  </si>
  <si>
    <t>glyceraldehyde-3-phosphate dehydrogenase gluconeogenesis</t>
  </si>
  <si>
    <t>cg2831(ramA,exp), cg2092(sigA,exp)</t>
  </si>
  <si>
    <t>Pth1</t>
  </si>
  <si>
    <t>RplY</t>
  </si>
  <si>
    <t>50S ribosomal protein L25 general stress protein Ctc</t>
  </si>
  <si>
    <t>putative lactoylglutathione lyase</t>
  </si>
  <si>
    <t>PrsA</t>
  </si>
  <si>
    <t>Amino acid transport and metabolism; Nucleotide transport and metabolism; Coenzyme transport and metabolism</t>
  </si>
  <si>
    <t>GlmU</t>
  </si>
  <si>
    <t>putative UDP-N-acetylglucosamine pyrophosphorylase (EC:2.7.7.23)</t>
  </si>
  <si>
    <t>putative multicopper oxidase</t>
  </si>
  <si>
    <t>putative ABC-type multidrug transport system, ATPase component</t>
  </si>
  <si>
    <t>cg1084(cgtR10,exp)</t>
  </si>
  <si>
    <t>CgtS10</t>
  </si>
  <si>
    <t>CgtR10</t>
  </si>
  <si>
    <t>cg1084(cgtR10,exp), cg1081(exp), cg1082(exp), cg1083(cgtS10,exp)</t>
  </si>
  <si>
    <t xml:space="preserve">hypothetical protein </t>
  </si>
  <si>
    <t>putative ABC-type multidrug/protein/lipid transport system, ATPase component</t>
  </si>
  <si>
    <t>GgtB</t>
  </si>
  <si>
    <t>cg3420(sigM,pred)</t>
  </si>
  <si>
    <t>tnp3a</t>
  </si>
  <si>
    <t>ISCg3a</t>
  </si>
  <si>
    <t>cgtRNA_3550</t>
  </si>
  <si>
    <t>Gln tRNA</t>
  </si>
  <si>
    <t>MFD</t>
  </si>
  <si>
    <t>putative transcription-repair coupling factor TRCF</t>
  </si>
  <si>
    <t>putative ABC transporter transmembrane component</t>
  </si>
  <si>
    <t>putative ABC-type multidrug/protein/lipid transport system, membrane component</t>
  </si>
  <si>
    <t>putative esterase, membrane protein</t>
  </si>
  <si>
    <t>LysI</t>
  </si>
  <si>
    <t>putative pyrophosphatase</t>
  </si>
  <si>
    <t>porC</t>
  </si>
  <si>
    <t>PorC</t>
  </si>
  <si>
    <t>porB</t>
  </si>
  <si>
    <t>PorB</t>
  </si>
  <si>
    <t>anion-specific porin precursor</t>
  </si>
  <si>
    <t>ENO</t>
  </si>
  <si>
    <t>enolase EC:4.2.1.11 phosphopyruvate hydratase</t>
  </si>
  <si>
    <t>cg2092(sigA,exp), cg2115(sugR,exp)</t>
  </si>
  <si>
    <t>putative septum formation initiator, secreted protein of the FtsB-family</t>
  </si>
  <si>
    <t>Ppx2</t>
  </si>
  <si>
    <t>exopolyphosphatase (EC:3.6.1.11)</t>
  </si>
  <si>
    <t>cgtRNA_3551</t>
  </si>
  <si>
    <t>TdcB</t>
  </si>
  <si>
    <t>threonine dehydratase (EC:4.3.1.19)</t>
  </si>
  <si>
    <t>putative pyrimidine reductase, riboflavin biosynthesis</t>
  </si>
  <si>
    <t>putative stress-responsive transcriptional regulator, conserved</t>
  </si>
  <si>
    <t>RipA</t>
  </si>
  <si>
    <t>transcriptional regulator of iron proteins and repressor of aconitase, AraC-family</t>
  </si>
  <si>
    <t>GreA</t>
  </si>
  <si>
    <t xml:space="preserve">transcription elongation factor </t>
  </si>
  <si>
    <t>Mca</t>
  </si>
  <si>
    <t>putative protein, similar to ribosomal protein S2</t>
  </si>
  <si>
    <t>AroF</t>
  </si>
  <si>
    <t>3-deoxy-7-phosphoheptulonate synthase</t>
  </si>
  <si>
    <t>UppS1</t>
  </si>
  <si>
    <t>putative undecaprenyl pyrophosphate synthetase, maybe involved in terpenoid biosynthesis</t>
  </si>
  <si>
    <t>CoaA</t>
  </si>
  <si>
    <t>pantothenate kinase EC:2.7.1.33</t>
  </si>
  <si>
    <t>GlyA</t>
  </si>
  <si>
    <t>serine hydroxymethyltransferase EC:2.1.2.1</t>
  </si>
  <si>
    <t>cg2092(sigA,exp), cg0527(glyR,exp)</t>
  </si>
  <si>
    <t>pabAB (pab)</t>
  </si>
  <si>
    <t>PabAB</t>
  </si>
  <si>
    <t>p-aminobenzoate synthase component I and II EC:6.3.5.8</t>
  </si>
  <si>
    <t>putative branched-chain amino acid aminotransferase/4-amino-4-deoxychorismate lyase, conserved</t>
  </si>
  <si>
    <t>putative transcriptional regulator, LysR-type</t>
  </si>
  <si>
    <t>putative phosphinothricin acetyltransferase , GNAT-family EC:2.3.1.-</t>
  </si>
  <si>
    <t>putative allophanate hydrolase subunit 2</t>
  </si>
  <si>
    <t>putative allophanate hydrolase subunit 1</t>
  </si>
  <si>
    <t>putative protein, homolog of lactam utilization protein B, UPF0271-family, conserved</t>
  </si>
  <si>
    <t>putative Na+/proline, Na+/panthothenate symporter</t>
  </si>
  <si>
    <t xml:space="preserve">putative transcriptional regulator, GntR-family </t>
  </si>
  <si>
    <t>fumC (fum)</t>
  </si>
  <si>
    <t>FUM</t>
  </si>
  <si>
    <t>fumarase fumarate hydratase (EC:4.2.1.2)</t>
  </si>
  <si>
    <t>cg0350(glxR,exp), cg2092(sigA,exp), cg2102(sigB,pred), cg2831(ramA,exp)</t>
  </si>
  <si>
    <t>SsuI</t>
  </si>
  <si>
    <t>NADPH-dependent FMN reductase (EC:1.5.1.29) required for sulfonate and sulfonate ester utilization</t>
  </si>
  <si>
    <t>cg0012(ssuR,exp), cg2092(sigA,exp), cg3253(mcbR,pred)</t>
  </si>
  <si>
    <t>putative NADPH-dependent FMN reductase</t>
  </si>
  <si>
    <t>cg1324(rosR,exp)</t>
  </si>
  <si>
    <t>SeuA</t>
  </si>
  <si>
    <t>FMNH2-dependent monooxygenase for sulfonate ester utilization EC:1.14.14.-</t>
  </si>
  <si>
    <t>cg2092(sigA,exp), cg3253(mcbR,pred), cg0012(ssuR,exp)</t>
  </si>
  <si>
    <t>SeuB</t>
  </si>
  <si>
    <t>SeuC</t>
  </si>
  <si>
    <t>FMNH2-dependent monooxygenase EC:1.14.14.- for sulfonate ester utilization</t>
  </si>
  <si>
    <t>SsuD2</t>
  </si>
  <si>
    <t>FMNH2-dependent aliphatic sulfonate monooxygenase EC:1.14.14.5 for sulfonate utilization</t>
  </si>
  <si>
    <t>FBP</t>
  </si>
  <si>
    <t>fructose 1,6 bisphosphatase, class II (EC:3.1.3.11) essential for gluconeogenesis</t>
  </si>
  <si>
    <t>cg2831(ramA,exp)</t>
  </si>
  <si>
    <t>putative protein, similar to arabinose efflux permease</t>
  </si>
  <si>
    <t>ER VII</t>
  </si>
  <si>
    <t>exodeoxyribonuclease VII small subunit (EC:3.1.11.6)</t>
  </si>
  <si>
    <t>exodeoxyribonuclease VII large subunit (EC:3.1.11.6)</t>
  </si>
  <si>
    <t>ipsH (lytB)</t>
  </si>
  <si>
    <t>IpsH (LytB)</t>
  </si>
  <si>
    <t>4-hydroxy-3-methylbut-2-enyl diphosphate reductase (EC:1.17.1.2)</t>
  </si>
  <si>
    <t>putative γ-aminobutyrate permease or related permease, conserved</t>
  </si>
  <si>
    <t>Carbon source transport and metabolism; Transport and metabolism of further metabolites</t>
  </si>
  <si>
    <t>MetP</t>
  </si>
  <si>
    <t>Cmt5</t>
  </si>
  <si>
    <t>corynomycolyl transferase (EC:2.3.1.122)</t>
  </si>
  <si>
    <t>putative protein, conserved, putative plasmid maintenance system killer protein</t>
  </si>
  <si>
    <t>putative protein, conserved, plasmid maintenance system antidote protein</t>
  </si>
  <si>
    <t>ArcB</t>
  </si>
  <si>
    <t>putative ornithine carbamoyltransferase protein (EC:2.1.3.3)</t>
  </si>
  <si>
    <t>tnp9a</t>
  </si>
  <si>
    <t xml:space="preserve">ISCg9a </t>
  </si>
  <si>
    <t>putative sensory box/GGDEF-family membrane protein</t>
  </si>
  <si>
    <t>putative glycosyltransferase, probably involved in cell wall biogenesis</t>
  </si>
  <si>
    <t>putative dinucleotide-utilizing enzyme</t>
  </si>
  <si>
    <t>tnp10c</t>
  </si>
  <si>
    <t>ISCg10a</t>
  </si>
  <si>
    <t>transposase fragment, putative pseudogene</t>
  </si>
  <si>
    <t>tnp10b</t>
  </si>
  <si>
    <t>tnp10a</t>
  </si>
  <si>
    <t>putative aldo/keto reductase</t>
  </si>
  <si>
    <t>putative carboxymuconolactone decarboxylase, conserved</t>
  </si>
  <si>
    <t>putative short chain dehydrogenase or nucleoside-diphosphate-sugar epimerase</t>
  </si>
  <si>
    <t>putative ABC-type transport systems, involved in lipoprotein release, ATPase component</t>
  </si>
  <si>
    <t>putative Mg-chelatase subunit ChlI</t>
  </si>
  <si>
    <t>putative protein, similarity to 2,3-PDG dependent phosphoglycerate mutase pgm-amycolatopsis methanolica, conserved</t>
  </si>
  <si>
    <t>putative protein, strong similarity to hypothetical protein Rv2133c-Mycobacterium tuberculosis, conserved</t>
  </si>
  <si>
    <t>putative PEP phosphonomutase or related enzyme, conserved</t>
  </si>
  <si>
    <t>phnA</t>
  </si>
  <si>
    <t>PhnA</t>
  </si>
  <si>
    <t>putative Zn-ribbon-containing protein involved in phosphonate metabolism</t>
  </si>
  <si>
    <t xml:space="preserve">putative transcriptional regulator, MarR-family </t>
  </si>
  <si>
    <t>cg1211(pred)</t>
  </si>
  <si>
    <t>cg1212(pred), cg1211(pred)</t>
  </si>
  <si>
    <t>putative permease of the major facilitator superfamily, antibiotic efflux permease</t>
  </si>
  <si>
    <t>tnp1a</t>
  </si>
  <si>
    <t>ISCg1a</t>
  </si>
  <si>
    <t>nadS</t>
  </si>
  <si>
    <t>NadS</t>
  </si>
  <si>
    <t>cysteine desulfurase-like protein involved in Fe-S cluster assembly, required for maturation of NadA</t>
  </si>
  <si>
    <t>cg0876(sigH,pred), cg0337(whcA,pred), cg1218(ndnR,exp)</t>
  </si>
  <si>
    <t>NadC</t>
  </si>
  <si>
    <t>quinolinate phosphoribosyltransferase</t>
  </si>
  <si>
    <t>NadA</t>
  </si>
  <si>
    <t>quinolinate synthetase</t>
  </si>
  <si>
    <t>cg0876(sigH,pred), cg1218(ndnR,exp), cg0337(whcA,pred)</t>
  </si>
  <si>
    <t>ndnR</t>
  </si>
  <si>
    <t>NdnR</t>
  </si>
  <si>
    <t>transcriptional repressor of NAD de novo biosynthesis genes ndnR-nadA-nadC-nadS operon, NrtR-family</t>
  </si>
  <si>
    <t>cg1216(nadA,exp), cg1215(nadC,exp), cg1214(nadS,exp), cg1218(ndnR,exp)</t>
  </si>
  <si>
    <t>putative Zn-dependent hydrolase of the β-lactamase fold</t>
  </si>
  <si>
    <t>LplA</t>
  </si>
  <si>
    <t>lipoate-protein ligase A (EC:6.3.2.-)</t>
  </si>
  <si>
    <t>phnB2</t>
  </si>
  <si>
    <t>PhnB</t>
  </si>
  <si>
    <t>similarity to alkylphosphonate uptake operon protein PhnB-Escherichia coli, conserved</t>
  </si>
  <si>
    <t>benK3 (pcaK)</t>
  </si>
  <si>
    <t>BenK3 (PcaK)</t>
  </si>
  <si>
    <t>putative benzoate transport transmembrane protein</t>
  </si>
  <si>
    <t>cg2627(pcaO,pred), cg2624(pcaR,pred), cg0350(glxR,pred)</t>
  </si>
  <si>
    <t>pobB (pobA)</t>
  </si>
  <si>
    <t>PobB (PobA)</t>
  </si>
  <si>
    <t>4-hydroxybenzoate 3-monooxygenase (EC:1.14.13.2)</t>
  </si>
  <si>
    <t>cg0350(glxR,pred), cg2627(pcaO,pred), cg2624(pcaR,pred)</t>
  </si>
  <si>
    <t>ykoE</t>
  </si>
  <si>
    <t>YkoE</t>
  </si>
  <si>
    <t xml:space="preserve">thiamin-regulated ECF transporter for hydroxymethylpyrimidine, substrate-specific component </t>
  </si>
  <si>
    <t>ykoD</t>
  </si>
  <si>
    <t>YkoD</t>
  </si>
  <si>
    <t>thiamin-regulated ECF transporter for hydroxymethylpyrimidine, duplicated ATPase component  of energizing module</t>
  </si>
  <si>
    <t>ykoC</t>
  </si>
  <si>
    <t>YkoC</t>
  </si>
  <si>
    <t>thiamin-regulated ECF transporter for hydroxymethylpyrimidine, transmembrane component  of energizing module</t>
  </si>
  <si>
    <t>ChaA</t>
  </si>
  <si>
    <t xml:space="preserve">Na+(K+)/H+ antiporter </t>
  </si>
  <si>
    <t>putative protein, conserved, LmbE-family</t>
  </si>
  <si>
    <t>putative excinuclease ATPase subunit-UvrA-like protein</t>
  </si>
  <si>
    <t>tpx (prx)</t>
  </si>
  <si>
    <t>TPX (prx)</t>
  </si>
  <si>
    <t>putative 2-dehydropantoate 2-reductase</t>
  </si>
  <si>
    <t>putative protein, conserved- putative pseudogene N-terminal fragment</t>
  </si>
  <si>
    <t>putative protein, conserved- putative pseudogene C-terminal fragment</t>
  </si>
  <si>
    <t>putative secreted trypsin-like serine protease, contain C-terminal PDZ domain</t>
  </si>
  <si>
    <t>arsC4</t>
  </si>
  <si>
    <t>ArsC4</t>
  </si>
  <si>
    <t>arsenate reductase, glutaredoxin-family (EC:1.20.4.1)</t>
  </si>
  <si>
    <t>putative GTPase involved in stress response</t>
  </si>
  <si>
    <t>lpqW</t>
  </si>
  <si>
    <t>LpqW</t>
  </si>
  <si>
    <t>putative protein, homologe to Rv1166 lipoprotein required to channel PIM4 into LAM synthesis, cell envelope</t>
  </si>
  <si>
    <t>MshB</t>
  </si>
  <si>
    <t>putative N-acetyl-1-D-myo-inosityl-2-amino-2-deoxy-α-D-glucopyranoside deacetylase (EC:3.5.1.-)</t>
  </si>
  <si>
    <t>FdxC</t>
  </si>
  <si>
    <t>ferredoxin no. 3</t>
  </si>
  <si>
    <t>DapC</t>
  </si>
  <si>
    <t>N-succinyl-2,6-diaminopimelate aminotransferase, AT class I (EC:2.6.1.17)</t>
  </si>
  <si>
    <t>putative HNH endonuclease, conserved</t>
  </si>
  <si>
    <t>DapD</t>
  </si>
  <si>
    <t>cg0986(amtR,exp), cg2092(sigA,exp)</t>
  </si>
  <si>
    <t>AroP</t>
  </si>
  <si>
    <t>DapD2</t>
  </si>
  <si>
    <t>DapE</t>
  </si>
  <si>
    <t>succinyl-diaminopimelate desuccinylase EC:3.5.1.18</t>
  </si>
  <si>
    <t>putative lysine decarboxylase-family protein</t>
  </si>
  <si>
    <t>FolP2</t>
  </si>
  <si>
    <t>dihydropteroate synthase EC:2.5.1.15</t>
  </si>
  <si>
    <t>putative glycosyltransferase involved in cell wall biogenesis</t>
  </si>
  <si>
    <t>RrmA</t>
  </si>
  <si>
    <t>rRNA guanine-N1-methyltransferase  EC:2.1.1.51</t>
  </si>
  <si>
    <t>cg1271(sigE,pred)</t>
  </si>
  <si>
    <t>putative β-fructosidase, levanase/invertase, (EC:3.2.1.26)</t>
  </si>
  <si>
    <t>GlgA</t>
  </si>
  <si>
    <t>glycogen synthase EC:2.4.1.21</t>
  </si>
  <si>
    <t>cg2092(sigA,exp), cg2831(ramA,exp), cg0444(ramB,exp), cg0196(iolR,pred)</t>
  </si>
  <si>
    <t>GlgC</t>
  </si>
  <si>
    <t>ADP-glucose pyrophosphorylase, Glucose-1-phosphate adenylyltransferase EC:2.7.7.27</t>
  </si>
  <si>
    <t>cg2092(sigA,exp), cg2831(ramA,exp)</t>
  </si>
  <si>
    <t>putative O-methyltransferase</t>
  </si>
  <si>
    <t>SigE</t>
  </si>
  <si>
    <t>cg0876(sigH,pred), cg1861(rel,pred)</t>
  </si>
  <si>
    <t>cg1266(pred)</t>
  </si>
  <si>
    <t>cseE</t>
  </si>
  <si>
    <t>CseE</t>
  </si>
  <si>
    <t>tatB</t>
  </si>
  <si>
    <t>TatB</t>
  </si>
  <si>
    <t>twin argininte translocase protein B</t>
  </si>
  <si>
    <t>Mrp</t>
  </si>
  <si>
    <t>ATPase involved in chromosome partitioning</t>
  </si>
  <si>
    <t>MgtE1</t>
  </si>
  <si>
    <t>Mg/Co/Ni transporter MgtE, contains CBS domain, intracellular</t>
  </si>
  <si>
    <t>OdhA</t>
  </si>
  <si>
    <t>2-oxoglutarate dehydrogenase, E1 subunit of ODHc</t>
  </si>
  <si>
    <t xml:space="preserve">aroE (aroE1, aroE2) </t>
  </si>
  <si>
    <t>AroE</t>
  </si>
  <si>
    <t>shikimate 5-dehydrogenase (EC:1.1.1.25)</t>
  </si>
  <si>
    <t>LipT</t>
  </si>
  <si>
    <t>type B carboxylesterase (EC:3.1.1.1)</t>
  </si>
  <si>
    <t>putative multidrug efflux permease of the major facilitator superfamily</t>
  </si>
  <si>
    <t>MetE</t>
  </si>
  <si>
    <t>putative flavin-containing monooxygenase 3 (EC:1.14.13.8)</t>
  </si>
  <si>
    <t>putative esterase of the α-β hydrolase superfamily</t>
  </si>
  <si>
    <t>putative hydrolase or acyltransferase α/β hydrolase superfamily</t>
  </si>
  <si>
    <t>putative non-ribosomal peptide synthetase module and related proteins, conserved</t>
  </si>
  <si>
    <t>CydC</t>
  </si>
  <si>
    <t>CydD</t>
  </si>
  <si>
    <t>CydB</t>
  </si>
  <si>
    <t>Respiration and oxidative phosphorylation</t>
  </si>
  <si>
    <t>CydA</t>
  </si>
  <si>
    <t>putative HKD-family nuclease</t>
  </si>
  <si>
    <t>putative NTP pyrophosphohydrolase (EC:3.6.1.-)</t>
  </si>
  <si>
    <t>putative superfamily II DNA and RNA helicase</t>
  </si>
  <si>
    <t>DNA replication, recombination, repair, and degradation; Transcription including sigma factors, RNA processing and modification</t>
  </si>
  <si>
    <t>rolR</t>
  </si>
  <si>
    <t>RolR</t>
  </si>
  <si>
    <t>cg1308(rolR,exp)</t>
  </si>
  <si>
    <t>cg1311(rolD,exp), cg1310(rolM,exp), cg1309(rolH,exp), cg1308(rolR,exp)</t>
  </si>
  <si>
    <t>rolH (mhpA)</t>
  </si>
  <si>
    <t>RolH (MhpA)</t>
  </si>
  <si>
    <t>cg1308(rolR,exp), cg0350(glxR,pred)</t>
  </si>
  <si>
    <t xml:space="preserve">rolM (tfdF) </t>
  </si>
  <si>
    <t>RolM</t>
  </si>
  <si>
    <t>maleylacetate reductase (EC:1.3.1.32)</t>
  </si>
  <si>
    <t xml:space="preserve">rolD (catA2) </t>
  </si>
  <si>
    <t>RolD</t>
  </si>
  <si>
    <t>catechol 1,2-dioxygenase (EC:1.13.11.37)</t>
  </si>
  <si>
    <t>PutP</t>
  </si>
  <si>
    <t>proline transport system</t>
  </si>
  <si>
    <t>cg2114(lexA,exp), cg0350(glxR,pred)</t>
  </si>
  <si>
    <t>putative superfamily II DNA/RNA helicases, SNF2-family</t>
  </si>
  <si>
    <t>putative 2-oxo acid dehydrogenase, conserved</t>
  </si>
  <si>
    <t>putative DNA repair exonuclease, conserved</t>
  </si>
  <si>
    <t>putative ATPase involved in DNA repair, conserved</t>
  </si>
  <si>
    <t>LipP</t>
  </si>
  <si>
    <t>lipase, conserved</t>
  </si>
  <si>
    <t>atoE</t>
  </si>
  <si>
    <t>AtoE</t>
  </si>
  <si>
    <t>putative short-chain fatty acids transporter</t>
  </si>
  <si>
    <t>putative protein, conserved, YceI homolog</t>
  </si>
  <si>
    <t>RosR</t>
  </si>
  <si>
    <t>putative transcriptional regulator, Crp-family</t>
  </si>
  <si>
    <t>putative copper chaperone</t>
  </si>
  <si>
    <t>CtpC</t>
  </si>
  <si>
    <t>putative protein, similar to GTP pyrophosphokinase, conserved</t>
  </si>
  <si>
    <t>cgtRNA_3552</t>
  </si>
  <si>
    <t>putative secreted hydrolase</t>
  </si>
  <si>
    <t>ArgS</t>
  </si>
  <si>
    <t>arginyl-tRNA synthetase (EC:6.1.1.19)</t>
  </si>
  <si>
    <t>LysA</t>
  </si>
  <si>
    <t>diaminopimelate decarboxylase (EC:4.1.1.20)</t>
  </si>
  <si>
    <t>HOM</t>
  </si>
  <si>
    <t>homoserine dehydrogenase (EC:1.1.1.3)</t>
  </si>
  <si>
    <t>ThrB</t>
  </si>
  <si>
    <t>homoserine kinase (EC:2.7.1.39)</t>
  </si>
  <si>
    <t>ArnR</t>
  </si>
  <si>
    <t>cg1120(ripA,pred), cg0350(glxR,exp), cg2092(sigA,exp), cg1340(arnR,exp)</t>
  </si>
  <si>
    <t>cg1341(narI,exp), cg3141(hmp,exp), cg1340(arnR,exp), cg1343(narH,exp), cg1345(narK,exp), cg1344(narG,exp), cg1342(narJ,exp)</t>
  </si>
  <si>
    <t>NarI</t>
  </si>
  <si>
    <t>cg1340(arnR,exp), cg1324(rosR,exp), cg1120(ripA,exp), cg0350(glxR,exp), cg2092(sigA,exp)</t>
  </si>
  <si>
    <t>NarJ</t>
  </si>
  <si>
    <t>dissimilatory nitrate reductase, δ-subunit, assembly factor</t>
  </si>
  <si>
    <t>cg0350(glxR,exp), cg2092(sigA,exp), cg1340(arnR,exp), cg1324(rosR,exp), cg1120(ripA,exp)</t>
  </si>
  <si>
    <t>NarH</t>
  </si>
  <si>
    <t>dissimilatory nitrate reductase, β-subunit, iron sulfur protein</t>
  </si>
  <si>
    <t>cg0350(glxR,exp), cg1120(ripA,exp), cg1324(rosR,exp), cg2092(sigA,exp), cg1340(arnR,exp)</t>
  </si>
  <si>
    <t>NarG</t>
  </si>
  <si>
    <t>dissimilatory nitrate reductase, α-subunit, Mo cofactor-containing</t>
  </si>
  <si>
    <t>cg2092(sigA,exp), cg1340(arnR,exp), cg1324(rosR,exp), cg1120(ripA,exp), cg0350(glxR,exp)</t>
  </si>
  <si>
    <t>NarK</t>
  </si>
  <si>
    <t>nitrate/nitrite antiporter</t>
  </si>
  <si>
    <t>cg1324(rosR,exp), cg1120(ripA,exp), cg2092(sigA,exp), cg0350(glxR,exp), cg1340(arnR,exp)</t>
  </si>
  <si>
    <t>MOG</t>
  </si>
  <si>
    <t>putative molybdopterin biosynthesis MOG protein</t>
  </si>
  <si>
    <t>putative secreted phospholipid phosphatase</t>
  </si>
  <si>
    <t>putative membrane protein containing CBS domain</t>
  </si>
  <si>
    <t>MOB</t>
  </si>
  <si>
    <t>putative molybdopterin-guanine dinucleotide biosynthesis protein, homolog to mobA, required for FDH cg0618 activity</t>
  </si>
  <si>
    <t>MoeA3</t>
  </si>
  <si>
    <t>molybdopterin biosynthesis protein</t>
  </si>
  <si>
    <t>MoaA</t>
  </si>
  <si>
    <t>molybdenum cofactor biosynthesis protein A</t>
  </si>
  <si>
    <t>FadD4</t>
  </si>
  <si>
    <t>acyl-CoA synthase/synthetase EC:6.2.1.3</t>
  </si>
  <si>
    <t>Rho</t>
  </si>
  <si>
    <t>transcription termination factor Rho</t>
  </si>
  <si>
    <t>PrfA (PRF-1)</t>
  </si>
  <si>
    <t>peptide chain release factor 1 RF-1</t>
  </si>
  <si>
    <t>putative rRNA or tRNA methylase</t>
  </si>
  <si>
    <t>putative translation factor SUA5, Sua5/YciO/YrdC/YwlC-family</t>
  </si>
  <si>
    <t>putative membrane protein, UDP-N-acetylmuramyl pentapeptide phosphotransferase/UDP-N-acetylglucosamine-1-pho</t>
  </si>
  <si>
    <t>AtpI</t>
  </si>
  <si>
    <t>AtpB</t>
  </si>
  <si>
    <t>cg0876(sigH,exp), cg2831(ramA,pred)</t>
  </si>
  <si>
    <t>AtpE</t>
  </si>
  <si>
    <t>AtpF</t>
  </si>
  <si>
    <t>AtpH</t>
  </si>
  <si>
    <t>AtpA</t>
  </si>
  <si>
    <t>AtpG</t>
  </si>
  <si>
    <t>AtpD</t>
  </si>
  <si>
    <t>AtpC</t>
  </si>
  <si>
    <t>putative nuclease of the RecB-family</t>
  </si>
  <si>
    <t>putative glyoxalase/bleomycin resistance/dioxygenase superfamily protein</t>
  </si>
  <si>
    <t>putative thioredoxin no. 3</t>
  </si>
  <si>
    <t>SsuD1</t>
  </si>
  <si>
    <t>SsuC</t>
  </si>
  <si>
    <t>aliphatic sulfonates transmembrane ABC transporterprotein, essential for uptake of alkylsulfonates</t>
  </si>
  <si>
    <t>cg3253(mcbR,pred), cg0012(ssuR,exp), cg2092(sigA,exp)</t>
  </si>
  <si>
    <t>SsuB</t>
  </si>
  <si>
    <t>aliphatic sulfonates ATP-binding ABC transporterprotein, essential for uptake of alkylsulfonates</t>
  </si>
  <si>
    <t>SsuA</t>
  </si>
  <si>
    <t>aliphatic sulfonate binding protein, essential for uptake of alkylsulfonates</t>
  </si>
  <si>
    <t>GlgB</t>
  </si>
  <si>
    <t>glycogen branching enzyme, 1,4-α-glucan branching enzyme EC:2.4.1.18</t>
  </si>
  <si>
    <t>GlgE</t>
  </si>
  <si>
    <t>putative α-amylase (EC:3.2.1.1)</t>
  </si>
  <si>
    <t>putative ABC-type molybdenum transport system, ATPase component</t>
  </si>
  <si>
    <t>putative NUDIX hydrolase</t>
  </si>
  <si>
    <t>putative SAM-dependent methyltransferase</t>
  </si>
  <si>
    <t>etfB (fixA)</t>
  </si>
  <si>
    <t>EtfB</t>
  </si>
  <si>
    <t>cg3253(mcbR,pred)</t>
  </si>
  <si>
    <t>etfA (fixB)</t>
  </si>
  <si>
    <t>EtfA</t>
  </si>
  <si>
    <t>NifS1</t>
  </si>
  <si>
    <t>putative pyridoxal-phosphate-dependent aminotransferase/cysteine desulfinase, AT class IV/cysteine desulfinase (EC:2.6.1.-)</t>
  </si>
  <si>
    <t>putative protein related to capsule biosynthesis enzyme, conserved</t>
  </si>
  <si>
    <t>putative transcriptional regulator, CRO/CI-family, HTH_3-family</t>
  </si>
  <si>
    <t>SpeE2</t>
  </si>
  <si>
    <t>putative spermidine synthase (EC:2.5.1.16)</t>
  </si>
  <si>
    <t>TrmU</t>
  </si>
  <si>
    <t>tRNA 5-methylaminomethyl-2-thiouridylate-methyltransferase EC:2.1.1.61</t>
  </si>
  <si>
    <t>LigA</t>
  </si>
  <si>
    <t>DNA ligase NAD+ (EC:6.5.1.2)</t>
  </si>
  <si>
    <t>GatC</t>
  </si>
  <si>
    <t>glutamyl-tRNA Gln amidotransferase subunit C</t>
  </si>
  <si>
    <t>GatA</t>
  </si>
  <si>
    <t>glutamyl-tRNA Gln  amidotransferase subunit A</t>
  </si>
  <si>
    <t>cg2115(sugR,pred), cg2114(lexA,exp)</t>
  </si>
  <si>
    <t>pfkA (pfk)</t>
  </si>
  <si>
    <t>PFK</t>
  </si>
  <si>
    <t>cg2102(sigB,pred), cg2092(sigA,exp), cg0350(glxR,pred), cg2115(sugR,exp), cg2831(ramA,exp)</t>
  </si>
  <si>
    <t>RbsR</t>
  </si>
  <si>
    <t>transcriptional repressor of of the ribose importer RbsACBD, LacI-family</t>
  </si>
  <si>
    <t>cg1410(rbsR,exp), cg1547(uriR,exp), cg2092(sigA,exp)</t>
  </si>
  <si>
    <t>RbsA</t>
  </si>
  <si>
    <t>ribose/xylose transporter, ABC-type sugar aldose transport system, ATPase component  (TC 3.A.1.2.1)</t>
  </si>
  <si>
    <t>RbsC</t>
  </si>
  <si>
    <t>ribose/xylose transporter, ABC-type transport system, permease component  (TC 3.A.1.2.1)</t>
  </si>
  <si>
    <t>cg2092(sigA,exp), cg1547(uriR,exp), cg1410(rbsR,exp)</t>
  </si>
  <si>
    <t>ribose/xylose transport, secreted sugar-binding protein  (TC 3.A.1.2.1)</t>
  </si>
  <si>
    <t>cg1547(uriR,exp), cg2092(sigA,exp), cg1410(rbsR,exp)</t>
  </si>
  <si>
    <t>RbsD</t>
  </si>
  <si>
    <t>ribose/xylose transport system, ABC-type transport system, uncharacterized component  (TC 3.A.1.2.1)</t>
  </si>
  <si>
    <t>cg2102(sigB,pred)</t>
  </si>
  <si>
    <t>putative Na+-dependent transporter, bile acid:Na+ symporter BASS-family</t>
  </si>
  <si>
    <t>GatB</t>
  </si>
  <si>
    <t>glutamyl-tRNA Gln amidotransferase, subunit B (EC:6.3.5.-)</t>
  </si>
  <si>
    <t>putative dinucleotide-binding enzyme, conserved</t>
  </si>
  <si>
    <t>cg2766(pred), cg2910(ipsA,exp)</t>
  </si>
  <si>
    <t>putative oxidoreductase related to aryl-alcohol dehydrogenase</t>
  </si>
  <si>
    <t>LysE</t>
  </si>
  <si>
    <t>lysine efflux permease</t>
  </si>
  <si>
    <t>cg1425(lysG,exp), cg2092(sigA,exp)</t>
  </si>
  <si>
    <t>LysG</t>
  </si>
  <si>
    <t>cg2092(sigA,exp), cg1425(lysG,pred)</t>
  </si>
  <si>
    <t>cg1425(lysG,pred), cg1424(lysE,exp)</t>
  </si>
  <si>
    <t>GST</t>
  </si>
  <si>
    <t>putative glutathione S-transferase EC:2.5.1.18</t>
  </si>
  <si>
    <t>putative extracellular deoxyribonuclease, conserved</t>
  </si>
  <si>
    <t>IlvD</t>
  </si>
  <si>
    <t>dihydroxy-acid dehydratase EC:4.2.1.9</t>
  </si>
  <si>
    <t>small-conductance mechanosensitive channel, MscS-family</t>
  </si>
  <si>
    <t>IlvB (AHAS)</t>
  </si>
  <si>
    <t>acetolactate synthase I AHAS, large subunit EC:2.2.1.6, deletion causes isoleucine auxotrophy</t>
  </si>
  <si>
    <t>cg0350(glxR,pred), cg2092(sigA,exp)</t>
  </si>
  <si>
    <t>IlvN (AHAS)</t>
  </si>
  <si>
    <t>acetolactate synthase AHAS, small subunit EC:2.2.1.6</t>
  </si>
  <si>
    <t>IlvC</t>
  </si>
  <si>
    <t>ketol-acid reductoisomerase</t>
  </si>
  <si>
    <t>putative ABC-type nitrate/sulfonate/taurine/bicarbonate transport system, ATPase component C-terminal fragment</t>
  </si>
  <si>
    <t>putative ABC-type nitrate/sulfonate/taurine/bicarbonate transport system, ATPase component N-terminal fragment</t>
  </si>
  <si>
    <t>putative ABC-type nitrate/sulfonate/taurine/bicarbonate transport system, secreted component</t>
  </si>
  <si>
    <t>putative acyl-CoA dehydrogenase-family protein N-terminal fragment, putative pseudogene</t>
  </si>
  <si>
    <t>putative acyl-CoA dehydrogenase-family protein C-terminal fragment, putative pseudogene</t>
  </si>
  <si>
    <t>putative flavin:NADH oxygenase</t>
  </si>
  <si>
    <t>zrf (czcD)</t>
  </si>
  <si>
    <t>ZRF</t>
  </si>
  <si>
    <t>zinc exporter, cation diffusion facilitator, deletion increases zinc sensitivity</t>
  </si>
  <si>
    <t>SerA</t>
  </si>
  <si>
    <t>phosphoglycerate dehydrogenase  (EC:1.1.1.95), deletion causes serin auxotrophy</t>
  </si>
  <si>
    <t>LeuB</t>
  </si>
  <si>
    <t>3-isopropylmalate dehydrogenase (EC:1.1.1.85)</t>
  </si>
  <si>
    <t>cg1486(ltbR,exp), cg2092(sigA,exp)</t>
  </si>
  <si>
    <t>putative aliphatic sulfonates uptake ABC transporter secreted solute-binding protein</t>
  </si>
  <si>
    <t>putative signal-transduction protein containing cAMP-binding and CBS domain, conserved</t>
  </si>
  <si>
    <t>DnaQ2</t>
  </si>
  <si>
    <t>putative DNA polymerase III, ε subunit (EC:2.7.7.7)</t>
  </si>
  <si>
    <t>odx</t>
  </si>
  <si>
    <t>ODX</t>
  </si>
  <si>
    <t>oxaloacetate decarboxylase</t>
  </si>
  <si>
    <t>menF (entC)</t>
  </si>
  <si>
    <t>MenF (EntC)</t>
  </si>
  <si>
    <t>isochorismate synthase (EC:5.4.4.2), involved in menaquinone biosynthesis</t>
  </si>
  <si>
    <t>gltS (gltX, not cg0289)</t>
  </si>
  <si>
    <t>GltS</t>
  </si>
  <si>
    <t xml:space="preserve">putative transcriptional regulator, TetR-family </t>
  </si>
  <si>
    <t>cgtRNA_3553</t>
  </si>
  <si>
    <t>cgtRNA_3554</t>
  </si>
  <si>
    <t>Glu tRNA</t>
  </si>
  <si>
    <t>cgtRNA_3555</t>
  </si>
  <si>
    <t>cgtRNA_3556</t>
  </si>
  <si>
    <t>cgtRNA_3557</t>
  </si>
  <si>
    <t>ThiC</t>
  </si>
  <si>
    <t>thiamine biosynthesis protein ThiC</t>
  </si>
  <si>
    <t>malP (glgP1)</t>
  </si>
  <si>
    <t>MalP</t>
  </si>
  <si>
    <t>maltodextrin phosphorylase</t>
  </si>
  <si>
    <t>putative Zn-dependent hydrolase, including glyoxylases</t>
  </si>
  <si>
    <t>putative metal dependent phosphohydrolase, RelA/SpoT homolog</t>
  </si>
  <si>
    <t>ltbR</t>
  </si>
  <si>
    <t>leucine and tryptophan biosynthesis regulator, transcriptional repressor, IclR-family</t>
  </si>
  <si>
    <t>LeuC</t>
  </si>
  <si>
    <t>isopropylmalate isomerase large subunit (EC:4.2.1.33)</t>
  </si>
  <si>
    <t>cg1486(ltbR,exp), cg1120(ripA,exp), cg2092(sigA,exp)</t>
  </si>
  <si>
    <t>LeuD</t>
  </si>
  <si>
    <t>isopropylmalate isomerase small subunit (EC:4.2.1.33)</t>
  </si>
  <si>
    <t>putative NTP pyrophosphohydrolase including oxidative damage repair enzyme</t>
  </si>
  <si>
    <t>GpsA</t>
  </si>
  <si>
    <t>NADPH-dependent glycerol-3-phosphate dehydrogenase (EC:1.1.1.94)</t>
  </si>
  <si>
    <t>ddl</t>
  </si>
  <si>
    <t>DDL</t>
  </si>
  <si>
    <t>D-alanylalanine synthetase, D-alanine-D-alanine ligase A (EC:6.3.2.4)</t>
  </si>
  <si>
    <t>ThiL</t>
  </si>
  <si>
    <t>thiamine monophosphate kinase EC:2.7.4.16</t>
  </si>
  <si>
    <t>UNG</t>
  </si>
  <si>
    <t>uracil-DNA glycosylase EC:3.2.2.-</t>
  </si>
  <si>
    <t>putative kinase related to dihydroxyacetone kinase</t>
  </si>
  <si>
    <t>putative RecG-like helicase</t>
  </si>
  <si>
    <t>putative protein, similarity to biotin carboxyl carrier protein, conserved</t>
  </si>
  <si>
    <t>putative N6-adenine-specific methylase</t>
  </si>
  <si>
    <t>CoaD</t>
  </si>
  <si>
    <t>phosphopantetheine adenylyltransferase (EC:2.7.7.3)</t>
  </si>
  <si>
    <t>putative ABC-type polar amino acid transport system, ATPase component</t>
  </si>
  <si>
    <t>putative ABC-type amino acid transport system, permease component</t>
  </si>
  <si>
    <t>putative ABC-type amino acid transport system, secreted component</t>
  </si>
  <si>
    <t>Int1</t>
  </si>
  <si>
    <t>putative phage-type integrase CGP1 region</t>
  </si>
  <si>
    <t>Prophage genes, DNA replication, recombination and repair</t>
  </si>
  <si>
    <t>putative pseudogene - similar to Psp1  CGP1 region</t>
  </si>
  <si>
    <t>Prophage genes</t>
  </si>
  <si>
    <t>hypothetical protein CGP1 region</t>
  </si>
  <si>
    <t>hypothetical protein, conserved CGP1 region</t>
  </si>
  <si>
    <t>tnp23a</t>
  </si>
  <si>
    <t>ISCg23a</t>
  </si>
  <si>
    <t>transposase, putative pseudogene CGP1 region</t>
  </si>
  <si>
    <t>putative secreted protein CGP1 region</t>
  </si>
  <si>
    <t>cg0156(cysR,pred)</t>
  </si>
  <si>
    <t>tnp24a</t>
  </si>
  <si>
    <t>ISCg24a</t>
  </si>
  <si>
    <t>putative membrane protein CGP1 region</t>
  </si>
  <si>
    <t>cgtRNA_3558</t>
  </si>
  <si>
    <t>PolA</t>
  </si>
  <si>
    <t>DNA polymerase I EC:2.7.7.7, essential</t>
  </si>
  <si>
    <t>DkgX</t>
  </si>
  <si>
    <t>putative 2,5-diketo-D-gluconic acid reductase</t>
  </si>
  <si>
    <t>RpsA</t>
  </si>
  <si>
    <t>30S ribosomal protein S1, conserved</t>
  </si>
  <si>
    <t>PtsG (EIIGlc)</t>
  </si>
  <si>
    <t>Carbon source transport and metabolism; signal transduction mechanisms</t>
  </si>
  <si>
    <t>cg2115(sugR,exp), cg2783(gntR1,exp), cg1935(gntR2,exp), cg2831(ramA,exp), cg0444(ramB,exp), cg0350(glxR,pred), cg2092(sigA,exp)</t>
  </si>
  <si>
    <t>CoaE</t>
  </si>
  <si>
    <t>dephospho-CoA kinase (EC:2.7.1.24)</t>
  </si>
  <si>
    <t>putative pseudogene, conserved protein</t>
  </si>
  <si>
    <t>uriH (iunH3)</t>
  </si>
  <si>
    <t>UriH</t>
  </si>
  <si>
    <t>inosine-uridine preferring nucleoside hydrolase</t>
  </si>
  <si>
    <t>cg1410(rbsR,exp), cg2092(sigA,exp), cg1547(uriR,exp)</t>
  </si>
  <si>
    <t>UriT</t>
  </si>
  <si>
    <t>permease of the major facilitator superfamily</t>
  </si>
  <si>
    <t>RbsK1</t>
  </si>
  <si>
    <t>putative ribokinase protein (EC:2.7.1.15)</t>
  </si>
  <si>
    <t>UriR</t>
  </si>
  <si>
    <t>cg2092(sigA,exp), cg1410(rbsR,exp), cg1547(uriR,exp)</t>
  </si>
  <si>
    <t>UvrB</t>
  </si>
  <si>
    <t>excinuclease ABC subunit B, important role in DNA-repair</t>
  </si>
  <si>
    <t>UspA1</t>
  </si>
  <si>
    <t>universal stress protein no.1, nucleotide-binding proteins</t>
  </si>
  <si>
    <t>QorR</t>
  </si>
  <si>
    <t>redox-sensing transcriptional regulator disulfide-stress response, repressor of quinone oxidoreductase qor2</t>
  </si>
  <si>
    <t>cg1552(qorR,exp)</t>
  </si>
  <si>
    <t>cg1553(qor2,exp), cg1552(qorR,exp)</t>
  </si>
  <si>
    <t>Qor2</t>
  </si>
  <si>
    <t>Quinone oxidoreductase, involve in disulfide stress response</t>
  </si>
  <si>
    <t>cg1552(qorR,exp), cg2516(hrcA,exp)</t>
  </si>
  <si>
    <t>putative superfamily I DNA or RNA helicase</t>
  </si>
  <si>
    <t>UvrA</t>
  </si>
  <si>
    <t>excinuclease ABC subunit A</t>
  </si>
  <si>
    <t>cg0876(sigH,exp), cg2114(lexA,exp)</t>
  </si>
  <si>
    <t>InfC (TIF-3)</t>
  </si>
  <si>
    <t>translation initiation factor IF-3</t>
  </si>
  <si>
    <t>RpmI</t>
  </si>
  <si>
    <t>RplT</t>
  </si>
  <si>
    <t>UgpA</t>
  </si>
  <si>
    <t>ABC-type sn-glycerol-3-phosphate transport system, permease protein, presumably regulated by RegX3</t>
  </si>
  <si>
    <t>cg2888(phoR,exp), cg0350(glxR,pred), cg2092(sigA,exp)</t>
  </si>
  <si>
    <t>UgpE</t>
  </si>
  <si>
    <t>ABC-type sn-glycerol-3-phosphate transport system, permease protein</t>
  </si>
  <si>
    <t>cg2888(phoR,exp), cg2092(sigA,exp), cg0350(glxR,pred)</t>
  </si>
  <si>
    <t>UgpB</t>
  </si>
  <si>
    <t>ABC-type sn-glycerol-3-phosphate transport system, secreted sn-glycerol-3-phosphate-binding protein</t>
  </si>
  <si>
    <t>UgpC</t>
  </si>
  <si>
    <t>ABC-type sn-glycerol-3-phosphate transport system, ATPase component</t>
  </si>
  <si>
    <t>GlpQ2</t>
  </si>
  <si>
    <t>putative glycerophosphoryl diester phosphodiesterase 2 (EC:3.1.4.46)</t>
  </si>
  <si>
    <t>TsnR</t>
  </si>
  <si>
    <t>23S ribosomal RNA methyltransferase (EC:2.1.1.34)</t>
  </si>
  <si>
    <t>PheS</t>
  </si>
  <si>
    <t>phenylalanyl-tRNA synthetase α subunit (EC:6.1.1.20)</t>
  </si>
  <si>
    <t>PheT</t>
  </si>
  <si>
    <t>phenylalanyl-tRNA synthetase β subunit  (EC:6.1.1.20)</t>
  </si>
  <si>
    <t>putative acyltransferase-family, membrane protein</t>
  </si>
  <si>
    <t xml:space="preserve">argC </t>
  </si>
  <si>
    <t xml:space="preserve">ArgC </t>
  </si>
  <si>
    <t>cg3202(farR,exp), cg1585(argR,exp)</t>
  </si>
  <si>
    <t xml:space="preserve">argJ </t>
  </si>
  <si>
    <t xml:space="preserve">ArgJ </t>
  </si>
  <si>
    <t>monofunctional NAGS N-acetyl glutamate synthase,catalyzes fifth step of arginine biosynthesis (EC:2.3.1.35)</t>
  </si>
  <si>
    <t>cg1585(argR,exp), cg3202(farR,exp)</t>
  </si>
  <si>
    <t xml:space="preserve">argB </t>
  </si>
  <si>
    <t xml:space="preserve">ArgB </t>
  </si>
  <si>
    <t>acetylglutamate kinase (EC:2.7.2.8)</t>
  </si>
  <si>
    <t xml:space="preserve">argD </t>
  </si>
  <si>
    <t xml:space="preserve">ArgD </t>
  </si>
  <si>
    <t>acetylornithine aminotransferase, AT class II (EC:2.6.1.11)</t>
  </si>
  <si>
    <t xml:space="preserve">argF </t>
  </si>
  <si>
    <t xml:space="preserve">ArgF </t>
  </si>
  <si>
    <t>ornithine carbamoyltransferase</t>
  </si>
  <si>
    <t xml:space="preserve">argR </t>
  </si>
  <si>
    <t xml:space="preserve">ArgR </t>
  </si>
  <si>
    <t>transcriptional repressor of arginine biosynthesis, ArgR-family</t>
  </si>
  <si>
    <t xml:space="preserve">argG </t>
  </si>
  <si>
    <t xml:space="preserve">ArgG </t>
  </si>
  <si>
    <t>argininosuccinate synthase (EC:6.3.4.5)</t>
  </si>
  <si>
    <t>cg3202(farR,exp)</t>
  </si>
  <si>
    <t xml:space="preserve">argH </t>
  </si>
  <si>
    <t xml:space="preserve">ArgH </t>
  </si>
  <si>
    <t>argininosuccinate lyase (EC:4.3.2.1)</t>
  </si>
  <si>
    <t>putative secreted Mg-chelatase subunit, conserved</t>
  </si>
  <si>
    <t xml:space="preserve">tyrS </t>
  </si>
  <si>
    <t xml:space="preserve">TyrS </t>
  </si>
  <si>
    <t>tyrosyl-tRNA synthetase (EC:6.1.1.1)</t>
  </si>
  <si>
    <t xml:space="preserve">uspA2 </t>
  </si>
  <si>
    <t xml:space="preserve">UspA2 </t>
  </si>
  <si>
    <t>universal stress protein no. 2, nucleotide-binding protein</t>
  </si>
  <si>
    <t>cgr07</t>
  </si>
  <si>
    <t>cgr08</t>
  </si>
  <si>
    <t>cgr09</t>
  </si>
  <si>
    <t>putative sugar phosphatase of the HAD superfamily</t>
  </si>
  <si>
    <t>putative rRNA methylase, conserved</t>
  </si>
  <si>
    <t xml:space="preserve">ppnK </t>
  </si>
  <si>
    <t xml:space="preserve">PpnK </t>
  </si>
  <si>
    <t>inorganic polyphosphate/ATP-NAD kinase (EC:2.7.1.23)</t>
  </si>
  <si>
    <t xml:space="preserve">recN </t>
  </si>
  <si>
    <t>RecN</t>
  </si>
  <si>
    <t xml:space="preserve">DNA repair protein </t>
  </si>
  <si>
    <t>putative porin, Ortholog of M. tub. outer membrane protein, secreted protein, putative channel protein similar to Rv1698</t>
  </si>
  <si>
    <t xml:space="preserve">pyrG </t>
  </si>
  <si>
    <t xml:space="preserve">PyrG </t>
  </si>
  <si>
    <t xml:space="preserve">xerD </t>
  </si>
  <si>
    <t xml:space="preserve">XerD </t>
  </si>
  <si>
    <t>tyrosine recombinase</t>
  </si>
  <si>
    <t>putative ATPase component of antibiotics ABC transporter with duplicated ATPase domains</t>
  </si>
  <si>
    <t xml:space="preserve">parA2 </t>
  </si>
  <si>
    <t xml:space="preserve">ParA2 </t>
  </si>
  <si>
    <t>putative chromosome partitioning ATPase protein</t>
  </si>
  <si>
    <t>ScpA</t>
  </si>
  <si>
    <t>putative segregation and condensation protein A</t>
  </si>
  <si>
    <t xml:space="preserve">sseA2 </t>
  </si>
  <si>
    <t xml:space="preserve">SseA2 </t>
  </si>
  <si>
    <t>rhodanese-related sulfurtransferase (EC:2.8.1.1)</t>
  </si>
  <si>
    <t>ScpB</t>
  </si>
  <si>
    <t>putative segregation and condensation protein B</t>
  </si>
  <si>
    <t>RluA</t>
  </si>
  <si>
    <t>putative 16S rRNA uridine-516 pseudouridylate synthase or related pseudouridylate synthase</t>
  </si>
  <si>
    <t xml:space="preserve">cmk </t>
  </si>
  <si>
    <t>CMK</t>
  </si>
  <si>
    <t>cytidylate kinase EC:2.7.4.14</t>
  </si>
  <si>
    <t>putative GTP-binding protein EngA</t>
  </si>
  <si>
    <t>putative DNA gyrase inhibitor or transcriptional regulator, AraC-family</t>
  </si>
  <si>
    <t>nhaP</t>
  </si>
  <si>
    <t xml:space="preserve">NhaP </t>
  </si>
  <si>
    <t>Na+ K+/H+ antiporter</t>
  </si>
  <si>
    <t>cgtRNA_3559</t>
  </si>
  <si>
    <t>putative hydrolase of the α/β superfamily</t>
  </si>
  <si>
    <t>SecA2</t>
  </si>
  <si>
    <t>odhI</t>
  </si>
  <si>
    <t>OdhI</t>
  </si>
  <si>
    <t>oxoglutarate dehydrogenase inhibitor protein, essential for glutamine utilization, regulates ODH activity</t>
  </si>
  <si>
    <t>putative transcriptional regulator, MerR-family</t>
  </si>
  <si>
    <t>putative superfamily II DNA or RNA helicase</t>
  </si>
  <si>
    <t>GND</t>
  </si>
  <si>
    <t>6-phosphogluconate dehydrogenase (EC:1.1.1.44)</t>
  </si>
  <si>
    <t>cg2831(ramA,exp), cg2783(gntR1,exp), cg1935(gntR2,exp)</t>
  </si>
  <si>
    <t>putative protein, possibly involved in aromatic compounds catabolism</t>
  </si>
  <si>
    <t>putative ABC-type multidrug transport system, permease component</t>
  </si>
  <si>
    <t>transcriptional regulator, RpiR-family</t>
  </si>
  <si>
    <t>cg1648(rpiR,pred)</t>
  </si>
  <si>
    <t>cg1651(pctB,pred), cg1648(rpiR,pred), cg1650(pctC,pred), cg1652(pctA,pred), cg1653(pgp1,pred), cg1649(pctD,pred)</t>
  </si>
  <si>
    <t>PctD</t>
  </si>
  <si>
    <t>ABC-type phosphate/phosphonate transport system, permease component (TC 3.A.1.9.1)</t>
  </si>
  <si>
    <t>PctC</t>
  </si>
  <si>
    <t>PctB</t>
  </si>
  <si>
    <t>ABC-type phosphate/phosphonate transport system, ATPase component (TC 3.A.1.9.1)</t>
  </si>
  <si>
    <t>PctA</t>
  </si>
  <si>
    <t>alkylphosphonate ABC tranporter secreted phosphate-binding protein (TC 3.A.1.9.1)</t>
  </si>
  <si>
    <t>ThiD1</t>
  </si>
  <si>
    <t>thiamine-phosphate pyrophosphorylase</t>
  </si>
  <si>
    <t>ThiM</t>
  </si>
  <si>
    <t>hydroxyethylthiazole kinase (EC:2.7.1.50)</t>
  </si>
  <si>
    <t>NDH-II (NDH)</t>
  </si>
  <si>
    <t>NADH dehydrogenase type II, NDH-II  (EC:1.6.99.3), not essential, non-proton pumping</t>
  </si>
  <si>
    <t>UfaA</t>
  </si>
  <si>
    <t>putative cyclopropane fatty acid synthase cyclopropane-fatty-acyl-phospholipid synthase</t>
  </si>
  <si>
    <t xml:space="preserve">gpt </t>
  </si>
  <si>
    <t>GPT</t>
  </si>
  <si>
    <t>purine phosphoribosyltransferase (EC:2.4.2.-)</t>
  </si>
  <si>
    <t xml:space="preserve">arsB3 </t>
  </si>
  <si>
    <t xml:space="preserve">ArsB3 </t>
  </si>
  <si>
    <t>additional arsenite permease, arsenical resistance-3 ACR3-family</t>
  </si>
  <si>
    <t>putative membrane-associated GTPase</t>
  </si>
  <si>
    <t xml:space="preserve">ppmC (ppm1) </t>
  </si>
  <si>
    <t>PpmC</t>
  </si>
  <si>
    <t>polyprenol-phosphate-mannose synthase domain 1 (EC:2.3.1.-)</t>
  </si>
  <si>
    <t>PpmN</t>
  </si>
  <si>
    <t>Polyprenol-phosphate-mannose synthase domain 2 (EC:2.3.1.-), ortholog of mycobacterium MSMEG_3860</t>
  </si>
  <si>
    <t>Lip3</t>
  </si>
  <si>
    <t>putative lipase EC:3.1.1.3</t>
  </si>
  <si>
    <t xml:space="preserve">cobG </t>
  </si>
  <si>
    <t xml:space="preserve">CobG </t>
  </si>
  <si>
    <t>putative vitamin B12 synthesis COBG-related protein, conserved</t>
  </si>
  <si>
    <t xml:space="preserve">cobL </t>
  </si>
  <si>
    <t xml:space="preserve">CobL </t>
  </si>
  <si>
    <t>precorrin-6Y C5,15-methyltransferase decarboxylating EC:2.1.1.132</t>
  </si>
  <si>
    <t>putative short-chain dehydrogenase/reductase</t>
  </si>
  <si>
    <t>pepE (pepQ?)</t>
  </si>
  <si>
    <t>PepE (PepQ?)</t>
  </si>
  <si>
    <t>proline dipeptidase (EC:3.4.13.9)</t>
  </si>
  <si>
    <t>putative trypsin-like serine protease</t>
  </si>
  <si>
    <t xml:space="preserve">tatC </t>
  </si>
  <si>
    <t xml:space="preserve">TatC </t>
  </si>
  <si>
    <t>twin argininte translocase protein C</t>
  </si>
  <si>
    <t xml:space="preserve">tatA </t>
  </si>
  <si>
    <t xml:space="preserve">TatA </t>
  </si>
  <si>
    <t>twin argininte translocase protein A</t>
  </si>
  <si>
    <t xml:space="preserve">pafC </t>
  </si>
  <si>
    <t xml:space="preserve">PafC </t>
  </si>
  <si>
    <t xml:space="preserve">pafB </t>
  </si>
  <si>
    <t xml:space="preserve">PafB </t>
  </si>
  <si>
    <t xml:space="preserve">pup </t>
  </si>
  <si>
    <t xml:space="preserve">Pup </t>
  </si>
  <si>
    <t>dop (pafA1)</t>
  </si>
  <si>
    <t xml:space="preserve">Dop </t>
  </si>
  <si>
    <t>depupylase of pupylated proteins</t>
  </si>
  <si>
    <t>arc (mpa)</t>
  </si>
  <si>
    <t>Post-translational modification; Protein turnover and chaperones</t>
  </si>
  <si>
    <t xml:space="preserve">pimT </t>
  </si>
  <si>
    <t xml:space="preserve">PimT </t>
  </si>
  <si>
    <t>SAM-dependent methyltransferase involved in tRNA-Met maturation</t>
  </si>
  <si>
    <t xml:space="preserve">pepC </t>
  </si>
  <si>
    <t xml:space="preserve">PepC </t>
  </si>
  <si>
    <t>putative aminopeptidase 2, Aspartyl aminopeptidase (EC:3.4.11.-)</t>
  </si>
  <si>
    <t xml:space="preserve">recB </t>
  </si>
  <si>
    <t xml:space="preserve">RecB </t>
  </si>
  <si>
    <t>RecB-family exonuclease</t>
  </si>
  <si>
    <t>putative plasmid maintenance system antidote protein, HTH-motif XRE-family</t>
  </si>
  <si>
    <t>putative antibiotic efflux permease of the major facilitator superfamily</t>
  </si>
  <si>
    <t xml:space="preserve">aspA </t>
  </si>
  <si>
    <t xml:space="preserve">AspA </t>
  </si>
  <si>
    <t>aspartate ammonia-lyase aspartase EC:4.3.1.1</t>
  </si>
  <si>
    <t xml:space="preserve">hisG </t>
  </si>
  <si>
    <t xml:space="preserve">HisG </t>
  </si>
  <si>
    <t>ATP phosphoribosyltransferase EC:2.4.2.17</t>
  </si>
  <si>
    <t xml:space="preserve">hisE </t>
  </si>
  <si>
    <t xml:space="preserve">HisE </t>
  </si>
  <si>
    <t>phosphoribosyl-ATP pyrophosphatase EC:3.6.1.31</t>
  </si>
  <si>
    <t>putative phosphatase/phosphohexomutase</t>
  </si>
  <si>
    <t xml:space="preserve">metH </t>
  </si>
  <si>
    <t xml:space="preserve">MetH </t>
  </si>
  <si>
    <t>homocysteine methyltransferase, methionine synthase EC:2.1.1.13</t>
  </si>
  <si>
    <t>putative FAD-dependent pyridine nucleotide-disulphide oxidoreductase</t>
  </si>
  <si>
    <t xml:space="preserve">arsR1  </t>
  </si>
  <si>
    <t xml:space="preserve">ArsR1  </t>
  </si>
  <si>
    <t>arsB1 (arsC2)</t>
  </si>
  <si>
    <t xml:space="preserve">ArsB1 </t>
  </si>
  <si>
    <t>arsenite permease, arsenical resistance-3 ACR3-family</t>
  </si>
  <si>
    <t xml:space="preserve">arsC1 </t>
  </si>
  <si>
    <t xml:space="preserve">ArsC1 </t>
  </si>
  <si>
    <t xml:space="preserve">mshC </t>
  </si>
  <si>
    <t xml:space="preserve">MshC </t>
  </si>
  <si>
    <t>uppP (bacA)</t>
  </si>
  <si>
    <t xml:space="preserve">UppP </t>
  </si>
  <si>
    <t>undecaprenyl pyrophosphate phosphatase (EC:2.7.1.66)</t>
  </si>
  <si>
    <t xml:space="preserve">lppL </t>
  </si>
  <si>
    <t xml:space="preserve">LppL </t>
  </si>
  <si>
    <t>secreted lipoprotein</t>
  </si>
  <si>
    <t xml:space="preserve">pyrD </t>
  </si>
  <si>
    <t xml:space="preserve">PyrD </t>
  </si>
  <si>
    <t>dihydroorotate dehydrogenase (EC:1.3.3.1)</t>
  </si>
  <si>
    <t>tnp16b</t>
  </si>
  <si>
    <t xml:space="preserve">ISCg16b </t>
  </si>
  <si>
    <t>putative phospholipid-binding protein</t>
  </si>
  <si>
    <t xml:space="preserve">tetB </t>
  </si>
  <si>
    <t xml:space="preserve">TetB </t>
  </si>
  <si>
    <t>ABC-type multidrug/protein/lipid transport system, ATPase component</t>
  </si>
  <si>
    <t xml:space="preserve">tetA </t>
  </si>
  <si>
    <t xml:space="preserve">TetA </t>
  </si>
  <si>
    <t>cgtRNA_3560</t>
  </si>
  <si>
    <t>cgtRNA_3561</t>
  </si>
  <si>
    <t xml:space="preserve">meaB </t>
  </si>
  <si>
    <t xml:space="preserve">MeaB </t>
  </si>
  <si>
    <t>accessory protein of methylmalonylCoA mutase</t>
  </si>
  <si>
    <t>Amino acid transport and metabolism; Lipid transport and metabolism</t>
  </si>
  <si>
    <t>mutA (mcmB)</t>
  </si>
  <si>
    <t>MutA</t>
  </si>
  <si>
    <t>methylmalonyl-CoA mutase, α subunit (EC:5.4.99.2)</t>
  </si>
  <si>
    <t xml:space="preserve">mutB (mcmA) </t>
  </si>
  <si>
    <t>MutB</t>
  </si>
  <si>
    <t>methylmalonyl-CoA mutase, β subunit (EC:5.4.99.2)</t>
  </si>
  <si>
    <t>putative secreted protease subunit, stomatin/prohibitin homolog</t>
  </si>
  <si>
    <t>putative membrane protein implicated in regulation of membrane protease activity</t>
  </si>
  <si>
    <t>HemH</t>
  </si>
  <si>
    <t>ferrochelatase (EC:4.99.1.1), essential</t>
  </si>
  <si>
    <t>cg2109(oxyR,exp), cg3247(hrrA,exp)</t>
  </si>
  <si>
    <t xml:space="preserve">ACN </t>
  </si>
  <si>
    <t>aconitase aconitate hydratase (EC:4.2.1.3), loss results in glutamate/glutamine auxotrophy</t>
  </si>
  <si>
    <t>cg2831(ramA,exp), cg1120(ripA,exp), cg0350(glxR,exp), cg2092(sigA,exp), cg1738(acnR,exp)</t>
  </si>
  <si>
    <t>AcnR</t>
  </si>
  <si>
    <t>transcriptional regulator, represses aconitase, TetR-family</t>
  </si>
  <si>
    <t>cg1738(acnR,exp), cg2831(ramA,pred), cg1120(ripA,pred), cg2092(sigA,exp), cg0350(glxR,exp)</t>
  </si>
  <si>
    <t>cg1739(gat,pred), cg1737(acn,exp), cg1738(acnR,exp)</t>
  </si>
  <si>
    <t>gat</t>
  </si>
  <si>
    <t>GAT</t>
  </si>
  <si>
    <t>glutamine amidotransferase, conserved</t>
  </si>
  <si>
    <t>cg2831(ramA,pred), cg1120(ripA,pred), cg0350(glxR,exp), cg2092(sigA,exp), cg1738(acnR,pred), cg3253(mcbR,pred)</t>
  </si>
  <si>
    <t>putative ACT domain-containing protein, conserved</t>
  </si>
  <si>
    <t>PacL</t>
  </si>
  <si>
    <t>cation-transporting ATPase, maybe involved in folate or lipopolysaccharide biosynthesis, Starch and sucrose metabolism</t>
  </si>
  <si>
    <t>putative signal recognition particle GTPase, conserved</t>
  </si>
  <si>
    <t>putative membrane protein CGP2 region</t>
  </si>
  <si>
    <t>putative secreted protein CGP2 region</t>
  </si>
  <si>
    <t>hypothetical protein CGP2 region</t>
  </si>
  <si>
    <t>hypothetical protein conserved CGP2 region</t>
  </si>
  <si>
    <t>putative phage integrase-fragment CGP2 region</t>
  </si>
  <si>
    <t>NanH</t>
  </si>
  <si>
    <t>secreted Exo-α- sialidase (EC:3.2.1.18), maybe involved in glycosphingolipid metabolism, N-Glycan degradation</t>
  </si>
  <si>
    <t>tnp3b</t>
  </si>
  <si>
    <t>ISCg3b</t>
  </si>
  <si>
    <t>cg0876(sigH,pred), cg3420(sigM,exp), cg2109(oxyR,exp), cg1765(sufR,exp)</t>
  </si>
  <si>
    <t xml:space="preserve">sufU </t>
  </si>
  <si>
    <t xml:space="preserve">SufU </t>
  </si>
  <si>
    <t>cysteine desulfhydrase</t>
  </si>
  <si>
    <t>cg2109(oxyR,exp), cg0876(sigH,pred), cg3420(sigM,exp), cg1765(sufR,exp)</t>
  </si>
  <si>
    <t xml:space="preserve">sufS </t>
  </si>
  <si>
    <t xml:space="preserve">SufS </t>
  </si>
  <si>
    <t>Fe-S cluster assembly protein</t>
  </si>
  <si>
    <t xml:space="preserve">sufC </t>
  </si>
  <si>
    <t xml:space="preserve">SufC </t>
  </si>
  <si>
    <t>Fe-S cluster assembly ATPase</t>
  </si>
  <si>
    <t>cg2109(oxyR,exp), cg1765(sufR,exp), cg0876(sigH,pred), cg3420(sigM,exp)</t>
  </si>
  <si>
    <t xml:space="preserve">sufD </t>
  </si>
  <si>
    <t xml:space="preserve">SufD </t>
  </si>
  <si>
    <t>Fe-S cluster assembly membrane protein</t>
  </si>
  <si>
    <t xml:space="preserve">sufB </t>
  </si>
  <si>
    <t xml:space="preserve">SufB </t>
  </si>
  <si>
    <t>cg1765(sufR,exp), cg2109(oxyR,exp), cg0876(sigH,pred), cg3420(sigM,exp)</t>
  </si>
  <si>
    <t xml:space="preserve">sufR </t>
  </si>
  <si>
    <t xml:space="preserve">SufR </t>
  </si>
  <si>
    <t>cg1765(sufR,exp), cg3420(sigM,exp), cg2109(oxyR,exp), cg0876(sigH,exp)</t>
  </si>
  <si>
    <t>cg1759(exp), cg1765(sufR,exp), cg1764(sufB,exp), cg1763(sufD,exp), cg1762(sufC,exp), cg1761(sufS,exp), cg1760(sufU,exp)</t>
  </si>
  <si>
    <t xml:space="preserve">mptB </t>
  </si>
  <si>
    <t xml:space="preserve">MptB </t>
  </si>
  <si>
    <t>Mannosyltransferase</t>
  </si>
  <si>
    <t xml:space="preserve">ctaA </t>
  </si>
  <si>
    <t xml:space="preserve">CtaA </t>
  </si>
  <si>
    <t>cytochrome oxidase assembly protein</t>
  </si>
  <si>
    <t xml:space="preserve">qor </t>
  </si>
  <si>
    <t>QOR</t>
  </si>
  <si>
    <t>probable NADPH:quinone reductase, zeta-crystallin (EC:1.6.5.5)</t>
  </si>
  <si>
    <t xml:space="preserve">ctaB </t>
  </si>
  <si>
    <t xml:space="preserve">CtaB </t>
  </si>
  <si>
    <t>polyprenyltransferase cytochrome oxidase assembly factor</t>
  </si>
  <si>
    <t xml:space="preserve">tkt </t>
  </si>
  <si>
    <t>TKT</t>
  </si>
  <si>
    <t>transketolase (EC:2.2.1.1)</t>
  </si>
  <si>
    <t>cg2783(gntR1,exp), cg2115(sugR,pred), cg2831(ramA,exp), cg1935(gntR2,exp)</t>
  </si>
  <si>
    <t xml:space="preserve">tal </t>
  </si>
  <si>
    <t>TAL</t>
  </si>
  <si>
    <t>transaldolase EC:2.2.1.2</t>
  </si>
  <si>
    <t>cg2831(ramA,exp), cg2115(sugR,pred), cg2783(gntR1,exp), cg1935(gntR2,exp)</t>
  </si>
  <si>
    <t xml:space="preserve">zwf </t>
  </si>
  <si>
    <t>G6PDH</t>
  </si>
  <si>
    <t>glucose-6-phosphate dehydrogenase (EC:1.1.1.49)</t>
  </si>
  <si>
    <t>cg1935(gntR2,exp), cg2831(ramA,exp), cg0876(sigH,pred), cg2115(sugR,pred), cg2783(gntR1,exp)</t>
  </si>
  <si>
    <t xml:space="preserve">opcA </t>
  </si>
  <si>
    <t>cg1935(gntR2,exp), cg2783(gntR1,exp), cg2831(ramA,exp), cg2115(sugR,pred)</t>
  </si>
  <si>
    <t>6-phosphogluconolactonase (EC:3.1.1.31)</t>
  </si>
  <si>
    <t>sarcosine oxidase- C-terminal fragment</t>
  </si>
  <si>
    <t>tnp13b</t>
  </si>
  <si>
    <t>ISCg13b</t>
  </si>
  <si>
    <t>sarcosine oxidase-N-terminal fragment</t>
  </si>
  <si>
    <t>cg2092(sigA,exp), cg0986(amtR,exp)</t>
  </si>
  <si>
    <t xml:space="preserve">ocd </t>
  </si>
  <si>
    <t>OCD</t>
  </si>
  <si>
    <t>ornithine cyclodeaminase (EC:4.3.1.12)</t>
  </si>
  <si>
    <t xml:space="preserve">amtA (amt) </t>
  </si>
  <si>
    <t>AmtA (AMT)</t>
  </si>
  <si>
    <t>high-affinity ammonia permease</t>
  </si>
  <si>
    <t xml:space="preserve">secG </t>
  </si>
  <si>
    <t xml:space="preserve">SecG </t>
  </si>
  <si>
    <t xml:space="preserve">ppc </t>
  </si>
  <si>
    <t>PPC</t>
  </si>
  <si>
    <t>phosphoenolpyruvate carboxylase (EC:4.1.1.31)</t>
  </si>
  <si>
    <t>cg0350(glxR,pred), cg2092(sigA,exp), cg2102(sigB,pred)</t>
  </si>
  <si>
    <t xml:space="preserve">tpi </t>
  </si>
  <si>
    <t>TPI</t>
  </si>
  <si>
    <t>triosephosphate isomerase (EC:5.3.1.1)</t>
  </si>
  <si>
    <t xml:space="preserve">pgk </t>
  </si>
  <si>
    <t>PGK</t>
  </si>
  <si>
    <t>phosphoglycerate kinase (EC:2.7.2.3)</t>
  </si>
  <si>
    <t>cg2092(sigA,exp), cg2102(sigB,pred), cg0350(glxR,pred)</t>
  </si>
  <si>
    <t>gapA (gap)</t>
  </si>
  <si>
    <t>GapA (GAPDH)</t>
  </si>
  <si>
    <t>glyceraldehyde-3-phosphate dehydrogenase glycolysis EC:1.2.1.12</t>
  </si>
  <si>
    <t>cg0350(glxR,exp), cg2092(sigA,exp), cg2102(sigB,pred), cg2115(sugR,exp), cg2831(ramA,exp)</t>
  </si>
  <si>
    <t>putative transcriptional regulator-WhiA homolog</t>
  </si>
  <si>
    <t>putative P-loop ATPase protein, conserved</t>
  </si>
  <si>
    <t xml:space="preserve">uvrC </t>
  </si>
  <si>
    <t xml:space="preserve">UvrC </t>
  </si>
  <si>
    <t>excinuclease ABC subunit C</t>
  </si>
  <si>
    <t xml:space="preserve">ribX </t>
  </si>
  <si>
    <t xml:space="preserve">RibX </t>
  </si>
  <si>
    <t>putative membrane protein-C, ammoniagenes RibX homolog, conserved</t>
  </si>
  <si>
    <t xml:space="preserve">ribH </t>
  </si>
  <si>
    <t xml:space="preserve">RibH </t>
  </si>
  <si>
    <t>riboflavin synthase subunit β (EC:2.5.1.9)</t>
  </si>
  <si>
    <t xml:space="preserve">ribA </t>
  </si>
  <si>
    <t xml:space="preserve">RibA </t>
  </si>
  <si>
    <t>bifunctional 3,4-dihydroxy-2-butanone 4-phosphate synthase/GTP cyclohydrolase II protein (EC:3.5.4.25)</t>
  </si>
  <si>
    <t xml:space="preserve">ribC </t>
  </si>
  <si>
    <t xml:space="preserve">RibC </t>
  </si>
  <si>
    <t>riboflavin synthase subunit α (EC:2.5.1.9)</t>
  </si>
  <si>
    <t xml:space="preserve">ribG </t>
  </si>
  <si>
    <t xml:space="preserve">RibG </t>
  </si>
  <si>
    <t>putative bifunctional riboflavin-specific deaminase/reductase (EC:3.5.4.26;1.1.1.193)</t>
  </si>
  <si>
    <t xml:space="preserve">rpe </t>
  </si>
  <si>
    <t>RPE</t>
  </si>
  <si>
    <t>ribulose-phosphate 3-epimerase (EC:5.1.3.1)</t>
  </si>
  <si>
    <t xml:space="preserve">fmu </t>
  </si>
  <si>
    <t xml:space="preserve">Fmu </t>
  </si>
  <si>
    <t>putative 16S rRNA m5C 967 methyltransferase (EC:2.1.1.-)</t>
  </si>
  <si>
    <t xml:space="preserve">fmt </t>
  </si>
  <si>
    <t xml:space="preserve">Fmt </t>
  </si>
  <si>
    <t>methionyl-tRNA formyltransferase (EC:2.1.2.9)</t>
  </si>
  <si>
    <t>DEF2</t>
  </si>
  <si>
    <t>peptide deformylase 2 (EC:3.5.1.31)</t>
  </si>
  <si>
    <t xml:space="preserve">priA </t>
  </si>
  <si>
    <t xml:space="preserve">PriA </t>
  </si>
  <si>
    <t xml:space="preserve">metK </t>
  </si>
  <si>
    <t xml:space="preserve">MetK </t>
  </si>
  <si>
    <t>S-adenosylmethionine synthetase, methionine adenosyltransferase EC:2.5.1.6</t>
  </si>
  <si>
    <t xml:space="preserve">dfp </t>
  </si>
  <si>
    <t xml:space="preserve">Dfp </t>
  </si>
  <si>
    <t>phosphopantothenoylcysteine synthase/decarboxylase, involved CoA metabolism?</t>
  </si>
  <si>
    <t xml:space="preserve">gmk </t>
  </si>
  <si>
    <t>GMK</t>
  </si>
  <si>
    <t>guanylate kinase (EC:2.7.4.8)</t>
  </si>
  <si>
    <t xml:space="preserve">ihf </t>
  </si>
  <si>
    <t>cIHF</t>
  </si>
  <si>
    <t>putative integration host factor, conserved</t>
  </si>
  <si>
    <t xml:space="preserve">pyrF </t>
  </si>
  <si>
    <t xml:space="preserve">PyrF </t>
  </si>
  <si>
    <t>cg1585(argR,pred)</t>
  </si>
  <si>
    <t xml:space="preserve">carB </t>
  </si>
  <si>
    <t xml:space="preserve">CarB </t>
  </si>
  <si>
    <t>carbamoyl-phosphate synthase large subunit (EC:6.3.5.5)</t>
  </si>
  <si>
    <t xml:space="preserve">carA </t>
  </si>
  <si>
    <t xml:space="preserve">CarA </t>
  </si>
  <si>
    <t>carbamoyl-phosphate synthase small subunit (EC:6.3.5.5)</t>
  </si>
  <si>
    <t xml:space="preserve">pyrC </t>
  </si>
  <si>
    <t xml:space="preserve">PyrC </t>
  </si>
  <si>
    <t>dihydroorotase (EC:3.5.2.3)</t>
  </si>
  <si>
    <t>cg0444(ramB,pred), cg1817(pyrR,pred)</t>
  </si>
  <si>
    <t xml:space="preserve">pyrB </t>
  </si>
  <si>
    <t xml:space="preserve">PyrB </t>
  </si>
  <si>
    <t>aspartate carbamoyltransferase catalytic subunit (EC:2.1.3.2)</t>
  </si>
  <si>
    <t xml:space="preserve">pyrR </t>
  </si>
  <si>
    <t>PyrR</t>
  </si>
  <si>
    <t>cg0444(ramB,pred), cg1817(pyrR,exp)</t>
  </si>
  <si>
    <t>cg2218(pyrH,exp), cg1815(pyrC,pred), cg1817(pyrR,exp), cg1816(pyrB,pred)</t>
  </si>
  <si>
    <t>putative nucleoside-diphosphate sugar epimerase SulA-family, conserved</t>
  </si>
  <si>
    <t xml:space="preserve">nusB </t>
  </si>
  <si>
    <t xml:space="preserve">NusB </t>
  </si>
  <si>
    <t>transcription antitermination protein NusB</t>
  </si>
  <si>
    <t xml:space="preserve">efp </t>
  </si>
  <si>
    <t>EF-P</t>
  </si>
  <si>
    <t>elongation factor P</t>
  </si>
  <si>
    <t xml:space="preserve">pepQ </t>
  </si>
  <si>
    <t xml:space="preserve">PepQ </t>
  </si>
  <si>
    <t>XAA-pro aminopeptidase EC:3.4.11.9</t>
  </si>
  <si>
    <t xml:space="preserve">aroB </t>
  </si>
  <si>
    <t xml:space="preserve">AroB </t>
  </si>
  <si>
    <t xml:space="preserve">aroK </t>
  </si>
  <si>
    <t xml:space="preserve">AroK </t>
  </si>
  <si>
    <t xml:space="preserve">aroC </t>
  </si>
  <si>
    <t xml:space="preserve">AroC </t>
  </si>
  <si>
    <t>putative signal peptidase, membrane protein, cleaves prepilin-like proteins</t>
  </si>
  <si>
    <t>cg1831(pred)</t>
  </si>
  <si>
    <t>cg1834(pred), cg1833(pred), cg1832(pred), cg1831(pred)</t>
  </si>
  <si>
    <t xml:space="preserve">aroE3 </t>
  </si>
  <si>
    <t xml:space="preserve">AroE3 </t>
  </si>
  <si>
    <t>shikimate 5-dehydrogenase EC:1.1.1.25</t>
  </si>
  <si>
    <t>putative secreted solute-binding protein, aminodeoxychorismate lyase-like, conserved</t>
  </si>
  <si>
    <t>putative holliday junction resolvase-like protein</t>
  </si>
  <si>
    <t xml:space="preserve">alaS </t>
  </si>
  <si>
    <t>AlaS</t>
  </si>
  <si>
    <t>alanyl-tRNA synthetase (EC:6.1.1.7)</t>
  </si>
  <si>
    <t>putative ATPase related to the helicase subunit of the holliday junction resolvase, conserved</t>
  </si>
  <si>
    <t xml:space="preserve">aspS </t>
  </si>
  <si>
    <t xml:space="preserve">AspS </t>
  </si>
  <si>
    <t>aspartyl-tRNA synthetase (EC:6.1.1.12)</t>
  </si>
  <si>
    <t>putative secreted metalloprotease</t>
  </si>
  <si>
    <t>cg1846(exp)</t>
  </si>
  <si>
    <t>cg1845(exp), cg1844(exp), cg1847(exp), cg1846(exp)</t>
  </si>
  <si>
    <t>putative flavoprotein (EC:1.5.1.29)</t>
  </si>
  <si>
    <t xml:space="preserve">sdaA </t>
  </si>
  <si>
    <t xml:space="preserve">SdaA </t>
  </si>
  <si>
    <t>serine deaminase, L-Serine dehydratase (EC:4.3.1.17)</t>
  </si>
  <si>
    <t xml:space="preserve">glpD </t>
  </si>
  <si>
    <t xml:space="preserve">GlpD </t>
  </si>
  <si>
    <t>glycerol-3-phosphate dehydrogenase (EC:1.1.99.5)</t>
  </si>
  <si>
    <t>Central carbon metabolism; Respiration and oxidative phosphorylation</t>
  </si>
  <si>
    <t xml:space="preserve">hisS </t>
  </si>
  <si>
    <t xml:space="preserve">HisS </t>
  </si>
  <si>
    <t>histidyl-tRNA synthetase  (EC:6.1.1.21)</t>
  </si>
  <si>
    <t xml:space="preserve">ppiB </t>
  </si>
  <si>
    <t xml:space="preserve">PpiB </t>
  </si>
  <si>
    <t xml:space="preserve">rel </t>
  </si>
  <si>
    <t>REL</t>
  </si>
  <si>
    <t>ppGpp synthetase, ppGpp pyrophosphorylase (EC:2.7.6.5)</t>
  </si>
  <si>
    <t xml:space="preserve">apt </t>
  </si>
  <si>
    <t>APT</t>
  </si>
  <si>
    <t>adenine phosphoribosyltransferase (EC:2.4.2.7)</t>
  </si>
  <si>
    <t>putative ABC-type dipeptide/oligopeptide/nickel transport systems, secreted component</t>
  </si>
  <si>
    <t xml:space="preserve">secF </t>
  </si>
  <si>
    <t>SecF</t>
  </si>
  <si>
    <t>preprotein translocase subunit</t>
  </si>
  <si>
    <t xml:space="preserve">secD </t>
  </si>
  <si>
    <t>SecD</t>
  </si>
  <si>
    <t xml:space="preserve">secN </t>
  </si>
  <si>
    <t xml:space="preserve">SecN </t>
  </si>
  <si>
    <t>preprotein translocase subunit YajC homolog</t>
  </si>
  <si>
    <t xml:space="preserve">ruvB </t>
  </si>
  <si>
    <t xml:space="preserve">RuvB </t>
  </si>
  <si>
    <t>holliday junction DNA helicase RuvB</t>
  </si>
  <si>
    <t xml:space="preserve">ruvA </t>
  </si>
  <si>
    <t xml:space="preserve">RuvA </t>
  </si>
  <si>
    <t>holliday junction DNA helicase motor protein</t>
  </si>
  <si>
    <t xml:space="preserve">ruvC </t>
  </si>
  <si>
    <t xml:space="preserve">RuvC </t>
  </si>
  <si>
    <t>holliday junction resolvase</t>
  </si>
  <si>
    <t xml:space="preserve">tesB2 </t>
  </si>
  <si>
    <t xml:space="preserve">TesB2 </t>
  </si>
  <si>
    <t>putative acyl-CoA thioesterase II protein (EC:3.1.2.2)</t>
  </si>
  <si>
    <t>putative glycosyl transferase (EC:2.4.1.-)</t>
  </si>
  <si>
    <t>putative lipid A biosynthesis lauroyl acyltransferase</t>
  </si>
  <si>
    <t xml:space="preserve">pgsA1 </t>
  </si>
  <si>
    <t xml:space="preserve">PgsA1 </t>
  </si>
  <si>
    <t>phosphatidylglycerophosphate synthase</t>
  </si>
  <si>
    <t>putative HIT-family hydrolase</t>
  </si>
  <si>
    <t xml:space="preserve">thrS </t>
  </si>
  <si>
    <t xml:space="preserve">ThrS </t>
  </si>
  <si>
    <t>threonyl-tRNA synthetase (EC:6.1.1.3)</t>
  </si>
  <si>
    <t>putative iron-dependent peroxidase, secreted protein, conserved</t>
  </si>
  <si>
    <t>Inorganic ion transport,metabolism, and storage</t>
  </si>
  <si>
    <t>cgtRNA_3562</t>
  </si>
  <si>
    <t>Gly tRNA</t>
  </si>
  <si>
    <t>cgtRNA_3563</t>
  </si>
  <si>
    <t>Val tRNA</t>
  </si>
  <si>
    <t>cgtRNA_3564</t>
  </si>
  <si>
    <t>Cys tRNA</t>
  </si>
  <si>
    <t>cgtRNA_3565</t>
  </si>
  <si>
    <t>cgtRNA_3566</t>
  </si>
  <si>
    <t>cgtRNA_3567</t>
  </si>
  <si>
    <t>cgtRNA_3568</t>
  </si>
  <si>
    <t>alpC</t>
  </si>
  <si>
    <t>AlpC</t>
  </si>
  <si>
    <t>alpA</t>
  </si>
  <si>
    <t>AlpA</t>
  </si>
  <si>
    <t>hypothetical protein, conserved CGP3 region</t>
  </si>
  <si>
    <t>putative N-acetyltransferase CGP3 region</t>
  </si>
  <si>
    <t>hypothetical protein CGP3 region</t>
  </si>
  <si>
    <t>putative secreted protein CGP3 region</t>
  </si>
  <si>
    <t>putative ABC-type multidrug transport system, ATPase component CGP3 region</t>
  </si>
  <si>
    <t>putative membrane protein CGP3 region</t>
  </si>
  <si>
    <t>putative phosphopantothenoylcysteine synthetase/decarboxylase CGP3 region</t>
  </si>
  <si>
    <t>putative secreted or membrane protein CGP3 region</t>
  </si>
  <si>
    <t>putative secreted protein  CGP3 region</t>
  </si>
  <si>
    <t>putative molecular chaperone CGP3 region</t>
  </si>
  <si>
    <t xml:space="preserve">res </t>
  </si>
  <si>
    <t>Res</t>
  </si>
  <si>
    <t>resolvase,-family recombinase  CGP3 region</t>
  </si>
  <si>
    <t>putative secreted hydrolase CGP3 region</t>
  </si>
  <si>
    <t xml:space="preserve">ppp2 </t>
  </si>
  <si>
    <t xml:space="preserve">Ppp2 </t>
  </si>
  <si>
    <t>putative protein phosphatase  CGP3 region</t>
  </si>
  <si>
    <t xml:space="preserve">gntR2 </t>
  </si>
  <si>
    <t xml:space="preserve">GntR2 </t>
  </si>
  <si>
    <t>tnp14b</t>
  </si>
  <si>
    <t xml:space="preserve">ISCg14a </t>
  </si>
  <si>
    <t>transposase  fragment CGP3 region</t>
  </si>
  <si>
    <t>tnp14a</t>
  </si>
  <si>
    <t>transposase fragment CGP3 region</t>
  </si>
  <si>
    <t xml:space="preserve">recJ </t>
  </si>
  <si>
    <t xml:space="preserve">RecJ </t>
  </si>
  <si>
    <t>single-stranded-DNA-specific exonuclease CGP3 region</t>
  </si>
  <si>
    <t xml:space="preserve">priP </t>
  </si>
  <si>
    <t xml:space="preserve">PriP </t>
  </si>
  <si>
    <t>prophage DNA primase  CGP3 region</t>
  </si>
  <si>
    <t>putative superfamily II DNA/RNA helicase  CGP3 region</t>
  </si>
  <si>
    <t>putative protein, similarity to gp57-phage N15  CGP3 region</t>
  </si>
  <si>
    <t>putative translation elongation factor, GTPase CGP3 region</t>
  </si>
  <si>
    <t>putative protein, contains peptidoglycan-binding LysM domain CGP3 region</t>
  </si>
  <si>
    <t>puative MoxR-like ATPase  CGP3 region</t>
  </si>
  <si>
    <t>putative ATPase with chaperone activity, ATP-binding subunit CGP3 region</t>
  </si>
  <si>
    <t>putative superfamily I DNA or RNA helicase CGP3 region</t>
  </si>
  <si>
    <t>putative NUDIIX hydrolase  CGP3 region</t>
  </si>
  <si>
    <t>putative protein, similar to gp52-bacterophage PHIC31</t>
  </si>
  <si>
    <t xml:space="preserve">cglIM </t>
  </si>
  <si>
    <t xml:space="preserve">CglIM </t>
  </si>
  <si>
    <t>modification methylase, DNA cytosine-5--methyltransferase EC:2.1.1.37  CGP3 region</t>
  </si>
  <si>
    <t xml:space="preserve">cglIR </t>
  </si>
  <si>
    <t xml:space="preserve">CglIR </t>
  </si>
  <si>
    <t>type II restriction endonuclease  CGP3 region</t>
  </si>
  <si>
    <t xml:space="preserve">cglIIR </t>
  </si>
  <si>
    <t xml:space="preserve">CglIIR </t>
  </si>
  <si>
    <t>restriction endonuclease CGP3 region</t>
  </si>
  <si>
    <t>puative protein, similar to 232 protein-lactobacillus bacteriophage g1e, conserved  CGP3 region</t>
  </si>
  <si>
    <t>putative protein-plasmid encoded, conserved  CGP3 region</t>
  </si>
  <si>
    <t>putative CLP-family ATP-binding protease  CGP3 region</t>
  </si>
  <si>
    <t>putative permease of the major facilitator superfamily  CGP3 region</t>
  </si>
  <si>
    <t>putative protein, similar to p18, bacteriophage CP-1 streptococcus pneumoniae  CGP3 region</t>
  </si>
  <si>
    <t>putative nuclease subunit of the excinuclease complex  CGP3 region</t>
  </si>
  <si>
    <t>putative methyltransferase  CGP3 region</t>
  </si>
  <si>
    <t>putative transcriptional regulator, HTH_3-family CGP3 region</t>
  </si>
  <si>
    <t xml:space="preserve">psp3 </t>
  </si>
  <si>
    <t xml:space="preserve">Psp3 </t>
  </si>
  <si>
    <t>putative protein, similar to plasmid-encoded protein PXO2.09 CGP3 region</t>
  </si>
  <si>
    <t>putative DNA topoisomerase I omega-protein EC:5.99.1.2 CGP3 region</t>
  </si>
  <si>
    <t>putative superfamily II DNA or RNA helicase CGP3 region</t>
  </si>
  <si>
    <t>putative low-complexity protein</t>
  </si>
  <si>
    <t xml:space="preserve">psp1 </t>
  </si>
  <si>
    <t xml:space="preserve">Psp1 </t>
  </si>
  <si>
    <t>putative phage integrase C-terminal fragment, CGP3 region</t>
  </si>
  <si>
    <t>putative phage integrase N-terminal fragment, CGP3 region</t>
  </si>
  <si>
    <t>putative di-and tricarboxylate transporter, DASS-family</t>
  </si>
  <si>
    <t>putative glycerate kinase, conserved</t>
  </si>
  <si>
    <t xml:space="preserve">ribD </t>
  </si>
  <si>
    <t>RibD</t>
  </si>
  <si>
    <t>putative protein, maybe involved in atrazine degradation, putative riboflavin specific deaminase (EC:3.5.4.26)</t>
  </si>
  <si>
    <t xml:space="preserve">msrB </t>
  </si>
  <si>
    <t>MsrB</t>
  </si>
  <si>
    <t>peptide methionine sulfoxide reductase-related protein</t>
  </si>
  <si>
    <t>putative chlorite dismutase-family protein, conserved</t>
  </si>
  <si>
    <t>Inorganic ion transport and metabolism</t>
  </si>
  <si>
    <t xml:space="preserve">rnd </t>
  </si>
  <si>
    <t>RND</t>
  </si>
  <si>
    <t>putative ribonuclease D protein (EC:3.1.26.3)</t>
  </si>
  <si>
    <t xml:space="preserve">dxs </t>
  </si>
  <si>
    <t>DXS</t>
  </si>
  <si>
    <t>1-deoxy-D-xylulose-5-phosphate synthase (EC:2.2.1.7)</t>
  </si>
  <si>
    <t>putative RNA methyltransferase EC:2.1.1.-</t>
  </si>
  <si>
    <t xml:space="preserve">dut </t>
  </si>
  <si>
    <t>DUT</t>
  </si>
  <si>
    <t xml:space="preserve">suhB </t>
  </si>
  <si>
    <t>SuhB</t>
  </si>
  <si>
    <t>myo-inositol-1or 4-monophosphatase (EC:3.1.3.25)</t>
  </si>
  <si>
    <t xml:space="preserve">ppgK </t>
  </si>
  <si>
    <t>PpgK</t>
  </si>
  <si>
    <t>polyphosphate glucokinase (EC:2.7.1.63)</t>
  </si>
  <si>
    <t>Carbon source transport and metabolism; Inorganic ion transport and metabolism</t>
  </si>
  <si>
    <t>sigA (rpoD)</t>
  </si>
  <si>
    <t>SigA</t>
  </si>
  <si>
    <t>putative D-tyrosyl-tRNA deacylase</t>
  </si>
  <si>
    <t xml:space="preserve">sigB </t>
  </si>
  <si>
    <t>SigB</t>
  </si>
  <si>
    <t>cg1861(rel,pred), cg0876(sigH,exp)</t>
  </si>
  <si>
    <t xml:space="preserve">dtxR </t>
  </si>
  <si>
    <t>DtxR</t>
  </si>
  <si>
    <t>master regulator of iron-dependent gene expression, diphtheria toxin repressor DtxR-family</t>
  </si>
  <si>
    <t xml:space="preserve">galE </t>
  </si>
  <si>
    <t>GalE</t>
  </si>
  <si>
    <t>UDP-glucose 4-epimerase EC:5.1.3.2</t>
  </si>
  <si>
    <t xml:space="preserve">oxyR </t>
  </si>
  <si>
    <t>OxyR</t>
  </si>
  <si>
    <t>hydrogen peroxide sensing regulator, Lys-family</t>
  </si>
  <si>
    <t>cg2109(oxyR,pred)</t>
  </si>
  <si>
    <t xml:space="preserve">hrpA </t>
  </si>
  <si>
    <t xml:space="preserve">HrpA </t>
  </si>
  <si>
    <t xml:space="preserve">nrdR </t>
  </si>
  <si>
    <t xml:space="preserve">NrdR </t>
  </si>
  <si>
    <t>cg2114(lexA,exp), cg2092(sigA,exp)</t>
  </si>
  <si>
    <t>cg2789(nrdH,pred), cg2787(nrdI,pred), cg2786(nrdE,pred)</t>
  </si>
  <si>
    <t xml:space="preserve">divS </t>
  </si>
  <si>
    <t xml:space="preserve">DivS </t>
  </si>
  <si>
    <t>transcriptional regulator, suppressor of cell division</t>
  </si>
  <si>
    <t>cg2092(sigA,exp), cg2114(lexA,exp)</t>
  </si>
  <si>
    <t xml:space="preserve">lexA </t>
  </si>
  <si>
    <t>LexA</t>
  </si>
  <si>
    <t>transcriptional repressor/regulator, involved in SOS/stress response, LexA-family</t>
  </si>
  <si>
    <t>cg1861(rel,pred), cg2092(sigA,exp), cg2114(lexA,exp)</t>
  </si>
  <si>
    <t xml:space="preserve">sugR </t>
  </si>
  <si>
    <t xml:space="preserve">SugR </t>
  </si>
  <si>
    <t>cg2831(ramA,exp), cg2092(sigA,exp), cg2115(sugR,pred)</t>
  </si>
  <si>
    <t>putative phosphofructokinase</t>
  </si>
  <si>
    <t>cg2831(ramA,pred), cg2115(sugR,pred)</t>
  </si>
  <si>
    <t xml:space="preserve">ptsI </t>
  </si>
  <si>
    <t xml:space="preserve">PtsI EI </t>
  </si>
  <si>
    <t>EI enzyme, general component of PTS  (EC:2.7.3.9)</t>
  </si>
  <si>
    <t>cg2118(fruR,exp), cg2092(sigA,exp), cg2115(sugR,exp), cg0350(glxR,pred)</t>
  </si>
  <si>
    <t xml:space="preserve">fruR </t>
  </si>
  <si>
    <t xml:space="preserve">FruR </t>
  </si>
  <si>
    <t>cg3224(lldR,exp), cg0350(glxR,pred), cg2118(fruR,exp), cg2092(sigA,exp), cg2115(sugR,exp)</t>
  </si>
  <si>
    <t>cg2118(fruR,exp), cg2117(ptsI,exp), cg2120(ptsF,exp), cg2121(ptsH,exp), cg2119(pfkB1,exp)</t>
  </si>
  <si>
    <t>pfkB (fruK)</t>
  </si>
  <si>
    <t>PFKB</t>
  </si>
  <si>
    <t>1-phosphofructokinase (EC:2.7.1.56)</t>
  </si>
  <si>
    <t>cg3224(lldR,exp), cg2115(sugR,exp), cg0350(glxR,pred), cg2118(fruR,exp), cg2092(sigA,exp)</t>
  </si>
  <si>
    <t>PtsF (EIIFru)</t>
  </si>
  <si>
    <t>fructose-specific enzyme II BC component of PTS (EC:2.7.1.69)</t>
  </si>
  <si>
    <t>cg0350(glxR,pred), cg2118(fruR,exp), cg2092(sigA,exp), cg2115(sugR,exp), cg3224(lldR,exp)</t>
  </si>
  <si>
    <t>PtsH (HPr)</t>
  </si>
  <si>
    <t>phosphocarrier protein HPr, general component of PTS</t>
  </si>
  <si>
    <t>cg2118(fruR,exp), cg2092(sigA,exp), cg2831(ramA,exp), cg2115(sugR,exp)</t>
  </si>
  <si>
    <t>putative transcriptional regulator, AraC-family</t>
  </si>
  <si>
    <t xml:space="preserve">uraA </t>
  </si>
  <si>
    <t xml:space="preserve">UraA </t>
  </si>
  <si>
    <t>putative uracyl permease</t>
  </si>
  <si>
    <t xml:space="preserve">hflX </t>
  </si>
  <si>
    <t xml:space="preserve">HflX </t>
  </si>
  <si>
    <t>GTPase</t>
  </si>
  <si>
    <t xml:space="preserve">putative secreted or membrane protein </t>
  </si>
  <si>
    <t xml:space="preserve">dapF </t>
  </si>
  <si>
    <t xml:space="preserve">DapF </t>
  </si>
  <si>
    <t>diaminopimelate epimerase (EC:5.1.1.7)</t>
  </si>
  <si>
    <t xml:space="preserve">miaA </t>
  </si>
  <si>
    <t xml:space="preserve">MiaA </t>
  </si>
  <si>
    <t>tRNA δ2-isopentenylpyrophosphate transferase (EC:2.5.1.8)</t>
  </si>
  <si>
    <t xml:space="preserve">miaB </t>
  </si>
  <si>
    <t xml:space="preserve">MiaB </t>
  </si>
  <si>
    <t xml:space="preserve">gluA </t>
  </si>
  <si>
    <t xml:space="preserve">GluA </t>
  </si>
  <si>
    <t>glutamate uptake system, ABC-type, ATP-binding protein</t>
  </si>
  <si>
    <t xml:space="preserve">gluB </t>
  </si>
  <si>
    <t xml:space="preserve">GluB </t>
  </si>
  <si>
    <t>glutamate uptake system, secreted glutamate-binding protein</t>
  </si>
  <si>
    <t xml:space="preserve">gluC </t>
  </si>
  <si>
    <t xml:space="preserve">GluC </t>
  </si>
  <si>
    <t>glutamate uptake system, ABC-type, permease subunit 1</t>
  </si>
  <si>
    <t xml:space="preserve">gluD </t>
  </si>
  <si>
    <t xml:space="preserve">GluD </t>
  </si>
  <si>
    <t>glutamate uptake system, ABC-type, permease subunit 2</t>
  </si>
  <si>
    <t xml:space="preserve">recX </t>
  </si>
  <si>
    <t xml:space="preserve">RecX </t>
  </si>
  <si>
    <t>transcriptional regulator involved in DNA repair, RecX-family</t>
  </si>
  <si>
    <t xml:space="preserve">recA </t>
  </si>
  <si>
    <t xml:space="preserve">RecA </t>
  </si>
  <si>
    <t>recombinase A (EC:3.4.21.88)</t>
  </si>
  <si>
    <t xml:space="preserve">bioY </t>
  </si>
  <si>
    <t xml:space="preserve">BioY </t>
  </si>
  <si>
    <t>substrate-specific component BioY of biotin ECF transporter</t>
  </si>
  <si>
    <t xml:space="preserve">bioM </t>
  </si>
  <si>
    <t xml:space="preserve">BioM </t>
  </si>
  <si>
    <t>ATPase component BioM of energizing module of biotin ECF transporter</t>
  </si>
  <si>
    <t xml:space="preserve">bioN </t>
  </si>
  <si>
    <t xml:space="preserve">BioN </t>
  </si>
  <si>
    <t>transmembrane component BioN of energizing module of biotin ECF transporter</t>
  </si>
  <si>
    <t>putative protein similar to phage shock protein A</t>
  </si>
  <si>
    <t xml:space="preserve">clgR </t>
  </si>
  <si>
    <t xml:space="preserve">ClgR </t>
  </si>
  <si>
    <t>cg3097(hspR,exp), cg0876(sigH,exp), cg2092(sigA,exp)</t>
  </si>
  <si>
    <t>putative protein similar to competence-and mitomycin-induced protein, CinA-like protein</t>
  </si>
  <si>
    <t xml:space="preserve">pgsA2 </t>
  </si>
  <si>
    <t xml:space="preserve">PgsA2 </t>
  </si>
  <si>
    <t>CDP-diacylglycerol--glycerol-3-phosphate 3-phosphatidyltransferase EC:2.7.8.5</t>
  </si>
  <si>
    <t xml:space="preserve">terC </t>
  </si>
  <si>
    <t xml:space="preserve">TerC </t>
  </si>
  <si>
    <t>tellurium resistance membrane protein</t>
  </si>
  <si>
    <t xml:space="preserve">ftsK </t>
  </si>
  <si>
    <t xml:space="preserve">FtsK </t>
  </si>
  <si>
    <t>cell division protein, required for cell division and chromosomepartitioning</t>
  </si>
  <si>
    <t>putative hydrolase of metallo-β-lactamase superfamily</t>
  </si>
  <si>
    <t xml:space="preserve">dapA </t>
  </si>
  <si>
    <t xml:space="preserve">DapA </t>
  </si>
  <si>
    <t>dihydrodipicolinate synthase (EC:4.2.1.52)</t>
  </si>
  <si>
    <t xml:space="preserve">thyX </t>
  </si>
  <si>
    <t xml:space="preserve">ThyX </t>
  </si>
  <si>
    <t>alternative thymidylate synthase (EC:2.1.1.148)</t>
  </si>
  <si>
    <t>cg2092(sigA,pred), cg2102(sigB,pred)</t>
  </si>
  <si>
    <t xml:space="preserve">dapB </t>
  </si>
  <si>
    <t xml:space="preserve">DapB </t>
  </si>
  <si>
    <t>dihydrodipicolinate reductase (EC:1.3.1.26)</t>
  </si>
  <si>
    <t>cg2092(sigA,exp), cg2102(sigB,pred)</t>
  </si>
  <si>
    <t xml:space="preserve">gpsI </t>
  </si>
  <si>
    <t xml:space="preserve">GpsI </t>
  </si>
  <si>
    <t xml:space="preserve">rpsO </t>
  </si>
  <si>
    <t xml:space="preserve">RpsO </t>
  </si>
  <si>
    <t>30S ribosomal protein S15</t>
  </si>
  <si>
    <t xml:space="preserve">iunH2 </t>
  </si>
  <si>
    <t xml:space="preserve">IunH2 </t>
  </si>
  <si>
    <t>nucleoside hydrolase,inosine-uridine preferring (EC:3.2.2.1)</t>
  </si>
  <si>
    <t xml:space="preserve">ribF </t>
  </si>
  <si>
    <t xml:space="preserve">RibF </t>
  </si>
  <si>
    <t xml:space="preserve">putative kinase / FMN adenylyltransferase (EC:2.7.1.26), maybe involved riboflavin metabolism, riboflavin </t>
  </si>
  <si>
    <t xml:space="preserve">truB </t>
  </si>
  <si>
    <t xml:space="preserve">TruB </t>
  </si>
  <si>
    <t>tRNA pseudouridine synthase B</t>
  </si>
  <si>
    <t xml:space="preserve">pptA </t>
  </si>
  <si>
    <t xml:space="preserve">PptA </t>
  </si>
  <si>
    <t>phosphopantetheinyl transferase, iron-chelating complex subunit</t>
  </si>
  <si>
    <t>putative serine/threonine-specific protein phosphatase</t>
  </si>
  <si>
    <t xml:space="preserve">dinF </t>
  </si>
  <si>
    <t xml:space="preserve">DinF </t>
  </si>
  <si>
    <t>putative exopolyphosphatase-related protein</t>
  </si>
  <si>
    <t xml:space="preserve">rbfA </t>
  </si>
  <si>
    <t xml:space="preserve">RbfA </t>
  </si>
  <si>
    <t>ribosome-binding factor A</t>
  </si>
  <si>
    <t xml:space="preserve">infB </t>
  </si>
  <si>
    <t>InfB (TIF-2)</t>
  </si>
  <si>
    <t>translation initiation factor IF-2 GTPase</t>
  </si>
  <si>
    <t>putative nucleic-acid-binding protein implicated in transcription termination</t>
  </si>
  <si>
    <t xml:space="preserve">nusA </t>
  </si>
  <si>
    <t xml:space="preserve">NusA </t>
  </si>
  <si>
    <t>transcription elongation factor NusA</t>
  </si>
  <si>
    <t>oppA</t>
  </si>
  <si>
    <t>OppA</t>
  </si>
  <si>
    <t>oppB</t>
  </si>
  <si>
    <t>OppB</t>
  </si>
  <si>
    <t>oppC</t>
  </si>
  <si>
    <t>OppC</t>
  </si>
  <si>
    <t>oppD</t>
  </si>
  <si>
    <t>OppD</t>
  </si>
  <si>
    <t xml:space="preserve">proS </t>
  </si>
  <si>
    <t xml:space="preserve">ProS </t>
  </si>
  <si>
    <t>prolyl-tRNA synthetase (EC:6.1.1.15)</t>
  </si>
  <si>
    <t>putative Mg-chelatase subunit D</t>
  </si>
  <si>
    <t>putative Mg-chelatase subunit I</t>
  </si>
  <si>
    <t>cobA (cysG)</t>
  </si>
  <si>
    <t xml:space="preserve">CobA </t>
  </si>
  <si>
    <t xml:space="preserve">mqo </t>
  </si>
  <si>
    <t>MQO</t>
  </si>
  <si>
    <t>malate:quinone oxidoreductase (EC:1.1.99.16)</t>
  </si>
  <si>
    <t>putative lysophospholipase</t>
  </si>
  <si>
    <t>mtr (gor)</t>
  </si>
  <si>
    <t>MTR (GOR)</t>
  </si>
  <si>
    <t xml:space="preserve">map2 </t>
  </si>
  <si>
    <t xml:space="preserve">Map2 </t>
  </si>
  <si>
    <t>penicillin-binding protein, putative D-alanyl-D-alanine carboxypeptidase (EC:3.4.16.4)</t>
  </si>
  <si>
    <t>chrA (cgtR8)</t>
  </si>
  <si>
    <t xml:space="preserve">ChrA </t>
  </si>
  <si>
    <t>cg3247(hrrA,pred)</t>
  </si>
  <si>
    <t>cg2202(hrtB,exp), cg3247(hrrA,exp), cg2204(hrtA,exp)</t>
  </si>
  <si>
    <t>chrS (cgtS8)</t>
  </si>
  <si>
    <t xml:space="preserve">ChrS </t>
  </si>
  <si>
    <t xml:space="preserve">hrtB </t>
  </si>
  <si>
    <t xml:space="preserve">HrtB </t>
  </si>
  <si>
    <t>ABC-type heme transport system, permease component</t>
  </si>
  <si>
    <t>cg2200(chrA,exp)</t>
  </si>
  <si>
    <t xml:space="preserve">hrtA </t>
  </si>
  <si>
    <t xml:space="preserve">HrtA </t>
  </si>
  <si>
    <t>ABC-type heme transport system, ATPase component</t>
  </si>
  <si>
    <t xml:space="preserve">ispG </t>
  </si>
  <si>
    <t xml:space="preserve">IspG </t>
  </si>
  <si>
    <t>putative membrane-embedded Zn-dependent protease</t>
  </si>
  <si>
    <t xml:space="preserve">dxr </t>
  </si>
  <si>
    <t xml:space="preserve">Dxr </t>
  </si>
  <si>
    <t>1-deoxy-D-xylulose 5-phosphate reductoisomerase (EC:1.1.1.267)</t>
  </si>
  <si>
    <t>putative Fe-S-cluster redox enzyme</t>
  </si>
  <si>
    <t xml:space="preserve">cdsA </t>
  </si>
  <si>
    <t xml:space="preserve">CdsA </t>
  </si>
  <si>
    <t>phosphatidate cytidylyltransferase (EC:2.7.7.41)</t>
  </si>
  <si>
    <t xml:space="preserve">frr </t>
  </si>
  <si>
    <t xml:space="preserve">Frr </t>
  </si>
  <si>
    <t>ribosome releasing factor</t>
  </si>
  <si>
    <t xml:space="preserve">pyrH </t>
  </si>
  <si>
    <t xml:space="preserve">PyrH </t>
  </si>
  <si>
    <t>uridylate kinase</t>
  </si>
  <si>
    <t>cg1817(pyrR,exp)</t>
  </si>
  <si>
    <t xml:space="preserve">tsf </t>
  </si>
  <si>
    <t>EF-Ts</t>
  </si>
  <si>
    <t>elongation factor Ts</t>
  </si>
  <si>
    <t xml:space="preserve">rpsB </t>
  </si>
  <si>
    <t xml:space="preserve">RpsB </t>
  </si>
  <si>
    <t>putative secreted or membrane protein related to metalloendopeptidase</t>
  </si>
  <si>
    <t xml:space="preserve">xerC </t>
  </si>
  <si>
    <t xml:space="preserve">XerC </t>
  </si>
  <si>
    <t>putative rossmann fold nucleotide-binding protein involved in DNA uptake, conserved</t>
  </si>
  <si>
    <t>putative ATPase with chaperone activity</t>
  </si>
  <si>
    <t>putative endonuclease</t>
  </si>
  <si>
    <t>putative excinuclease ATPase subunit or CTP synthase UTP-ammonia lyase</t>
  </si>
  <si>
    <t xml:space="preserve">rnhB </t>
  </si>
  <si>
    <t xml:space="preserve">RnhB </t>
  </si>
  <si>
    <t>ribonuclease HII (EC:3.1.26.4)</t>
  </si>
  <si>
    <t xml:space="preserve">lepB </t>
  </si>
  <si>
    <t>LepB</t>
  </si>
  <si>
    <t>putative signal peptidase I spase I (EC:3.4.21.89)</t>
  </si>
  <si>
    <t>putative ABC-type putative ironIII dicitrate transporter, substrate-binding lipoprotein</t>
  </si>
  <si>
    <t>cg0444(ramB,pred), cg2103(dtxR,exp)</t>
  </si>
  <si>
    <t xml:space="preserve">rplS </t>
  </si>
  <si>
    <t xml:space="preserve">RplS </t>
  </si>
  <si>
    <t xml:space="preserve">thiE </t>
  </si>
  <si>
    <t xml:space="preserve">ThiE </t>
  </si>
  <si>
    <t>thiamine-phosphate pyrophosphorylase (EC:2.5.1.3)</t>
  </si>
  <si>
    <t xml:space="preserve">thiO </t>
  </si>
  <si>
    <t xml:space="preserve">ThiO </t>
  </si>
  <si>
    <t>putative D-amino acid oxidase flavoprotein oxidoreductase (EC:1.4.3.3)</t>
  </si>
  <si>
    <t xml:space="preserve">thiS </t>
  </si>
  <si>
    <t xml:space="preserve">ThiS </t>
  </si>
  <si>
    <t>sulfur transfer protein involved in thiamine biosynthesis</t>
  </si>
  <si>
    <t xml:space="preserve">thiG </t>
  </si>
  <si>
    <t xml:space="preserve">ThiG </t>
  </si>
  <si>
    <t>thiazole synthase, involved in thiamine biosynthesis</t>
  </si>
  <si>
    <t xml:space="preserve">thiF </t>
  </si>
  <si>
    <t xml:space="preserve">ThiF </t>
  </si>
  <si>
    <t>molybdopterin biosynthesis protein MoeB, involved in thiamine biosynthesis</t>
  </si>
  <si>
    <t>Tex</t>
  </si>
  <si>
    <t>transcriptional accessory protein, RNA binding</t>
  </si>
  <si>
    <t>putative secondary Na+:2-oxoglutarate/malate/di-,tricarboxylate symporter, divalent anion:Na+ symporter DASS-family</t>
  </si>
  <si>
    <t xml:space="preserve">pcaB2 </t>
  </si>
  <si>
    <t xml:space="preserve">PcaB2 </t>
  </si>
  <si>
    <t>putative 3-carboxy-cis,cis-muconate cycloisomerase, or Lyase class I-family</t>
  </si>
  <si>
    <t>putative membrane protein, DedA-family</t>
  </si>
  <si>
    <t xml:space="preserve">trmD </t>
  </si>
  <si>
    <t xml:space="preserve">TrmD </t>
  </si>
  <si>
    <t>tRNA guanine-N1--methyltransferase (EC:2.1.1.31)</t>
  </si>
  <si>
    <t xml:space="preserve">rimM </t>
  </si>
  <si>
    <t xml:space="preserve">RimM </t>
  </si>
  <si>
    <t>16S rRNA-processing protein</t>
  </si>
  <si>
    <t xml:space="preserve">rpsP </t>
  </si>
  <si>
    <t xml:space="preserve">RpsP </t>
  </si>
  <si>
    <t>putative ankyrin repeat protein</t>
  </si>
  <si>
    <t>putative ABC-type multidrug/daunorubicin transport system, permease component</t>
  </si>
  <si>
    <t>putative ABC-type multidrug/daunorubicin transport system, ATPase component</t>
  </si>
  <si>
    <t xml:space="preserve">srp </t>
  </si>
  <si>
    <t xml:space="preserve">SRP </t>
  </si>
  <si>
    <t>signal recognition particle GTPase</t>
  </si>
  <si>
    <t xml:space="preserve">glnD </t>
  </si>
  <si>
    <t>GlnD</t>
  </si>
  <si>
    <t>PII uridylyl-transferase (EC:2.7.7.59)</t>
  </si>
  <si>
    <t xml:space="preserve">glnK </t>
  </si>
  <si>
    <t xml:space="preserve">GlnK </t>
  </si>
  <si>
    <t>nitrogen transcriptional regulator PII</t>
  </si>
  <si>
    <t xml:space="preserve">amtB </t>
  </si>
  <si>
    <t xml:space="preserve">AmtB </t>
  </si>
  <si>
    <t>low affinity ammonium uptake protein</t>
  </si>
  <si>
    <t xml:space="preserve">ftsY </t>
  </si>
  <si>
    <t xml:space="preserve">FtsY </t>
  </si>
  <si>
    <t xml:space="preserve">smc </t>
  </si>
  <si>
    <t xml:space="preserve">Smc </t>
  </si>
  <si>
    <t>chromosome segregation ATPase</t>
  </si>
  <si>
    <t>putative acylphosphatase (EC:3.6.1.7)</t>
  </si>
  <si>
    <t>cg2269(pred)</t>
  </si>
  <si>
    <t>cg2268(pred)</t>
  </si>
  <si>
    <t>putative secondary Co2+/Zn2+/Cd2+ efflux transporter, cation diffusion facilitator CDF-family</t>
  </si>
  <si>
    <t>MutM1</t>
  </si>
  <si>
    <t>formamidopyrimidine-DNA glycosylase (EC:3.2.2.23)</t>
  </si>
  <si>
    <t>rncS (rnc)</t>
  </si>
  <si>
    <t>RncS</t>
  </si>
  <si>
    <t>ribonuclease III (EC:3.1.26.3)</t>
  </si>
  <si>
    <t>putative metal-binding, possibly nucleic acid-binding protein</t>
  </si>
  <si>
    <t>putative cell division initiation protein, some homology to F0F1-type ATP synthase b subunit</t>
  </si>
  <si>
    <t>putative ABC-type multidrug/protein/lipid transport system, transmembrane ATPase component</t>
  </si>
  <si>
    <t>GDH</t>
  </si>
  <si>
    <t>glutamate dehydrogenase, NADP-specific (EC:1.4.1.4)</t>
  </si>
  <si>
    <t>cg0350(glxR,pred), cg1585(argR,pred), cg2092(sigA,exp), cg3202(farR,exp), cg0986(amtR,exp)</t>
  </si>
  <si>
    <t xml:space="preserve">glxK </t>
  </si>
  <si>
    <t xml:space="preserve">GlxK </t>
  </si>
  <si>
    <t>glycerate kinase (EC:2.7.1.31)</t>
  </si>
  <si>
    <t>GalT</t>
  </si>
  <si>
    <t>galactose-1-phosphate uridylyltransferase (EC:2.7.7.12)</t>
  </si>
  <si>
    <t xml:space="preserve">hipO </t>
  </si>
  <si>
    <t xml:space="preserve">HipO </t>
  </si>
  <si>
    <t>putative hippurate hydrolase protein</t>
  </si>
  <si>
    <t>putative membrane protein, carbohydrate phosphorylase</t>
  </si>
  <si>
    <t>cg2766(pred)</t>
  </si>
  <si>
    <t xml:space="preserve">pyk </t>
  </si>
  <si>
    <t>PYK PK</t>
  </si>
  <si>
    <t>pyruvate kinase (EC:2.7.1.40)</t>
  </si>
  <si>
    <t>cg2115(sugR,exp), cg2831(ramA,exp)</t>
  </si>
  <si>
    <t xml:space="preserve">lgt </t>
  </si>
  <si>
    <t>LGT</t>
  </si>
  <si>
    <t>prolipoprotein diacylglyceryl transferase (EC:2.4.99.-)</t>
  </si>
  <si>
    <t xml:space="preserve">hisI </t>
  </si>
  <si>
    <t xml:space="preserve">HisI </t>
  </si>
  <si>
    <t>phosphoribosyl-AMP cyclohydrolase (EC:3.5.4.19)</t>
  </si>
  <si>
    <t xml:space="preserve">hisF </t>
  </si>
  <si>
    <t xml:space="preserve">HisF </t>
  </si>
  <si>
    <t>imidazole glycerol phosphate synthase subunit HisF (EC:4.1.3.-)</t>
  </si>
  <si>
    <t xml:space="preserve">impA </t>
  </si>
  <si>
    <t xml:space="preserve">ImpA </t>
  </si>
  <si>
    <t>myo-inositol-1or 4-monophosphatase-family protein (EC:3.1.3.25)</t>
  </si>
  <si>
    <t xml:space="preserve">hisA </t>
  </si>
  <si>
    <t xml:space="preserve">HisA </t>
  </si>
  <si>
    <t>1-5-phosphoribosyl-5-[5-phosphoribosylaminomethylideneamino] imidazole-4-carboxamide isomerase (EC:5.3.1.16)</t>
  </si>
  <si>
    <t xml:space="preserve">hisH </t>
  </si>
  <si>
    <t xml:space="preserve">HisH </t>
  </si>
  <si>
    <t>imidazole glycerol phosphate synthase subunit HisH (EC:2.4.2.-)</t>
  </si>
  <si>
    <t xml:space="preserve">hisB </t>
  </si>
  <si>
    <t xml:space="preserve">HisB </t>
  </si>
  <si>
    <t>imidazoleglycerol-phosphate dehydratase (EC:4.2.1.19)</t>
  </si>
  <si>
    <t xml:space="preserve">hisC </t>
  </si>
  <si>
    <t xml:space="preserve">HisC </t>
  </si>
  <si>
    <t xml:space="preserve">hisD </t>
  </si>
  <si>
    <t xml:space="preserve">HisD </t>
  </si>
  <si>
    <t>histidinol dehydrogenase (EC:1.1.1.23)</t>
  </si>
  <si>
    <t xml:space="preserve">bioQ </t>
  </si>
  <si>
    <t xml:space="preserve">BioQ </t>
  </si>
  <si>
    <t xml:space="preserve">glgX </t>
  </si>
  <si>
    <t xml:space="preserve">GlgX </t>
  </si>
  <si>
    <t>glycogen debranching enzyme (EC:3.2.1.68)</t>
  </si>
  <si>
    <t xml:space="preserve">gip </t>
  </si>
  <si>
    <t xml:space="preserve">Gip </t>
  </si>
  <si>
    <t>putative hydroxypyruvate isomerase (EC:5.3.1.22), maybe involved in glyoxylate and dicarboxylate metabolism</t>
  </si>
  <si>
    <t xml:space="preserve">idhA3 </t>
  </si>
  <si>
    <t xml:space="preserve">IdhA3 </t>
  </si>
  <si>
    <t>myo-inositol 2-dehydrogenase (EC:1.1.1.18)</t>
  </si>
  <si>
    <t>putative transcriptional regulator, LacI-family</t>
  </si>
  <si>
    <t>putative ABC-typeironIII dicitrate transporter, ATPase subunit</t>
  </si>
  <si>
    <t>putative ABC-type ironIII dicitrate transporter, permease subunit</t>
  </si>
  <si>
    <t>putative ABC-type ironIII dicitrate transporter, substrate-binding lipoprotein</t>
  </si>
  <si>
    <t xml:space="preserve">treY </t>
  </si>
  <si>
    <t xml:space="preserve">TreY </t>
  </si>
  <si>
    <t>putative coenzyme F420-dependent N5,N10-methylene tetrahydromethanopterin reductase or related flavin-dependent</t>
  </si>
  <si>
    <t>putative ribosome-associated heat shock protein implicated in the recycling of the 50S subunit S4 paralog</t>
  </si>
  <si>
    <t xml:space="preserve">treZ </t>
  </si>
  <si>
    <t xml:space="preserve">TreZ </t>
  </si>
  <si>
    <t>malto-oligosyltrehalose trehalohydrolase, 4-α-D-1-&gt;4-α-D-glucanotrehalose trehalohydrolase (EC:3.2.1.141)</t>
  </si>
  <si>
    <t xml:space="preserve">ilvA </t>
  </si>
  <si>
    <t xml:space="preserve">IlvA </t>
  </si>
  <si>
    <t>putative methionine synthase, cobalamin-independent</t>
  </si>
  <si>
    <t xml:space="preserve">dnaE1 </t>
  </si>
  <si>
    <t xml:space="preserve">DnaE1 </t>
  </si>
  <si>
    <t>putative Co/Zn/Cd cation transporter</t>
  </si>
  <si>
    <t>putative dehydrogenase/oxidoreductase</t>
  </si>
  <si>
    <t>putative decarboxylase</t>
  </si>
  <si>
    <t>putative cystathionine β-synthase-like protein (EC:2.5.1.47)</t>
  </si>
  <si>
    <t xml:space="preserve">rluD </t>
  </si>
  <si>
    <t xml:space="preserve">RluD </t>
  </si>
  <si>
    <t>ribosomal large subunit pseudouridine synthase D (EC:4.2.1.70)</t>
  </si>
  <si>
    <t xml:space="preserve">lspA </t>
  </si>
  <si>
    <t xml:space="preserve">LspA </t>
  </si>
  <si>
    <t>lipoprotein signal peptidase (EC:3.4.23.36)</t>
  </si>
  <si>
    <t>putative ATPase component of ABC transporter for antiobiotics with duplicated ATPase domains</t>
  </si>
  <si>
    <t xml:space="preserve">ansA </t>
  </si>
  <si>
    <t xml:space="preserve">AnsA </t>
  </si>
  <si>
    <t>L-asparaginase (EC:3.5.1.1)</t>
  </si>
  <si>
    <t>putative protein disrupted by insertion of ISCg2e</t>
  </si>
  <si>
    <t>tnp2e</t>
  </si>
  <si>
    <t xml:space="preserve">ISCg2e </t>
  </si>
  <si>
    <t>DinP</t>
  </si>
  <si>
    <t>DNA polymerase IV</t>
  </si>
  <si>
    <t>putative permease of the drug/metabolite transporter DMT superfamily</t>
  </si>
  <si>
    <t xml:space="preserve">ileS </t>
  </si>
  <si>
    <t xml:space="preserve">IleS </t>
  </si>
  <si>
    <t>isoleucyl-tRNA synthetase (EC:6.1.1.5)</t>
  </si>
  <si>
    <t xml:space="preserve">divIVA </t>
  </si>
  <si>
    <t xml:space="preserve">DivIVA </t>
  </si>
  <si>
    <t>cell division initiation protein - Antigen 84 homolog, essential role in cell elongation</t>
  </si>
  <si>
    <t xml:space="preserve">ftsZ </t>
  </si>
  <si>
    <t xml:space="preserve">FtsZ </t>
  </si>
  <si>
    <t>cell division protein FtsZ</t>
  </si>
  <si>
    <t xml:space="preserve">ftsQ </t>
  </si>
  <si>
    <t xml:space="preserve">FtsQ </t>
  </si>
  <si>
    <t>cell division septal protein</t>
  </si>
  <si>
    <t xml:space="preserve">murC </t>
  </si>
  <si>
    <t xml:space="preserve">MurC </t>
  </si>
  <si>
    <t>UDP-N-acetylmuramate-L-alanine ligase (EC:6.3.2.8)</t>
  </si>
  <si>
    <t xml:space="preserve">murG </t>
  </si>
  <si>
    <t xml:space="preserve">MurG </t>
  </si>
  <si>
    <t xml:space="preserve">ftsW </t>
  </si>
  <si>
    <t xml:space="preserve">FtsW </t>
  </si>
  <si>
    <t>bacterial cell division membrane protein</t>
  </si>
  <si>
    <t xml:space="preserve">murD </t>
  </si>
  <si>
    <t xml:space="preserve">MurD </t>
  </si>
  <si>
    <t>UDP-N-acetylmuramoylalanine-D-glutamate ligase (EC:6.3.2.9)</t>
  </si>
  <si>
    <t xml:space="preserve">mraY </t>
  </si>
  <si>
    <t xml:space="preserve">MraY </t>
  </si>
  <si>
    <t>phospho-N-acetylmuramoyl-pentapeptide-transferase (EC:2.7.8.13)</t>
  </si>
  <si>
    <t xml:space="preserve">murF </t>
  </si>
  <si>
    <t xml:space="preserve">MurF </t>
  </si>
  <si>
    <t xml:space="preserve">murE </t>
  </si>
  <si>
    <t xml:space="preserve">MurE </t>
  </si>
  <si>
    <t xml:space="preserve">mraW </t>
  </si>
  <si>
    <t xml:space="preserve">MraW </t>
  </si>
  <si>
    <t>S-adenosyl-methyltransferase</t>
  </si>
  <si>
    <t xml:space="preserve">mraZ </t>
  </si>
  <si>
    <t xml:space="preserve">MraZ </t>
  </si>
  <si>
    <t>putative MraZ protein</t>
  </si>
  <si>
    <t>putative GCN5-related N-acetyltransferase</t>
  </si>
  <si>
    <t xml:space="preserve">metF </t>
  </si>
  <si>
    <t xml:space="preserve">MetF </t>
  </si>
  <si>
    <t xml:space="preserve">idsA </t>
  </si>
  <si>
    <t xml:space="preserve">IdsA </t>
  </si>
  <si>
    <t>putative geranylgeranyl pyrophosphate synthase (EC:2.5.1.30)</t>
  </si>
  <si>
    <t xml:space="preserve">mptA </t>
  </si>
  <si>
    <t xml:space="preserve">MptA </t>
  </si>
  <si>
    <t>α-1,6-mannopyranosyltransferase</t>
  </si>
  <si>
    <t xml:space="preserve">pknL </t>
  </si>
  <si>
    <t xml:space="preserve">PknL </t>
  </si>
  <si>
    <t>putative serine/threonine protein kinase (EC:2.7.11.1)</t>
  </si>
  <si>
    <t xml:space="preserve">aroG </t>
  </si>
  <si>
    <t xml:space="preserve">AroG </t>
  </si>
  <si>
    <t xml:space="preserve">cmt4 </t>
  </si>
  <si>
    <t xml:space="preserve">Cmt4 </t>
  </si>
  <si>
    <t xml:space="preserve">plsC </t>
  </si>
  <si>
    <t xml:space="preserve">PlsC </t>
  </si>
  <si>
    <t>1-acyl-sn-glycerol-3-phosphate acetyltransferase</t>
  </si>
  <si>
    <t xml:space="preserve">glk </t>
  </si>
  <si>
    <t>GLK</t>
  </si>
  <si>
    <t>glucokinase, transcriptional regulator (?) (EC:2.7.1.2)</t>
  </si>
  <si>
    <t>Carbon source transport and metabolism; Signal transduction mechanisms</t>
  </si>
  <si>
    <t>putative secreted protein NLP/P60-family, putative peptidoglycan lytic protein</t>
  </si>
  <si>
    <t xml:space="preserve">nlpC </t>
  </si>
  <si>
    <t xml:space="preserve">NlpC </t>
  </si>
  <si>
    <t>cg0862(mtrA,exp), cg0350(glxR,pred)</t>
  </si>
  <si>
    <t xml:space="preserve">qcrB </t>
  </si>
  <si>
    <t xml:space="preserve">QcrB </t>
  </si>
  <si>
    <t>cg3247(hrrA,exp), cg0350(glxR,pred)</t>
  </si>
  <si>
    <t>qcrA (qcrA1)</t>
  </si>
  <si>
    <t xml:space="preserve">QcrA </t>
  </si>
  <si>
    <t xml:space="preserve">qcrC </t>
  </si>
  <si>
    <t xml:space="preserve">QcrC </t>
  </si>
  <si>
    <t xml:space="preserve">ctaE </t>
  </si>
  <si>
    <t xml:space="preserve">CtaE </t>
  </si>
  <si>
    <t>cg3247(hrrA,exp), cg0444(ramB,pred), cg0350(glxR,pred)</t>
  </si>
  <si>
    <t xml:space="preserve">ctaF </t>
  </si>
  <si>
    <t xml:space="preserve">CtaF </t>
  </si>
  <si>
    <t xml:space="preserve">ctaC </t>
  </si>
  <si>
    <t xml:space="preserve">CtaC </t>
  </si>
  <si>
    <t xml:space="preserve">ltsA </t>
  </si>
  <si>
    <t xml:space="preserve">LtsA </t>
  </si>
  <si>
    <t>glutamine-dependent amidotransferase involved in formation of cell wall and L-glutamate biosynthesis (EC:6.3.5.4)</t>
  </si>
  <si>
    <t>putative protein of HesB/YadR/YfhF-family, conserved</t>
  </si>
  <si>
    <t xml:space="preserve">cobU </t>
  </si>
  <si>
    <t xml:space="preserve">CobU </t>
  </si>
  <si>
    <t>cobinamide kinase / cobinamide phosphate guanylyltransferase (EC:2.7.1.-)</t>
  </si>
  <si>
    <t xml:space="preserve">cobT </t>
  </si>
  <si>
    <t xml:space="preserve">CobT </t>
  </si>
  <si>
    <t>nicotinate-nucleotide-dimethylbenzimidazole phosphoribosyltransferase (EC:2.4.2.21)</t>
  </si>
  <si>
    <t xml:space="preserve">cobS </t>
  </si>
  <si>
    <t xml:space="preserve">CobS </t>
  </si>
  <si>
    <t>cobalamin synthase</t>
  </si>
  <si>
    <t>putative short chain dehydrogenase/oxidoreductase</t>
  </si>
  <si>
    <t xml:space="preserve">ilvE </t>
  </si>
  <si>
    <t xml:space="preserve">IlvE </t>
  </si>
  <si>
    <t>branched-chain amino acid aminotransferase, AT class III (EC:2.6.1.42)</t>
  </si>
  <si>
    <t xml:space="preserve">pepB </t>
  </si>
  <si>
    <t xml:space="preserve">PepB </t>
  </si>
  <si>
    <t>leucyl aminopeptidase (EC:3.4.11.1)</t>
  </si>
  <si>
    <t xml:space="preserve">aceF (sucB) </t>
  </si>
  <si>
    <t>AceF (E2)</t>
  </si>
  <si>
    <t>dihydrolipoamide acetyltransferase, E2 subunit of PDHc/ODHc (EC:2.3.1.61)</t>
  </si>
  <si>
    <t xml:space="preserve">lipB </t>
  </si>
  <si>
    <t xml:space="preserve">LipB </t>
  </si>
  <si>
    <t>lipoyltransferase (EC:2.3.1.-)</t>
  </si>
  <si>
    <t xml:space="preserve">lipA </t>
  </si>
  <si>
    <t xml:space="preserve">LipA </t>
  </si>
  <si>
    <t>lipoyl synthase/synthetase (EC:2.8.1.-)</t>
  </si>
  <si>
    <t xml:space="preserve">sucE </t>
  </si>
  <si>
    <t xml:space="preserve">SucE </t>
  </si>
  <si>
    <t>succinate exporter</t>
  </si>
  <si>
    <t>tnp2d</t>
  </si>
  <si>
    <t>ISCg2d</t>
  </si>
  <si>
    <t>GS (GlnA)</t>
  </si>
  <si>
    <t>glutamine synthetase I</t>
  </si>
  <si>
    <t>cg2092(sigA,exp), cg0986(amtR,exp), cg0350(glxR,pred)</t>
  </si>
  <si>
    <t>putative transcriptional regulator, conserved, contains double-stranded β-helix domain</t>
  </si>
  <si>
    <t>putative MUTT/NUDIX-family protein, conserved</t>
  </si>
  <si>
    <t>putative luciferase-like monooxygenase</t>
  </si>
  <si>
    <t>putative protein synthesis inhibitor, putative ss-mRNA endonuclease</t>
  </si>
  <si>
    <t>ThrC</t>
  </si>
  <si>
    <t>HmuO</t>
  </si>
  <si>
    <t xml:space="preserve">heme oxygenase </t>
  </si>
  <si>
    <t>cg3247(hrrA,exp), cg2103(dtxR,exp)</t>
  </si>
  <si>
    <t>GlnE</t>
  </si>
  <si>
    <t>glutamate-ammonia-ligase adenylyltransferase</t>
  </si>
  <si>
    <t>GlnA2</t>
  </si>
  <si>
    <t>glutamine synthetase 2</t>
  </si>
  <si>
    <t>putative protein, involved in SOS and stress response, conserved</t>
  </si>
  <si>
    <t>putative pyridoxine biosynthesis enzyme</t>
  </si>
  <si>
    <t>GalK</t>
  </si>
  <si>
    <t>putative galactokinase (EC:2.7.1.6)</t>
  </si>
  <si>
    <t>putative exoribonuclease</t>
  </si>
  <si>
    <t>cgs02</t>
  </si>
  <si>
    <t>cgb_24535</t>
  </si>
  <si>
    <t>putative RNase P</t>
  </si>
  <si>
    <t>putative ribonuclease HI</t>
  </si>
  <si>
    <t>putative Zn-ribbon protein, possibly nucleic acid-binding</t>
  </si>
  <si>
    <t>Pgp2</t>
  </si>
  <si>
    <t>predicted phosphatase, HAD-family (EC:3.1.3.18)</t>
  </si>
  <si>
    <t>PtpA</t>
  </si>
  <si>
    <t>protein-tyrosine-phosphatase (EC:3.1.3.48)</t>
  </si>
  <si>
    <t>tnp4a</t>
  </si>
  <si>
    <t>ISCg4a</t>
  </si>
  <si>
    <t>cgtRNA_3569</t>
  </si>
  <si>
    <t>PDH E1</t>
  </si>
  <si>
    <t>pyruvate dehydrogenase, E1 subunit of PDHc</t>
  </si>
  <si>
    <t>cg0444(ramB,exp), cg2092(sigA,exp)</t>
  </si>
  <si>
    <t>putative branched-chain amino acid ABC transporter ATP-binding protein</t>
  </si>
  <si>
    <t>putative branched-chain amino acid ABC-type transport system, permease component</t>
  </si>
  <si>
    <t>putative secreted branched-chain amino acid ABC transporter substrate-binding protein</t>
  </si>
  <si>
    <t>putative protein, weakly conserved</t>
  </si>
  <si>
    <t>ACP (AcpM)</t>
  </si>
  <si>
    <t>acyl carrier protein ACP</t>
  </si>
  <si>
    <t>putative penicillin binding protein</t>
  </si>
  <si>
    <t>cgtRNA_3570</t>
  </si>
  <si>
    <t>PhoD</t>
  </si>
  <si>
    <t>cgtRNA_3571</t>
  </si>
  <si>
    <t>Asn tRNA</t>
  </si>
  <si>
    <t>cgtRNA_3572</t>
  </si>
  <si>
    <t>DnaG</t>
  </si>
  <si>
    <t>DNA primase (EC:2.7.7.-), maybe essential</t>
  </si>
  <si>
    <t>putative secreted guanine-specific ribonuclease</t>
  </si>
  <si>
    <t>GlmS</t>
  </si>
  <si>
    <t>D-fructose-6-phosphate amidotransferase</t>
  </si>
  <si>
    <t>DGT</t>
  </si>
  <si>
    <t>deoxyguanosinetriphosphate triphosphohydrolase-like protein</t>
  </si>
  <si>
    <t>GlyS</t>
  </si>
  <si>
    <t>glycyl-tRNA synthetase (EC:6.1.1.14)</t>
  </si>
  <si>
    <t>znr</t>
  </si>
  <si>
    <t>ZNR</t>
  </si>
  <si>
    <t>cg2500(znr,pred), cg2092(sigA,exp)</t>
  </si>
  <si>
    <t>cg2502(zur,pred), cg2500(znr,pred)</t>
  </si>
  <si>
    <t>zur (fur)</t>
  </si>
  <si>
    <t>ZUR</t>
  </si>
  <si>
    <t xml:space="preserve">key regulator for zinc homeostasis, FUR-family </t>
  </si>
  <si>
    <t xml:space="preserve">uppS2 </t>
  </si>
  <si>
    <t xml:space="preserve">UppS2 </t>
  </si>
  <si>
    <t xml:space="preserve">recO </t>
  </si>
  <si>
    <t xml:space="preserve">RecO </t>
  </si>
  <si>
    <t>DNA repair protein</t>
  </si>
  <si>
    <t>era (bex)</t>
  </si>
  <si>
    <t>Era (Bex)</t>
  </si>
  <si>
    <t>putative Bex protein, GTP-binding protein ERA-like</t>
  </si>
  <si>
    <t xml:space="preserve">phoH2 </t>
  </si>
  <si>
    <t xml:space="preserve">PhoH2 </t>
  </si>
  <si>
    <t xml:space="preserve">dnaJ2 </t>
  </si>
  <si>
    <t xml:space="preserve">DnaJ2 </t>
  </si>
  <si>
    <t>molecular chaperone contain C-terminal Zn finger domain, putative transcriptional repressor</t>
  </si>
  <si>
    <t xml:space="preserve">hrcA </t>
  </si>
  <si>
    <t xml:space="preserve">HrcA </t>
  </si>
  <si>
    <t>heat-inducible transcription repressor, HrcA-family</t>
  </si>
  <si>
    <t>cg0691(groEL,exp), cg0690(groES,exp), cg1553(qor2,exp), cg3011(groEL2,exp)</t>
  </si>
  <si>
    <t xml:space="preserve">hemN </t>
  </si>
  <si>
    <t xml:space="preserve">HemN </t>
  </si>
  <si>
    <t>coproporphyrinogen III oxidase (EC:1.3.3.3)</t>
  </si>
  <si>
    <t xml:space="preserve">fadD15 </t>
  </si>
  <si>
    <t xml:space="preserve">FadD15 </t>
  </si>
  <si>
    <t>long-chain fatty acid CoA ligase (EC:6.2.1.3)</t>
  </si>
  <si>
    <t xml:space="preserve">malQ </t>
  </si>
  <si>
    <t xml:space="preserve">MalQ </t>
  </si>
  <si>
    <t>4-α-glucanotransferase (EC:2.4.1.25)</t>
  </si>
  <si>
    <t>putative β 1-&gt;2 glucan export composite transmembrane/ATP-binding protein</t>
  </si>
  <si>
    <t xml:space="preserve">dcp </t>
  </si>
  <si>
    <t>DCP</t>
  </si>
  <si>
    <t>putative peptidyl-dipeptidase A protein (EC:3.4.15.1/3.4.15.5)</t>
  </si>
  <si>
    <t>putative type-B carboxylesterase/lipase-family</t>
  </si>
  <si>
    <t xml:space="preserve">treS </t>
  </si>
  <si>
    <t xml:space="preserve">TreS </t>
  </si>
  <si>
    <t>trehalose synthase maltose α-D-glucosyltransferase (EC:3.2.1.20)</t>
  </si>
  <si>
    <t xml:space="preserve">treX </t>
  </si>
  <si>
    <t xml:space="preserve">TreX </t>
  </si>
  <si>
    <t>Idi</t>
  </si>
  <si>
    <t>isopentenyl-diphosphate δ-isomerase (EC:5.3.3.2)</t>
  </si>
  <si>
    <t>metC (aceD)</t>
  </si>
  <si>
    <t>MetC</t>
  </si>
  <si>
    <t>cystathionine β-lyase, AT class I (EC:4.4.1.-)</t>
  </si>
  <si>
    <t xml:space="preserve">brnQ </t>
  </si>
  <si>
    <t xml:space="preserve">BrnQ </t>
  </si>
  <si>
    <t>branched-chain amino acid uptake carrier, Na+-coupled?</t>
  </si>
  <si>
    <t>putative alkanal monooxygenase α chain, FMN-linked (EC:1.14.14.3)</t>
  </si>
  <si>
    <t xml:space="preserve">ectP </t>
  </si>
  <si>
    <t xml:space="preserve">EctP </t>
  </si>
  <si>
    <t>ectoine/proline/glycine βine carrier, BCCT-family</t>
  </si>
  <si>
    <t>cg2544(exp)</t>
  </si>
  <si>
    <t>putative secondary malonate transporter, auxin efflux carrier AEC-family</t>
  </si>
  <si>
    <t xml:space="preserve">glcD </t>
  </si>
  <si>
    <t xml:space="preserve">GlcD </t>
  </si>
  <si>
    <t>putative glycolate oxidase FAD-linked subunit oxidoreductase, S-2-hydroxy-acid oxidase (EC:1.1.3.15)</t>
  </si>
  <si>
    <t>putative transcriptional regulator, GntR-family</t>
  </si>
  <si>
    <t>putative secondary C4-dicarboxylate transporter, tripartite ATP-independent transporter, TRAP-T-family</t>
  </si>
  <si>
    <t>putative ABC-type dipeptide/oligopeptide/nickel transport system, secreted component</t>
  </si>
  <si>
    <t>putative ABC-type dipeptide/oligopeptide/nickel transport system, permease component</t>
  </si>
  <si>
    <t>putative ATPase component of ABC-type transport system, contains duplicated ATPase domain</t>
  </si>
  <si>
    <t xml:space="preserve">rbsK2 </t>
  </si>
  <si>
    <t xml:space="preserve">RbsK2 </t>
  </si>
  <si>
    <t>putative iron-regulated membrane protein</t>
  </si>
  <si>
    <t>putative secondary Na+/bile acid symporter, bile acid:Na+ symporter BASS-family</t>
  </si>
  <si>
    <t>putative protein, related to aldose 1-epimerase</t>
  </si>
  <si>
    <t xml:space="preserve">aceB </t>
  </si>
  <si>
    <t>MS (AceB)</t>
  </si>
  <si>
    <t>malate synthase (EC:2.3.3.9), part of glyoxylate shunt</t>
  </si>
  <si>
    <t>cg2092(sigA,exp), cg0350(glxR,exp), cg2831(ramA,exp), cg0371(cspA2,exp), cg0444(ramB,exp)</t>
  </si>
  <si>
    <t xml:space="preserve">aceA </t>
  </si>
  <si>
    <t>ICL (AceA)</t>
  </si>
  <si>
    <t>isocitrate lyase (EC:4.1.3.1), part of glyoxylate shunt</t>
  </si>
  <si>
    <t xml:space="preserve">thiX </t>
  </si>
  <si>
    <t xml:space="preserve">ThiX </t>
  </si>
  <si>
    <t>secreted protein potentially involved into thiamin biosynthesis</t>
  </si>
  <si>
    <t>putative calcineurin-like phosphoesterase</t>
  </si>
  <si>
    <t xml:space="preserve">lcoP </t>
  </si>
  <si>
    <t xml:space="preserve">LcoP </t>
  </si>
  <si>
    <t>ectoine βine transporter, osmoregulated</t>
  </si>
  <si>
    <t xml:space="preserve">dctM </t>
  </si>
  <si>
    <t xml:space="preserve">DctM </t>
  </si>
  <si>
    <t>C4-dicarboxylate transport system permease large protein, TRAP-family</t>
  </si>
  <si>
    <t xml:space="preserve">dctX </t>
  </si>
  <si>
    <t xml:space="preserve">DctX </t>
  </si>
  <si>
    <t>C4-dicarboxylate transport system permease small protein, , TRAP-family</t>
  </si>
  <si>
    <t xml:space="preserve">dctP </t>
  </si>
  <si>
    <t xml:space="preserve">DctP </t>
  </si>
  <si>
    <t>C4-dicarboxylate-binding protein, TRAP-family</t>
  </si>
  <si>
    <t xml:space="preserve">lepA </t>
  </si>
  <si>
    <t xml:space="preserve">LepA </t>
  </si>
  <si>
    <t xml:space="preserve">rpsT </t>
  </si>
  <si>
    <t xml:space="preserve">RpsT </t>
  </si>
  <si>
    <t>putative threonine efflux transporter, resistance to homoserine/threonine RhtB-family</t>
  </si>
  <si>
    <t>putative DNA polymerase III subunit δ</t>
  </si>
  <si>
    <t>putative multitransmembrane, metal-binding protein, Com-family</t>
  </si>
  <si>
    <t>putative secreted DNA uptake protein or related DNA-binding protein</t>
  </si>
  <si>
    <t>putative DegV-family, conserved</t>
  </si>
  <si>
    <t>putative fructose-2,6-bisphosphatase</t>
  </si>
  <si>
    <t xml:space="preserve">nadD </t>
  </si>
  <si>
    <t xml:space="preserve">NadD </t>
  </si>
  <si>
    <t>nicotinic acid mononucleotide adenyltransferase (EC:2.7.7.18)</t>
  </si>
  <si>
    <t xml:space="preserve">proA </t>
  </si>
  <si>
    <t xml:space="preserve">ProA </t>
  </si>
  <si>
    <t>γ-glutamyl phosphate reductase (EC:1.2.1.41)</t>
  </si>
  <si>
    <t>putative phosphoglycerate dehydrogenase or related dehydrogenase</t>
  </si>
  <si>
    <t xml:space="preserve">proB </t>
  </si>
  <si>
    <t xml:space="preserve">ProB </t>
  </si>
  <si>
    <t>γ-glutamyl kinase (EC:2.7.2.11)</t>
  </si>
  <si>
    <t xml:space="preserve">dkgA </t>
  </si>
  <si>
    <t xml:space="preserve">DkgA </t>
  </si>
  <si>
    <t>2,5-diketo-D-gluconic acid reductase</t>
  </si>
  <si>
    <t xml:space="preserve">rpmA </t>
  </si>
  <si>
    <t xml:space="preserve">RpmA </t>
  </si>
  <si>
    <t xml:space="preserve">rplU </t>
  </si>
  <si>
    <t xml:space="preserve">RplU </t>
  </si>
  <si>
    <t>putative ribonuclease E, RNase E protein (EC:3.1.4.-)</t>
  </si>
  <si>
    <t>putative pirin-related protein-fragment, putative pseudogen</t>
  </si>
  <si>
    <t>tnp1d</t>
  </si>
  <si>
    <t>ISCg1d</t>
  </si>
  <si>
    <t>NDK</t>
  </si>
  <si>
    <t>nucleoside diphosphate kinase (EC:2.7.4.6)</t>
  </si>
  <si>
    <t xml:space="preserve">folC </t>
  </si>
  <si>
    <t xml:space="preserve">FolC </t>
  </si>
  <si>
    <t>folylpolyglutamate synthase (EC:6.3.2.17)</t>
  </si>
  <si>
    <t xml:space="preserve">valS </t>
  </si>
  <si>
    <t xml:space="preserve">ValS </t>
  </si>
  <si>
    <t>valyl-tRNA synthetase (EC:6.1.1.9)</t>
  </si>
  <si>
    <t xml:space="preserve">hscA </t>
  </si>
  <si>
    <t xml:space="preserve">HscA </t>
  </si>
  <si>
    <t>molecular chaperone, HSP70-family, Dank like</t>
  </si>
  <si>
    <t>putative Rossmann fold nucleotide-binding protein, conserved, lysine decarboxylase-family</t>
  </si>
  <si>
    <t>cg2092(sigA,exp), cg2831(ramA,pred)</t>
  </si>
  <si>
    <t xml:space="preserve">mdh </t>
  </si>
  <si>
    <t>MDH</t>
  </si>
  <si>
    <t>malate dehydrogenase (EC:1.1.1.37)</t>
  </si>
  <si>
    <t>Anaerobic metabolism</t>
  </si>
  <si>
    <t xml:space="preserve">vanR </t>
  </si>
  <si>
    <t xml:space="preserve">VanR </t>
  </si>
  <si>
    <t>transcriptional regulator of vanillate pathway, PadR-family</t>
  </si>
  <si>
    <t>cg2618(vanK,exp), cg2617(vanB,exp), cg2616(vanA,exp)</t>
  </si>
  <si>
    <t xml:space="preserve">vanA </t>
  </si>
  <si>
    <t xml:space="preserve">VanA </t>
  </si>
  <si>
    <t>vanillate demethylase, oxygenase subunit</t>
  </si>
  <si>
    <t>cg2615(vanR,exp), cg0350(glxR,pred), cg2092(sigA,exp)</t>
  </si>
  <si>
    <t xml:space="preserve">vanB </t>
  </si>
  <si>
    <t xml:space="preserve">VanB </t>
  </si>
  <si>
    <t>vanillate demethylase, subunit</t>
  </si>
  <si>
    <t xml:space="preserve">vanK </t>
  </si>
  <si>
    <t xml:space="preserve">VanK </t>
  </si>
  <si>
    <t>transporter vanillate/protocatechuate</t>
  </si>
  <si>
    <t>cg2092(sigA,exp), cg2615(vanR,exp), cg0350(glxR,pred)</t>
  </si>
  <si>
    <t xml:space="preserve">clpX </t>
  </si>
  <si>
    <t xml:space="preserve">ClpX </t>
  </si>
  <si>
    <t>ATP-dependent protease ATP-binding subunit</t>
  </si>
  <si>
    <t xml:space="preserve">pcaJ </t>
  </si>
  <si>
    <t xml:space="preserve">PcaJ </t>
  </si>
  <si>
    <t>β-ketoadipate succinyl-CoA transferase subunit (EC:2.8.3.5)</t>
  </si>
  <si>
    <t>cg2624(pcaR,exp)</t>
  </si>
  <si>
    <t xml:space="preserve">pcaI </t>
  </si>
  <si>
    <t xml:space="preserve">PcaI </t>
  </si>
  <si>
    <t xml:space="preserve">pcaR </t>
  </si>
  <si>
    <t xml:space="preserve">PcaR </t>
  </si>
  <si>
    <t>cg2624(pcaR,pred)</t>
  </si>
  <si>
    <t xml:space="preserve">pcaF </t>
  </si>
  <si>
    <t xml:space="preserve">PcaF </t>
  </si>
  <si>
    <t>β-ketoadipyl-CoA thiolase (EC:2.3.1.174)</t>
  </si>
  <si>
    <t xml:space="preserve">pcaD </t>
  </si>
  <si>
    <t xml:space="preserve">PcaD </t>
  </si>
  <si>
    <t>β-ketoadipate enol-lactone hydrolase (EC:3.1.1.24)</t>
  </si>
  <si>
    <t xml:space="preserve">pcaO </t>
  </si>
  <si>
    <t xml:space="preserve">PcaO </t>
  </si>
  <si>
    <t>cg1225(pcaK,pred), cg2628(pcaC,exp), cg2629(pcaB,exp), cg2631(pcaH,exp), cg1226(pobA,pred), cg2630(pcaG,exp)</t>
  </si>
  <si>
    <t xml:space="preserve">pcaC </t>
  </si>
  <si>
    <t xml:space="preserve">PcaC </t>
  </si>
  <si>
    <t>γ-carboxymuconolactone decarboxylase (EC:4.1.1.44)</t>
  </si>
  <si>
    <t>cg2624(pcaR,pred), cg0350(glxR,pred), cg2627(pcaO,exp)</t>
  </si>
  <si>
    <t xml:space="preserve">pcaB </t>
  </si>
  <si>
    <t xml:space="preserve">PcaB </t>
  </si>
  <si>
    <t>β-carboxy-cis,cis-muconate cycloisomerase (EC:5.5.1.2)</t>
  </si>
  <si>
    <t>cg0350(glxR,pred), cg2627(pcaO,exp), cg2624(pcaR,pred)</t>
  </si>
  <si>
    <t xml:space="preserve">pcaG </t>
  </si>
  <si>
    <t xml:space="preserve">PcaG </t>
  </si>
  <si>
    <t>protocatechuate dioxygenase α subunit (EC:1.13.11.3)</t>
  </si>
  <si>
    <t xml:space="preserve">pcaH </t>
  </si>
  <si>
    <t xml:space="preserve">PcaH </t>
  </si>
  <si>
    <t>protocatechuate dioxygenase β subunit (EC:1.13.11.3)</t>
  </si>
  <si>
    <t>putative restriction endonuclease</t>
  </si>
  <si>
    <t xml:space="preserve">catC </t>
  </si>
  <si>
    <t xml:space="preserve">CatC </t>
  </si>
  <si>
    <t>muconolactone isomerase (EC:5.3.3.4)</t>
  </si>
  <si>
    <t>cg2641(benR,pred)</t>
  </si>
  <si>
    <t xml:space="preserve">catB </t>
  </si>
  <si>
    <t xml:space="preserve">CatB </t>
  </si>
  <si>
    <t>chloromuconate cycloisomerase (EC:5.5.1.1)</t>
  </si>
  <si>
    <t>catA1 (catA)</t>
  </si>
  <si>
    <t>catechol 1,2-dioxygenase (EC:1.13.11.1)</t>
  </si>
  <si>
    <t>cg1120(ripA,exp), cg0350(glxR,pred), cg2641(benR,pred)</t>
  </si>
  <si>
    <t xml:space="preserve">benA </t>
  </si>
  <si>
    <t xml:space="preserve">BenA </t>
  </si>
  <si>
    <t>benzoate 1,2-dioxygenase α subunit aromatic ring hydroxylation dioxygenase A (EC:1.14.12.10)</t>
  </si>
  <si>
    <t>cg2641(benR,pred), cg0350(glxR,pred)</t>
  </si>
  <si>
    <t xml:space="preserve">benB </t>
  </si>
  <si>
    <t xml:space="preserve">BenB </t>
  </si>
  <si>
    <t>benzoate dioxygenase small subunit (EC:1.14.12.10)</t>
  </si>
  <si>
    <t xml:space="preserve">benC </t>
  </si>
  <si>
    <t xml:space="preserve">BenC </t>
  </si>
  <si>
    <t>benzoate 1,2-dioxygenase ferredoxin reductase subunit (EC:1.18.1.3)</t>
  </si>
  <si>
    <t xml:space="preserve">benD </t>
  </si>
  <si>
    <t xml:space="preserve">BenD </t>
  </si>
  <si>
    <t>cis-diol dehydrogenase (EC:1.3.1.25)</t>
  </si>
  <si>
    <t xml:space="preserve">benR </t>
  </si>
  <si>
    <t xml:space="preserve">BenR </t>
  </si>
  <si>
    <t>transcriptional regulator, LuxR-family</t>
  </si>
  <si>
    <t xml:space="preserve">benK1 (benK) </t>
  </si>
  <si>
    <t>BenK</t>
  </si>
  <si>
    <t>cg0350(glxR,pred), cg2641(benR,pred)</t>
  </si>
  <si>
    <t xml:space="preserve">benE </t>
  </si>
  <si>
    <t>BenE</t>
  </si>
  <si>
    <t>benzoate membrane transport protein, , benzoate:H+ symporter BenE-family</t>
  </si>
  <si>
    <t xml:space="preserve">clpP2 </t>
  </si>
  <si>
    <t>ClpP2</t>
  </si>
  <si>
    <t>ATP-dependent Clp protease proteolytic subunit (EC:3.4.21.92)</t>
  </si>
  <si>
    <t>cg0876(sigH,exp), cg2092(sigA,exp), cg2152(clgR,exp)</t>
  </si>
  <si>
    <t xml:space="preserve">clpP1 </t>
  </si>
  <si>
    <t>ClpP1</t>
  </si>
  <si>
    <t>TIG</t>
  </si>
  <si>
    <t>cgtRNA_3573</t>
  </si>
  <si>
    <t>putative secreted penicillin binding protein, β-lactamase precursor</t>
  </si>
  <si>
    <t>cgtRNA_3574</t>
  </si>
  <si>
    <t>putative protein-fragment, conserved</t>
  </si>
  <si>
    <t>tnp12a</t>
  </si>
  <si>
    <t>ISCg12a</t>
  </si>
  <si>
    <t>transposase fragment, putative pseudogen</t>
  </si>
  <si>
    <t>tnp12b</t>
  </si>
  <si>
    <t>putative membrane protein-fragment, putative pseudogen</t>
  </si>
  <si>
    <t xml:space="preserve">rpi </t>
  </si>
  <si>
    <t>RPI</t>
  </si>
  <si>
    <t>ribose-5-phosphate isomerase B (EC:5.3.1.6)</t>
  </si>
  <si>
    <t>putative dithiol-disulfide isomerase involved in polyketide biosynthesis</t>
  </si>
  <si>
    <t xml:space="preserve">pepN </t>
  </si>
  <si>
    <t xml:space="preserve">PepN </t>
  </si>
  <si>
    <t>aminopeptidase N</t>
  </si>
  <si>
    <t>putative type-IV restriction endonuclease</t>
  </si>
  <si>
    <t xml:space="preserve">phytoene desaturase C-terminal fragment, putative pseudogen </t>
  </si>
  <si>
    <t xml:space="preserve">phytoene dehydrogenase desaturase N-terminal fragment, putative pseudogen </t>
  </si>
  <si>
    <t>phytoene synthetase</t>
  </si>
  <si>
    <t>putative alkylhydroperoxidase AhpD-family core domain</t>
  </si>
  <si>
    <t>cg2766(pred), cg3253(mcbR,pred)</t>
  </si>
  <si>
    <t>putative ATPase component of ABC-type transport system, contains duplicated ATPase domains</t>
  </si>
  <si>
    <t>putative ABC-type dipeptide/oligopeptide/nickel transport systems, permease component</t>
  </si>
  <si>
    <t>putative aminotransferase class-III, pyridoxal-phosphate dependent</t>
  </si>
  <si>
    <t>putative membrane protein DedA-family, conserved</t>
  </si>
  <si>
    <t>putative short chain dehydrogenase/reductase</t>
  </si>
  <si>
    <t xml:space="preserve">metB </t>
  </si>
  <si>
    <t xml:space="preserve">MetB </t>
  </si>
  <si>
    <t>cystathionine γ-synthase (EC:2.5.1.48)</t>
  </si>
  <si>
    <t>putative ABC-type molybdenum transport system, ATPase component/photorepair protein PhrA</t>
  </si>
  <si>
    <t xml:space="preserve">glbO </t>
  </si>
  <si>
    <t>GlbO</t>
  </si>
  <si>
    <t>chrA2 (chrA but not tcs)</t>
  </si>
  <si>
    <t>ChrA2</t>
  </si>
  <si>
    <t>chromate transporter, but not two component system, CHR-family</t>
  </si>
  <si>
    <t>putative thioesterase</t>
  </si>
  <si>
    <t>putative ABC-type transport system, ATPase component</t>
  </si>
  <si>
    <t>putative single-strand DNA binding protein</t>
  </si>
  <si>
    <t>cgtRNA_3575</t>
  </si>
  <si>
    <t xml:space="preserve">phoB </t>
  </si>
  <si>
    <t>PhoB</t>
  </si>
  <si>
    <t>alkaline phosphatase (EC:3.1.3.1)</t>
  </si>
  <si>
    <t>cgtRNA_3576</t>
  </si>
  <si>
    <t>His tRNA</t>
  </si>
  <si>
    <t xml:space="preserve">int3 </t>
  </si>
  <si>
    <t>Int3</t>
  </si>
  <si>
    <t>integrase</t>
  </si>
  <si>
    <t xml:space="preserve">putative transcriptional regulator, AraC-type </t>
  </si>
  <si>
    <t xml:space="preserve">dhaS </t>
  </si>
  <si>
    <t>DhaS</t>
  </si>
  <si>
    <t>NADP-dependent aldehyde dehydrogenase</t>
  </si>
  <si>
    <t>putative Zn-dependent alcohol dehydrogenase, class III</t>
  </si>
  <si>
    <t>Hyi</t>
  </si>
  <si>
    <t>hydroxypyruvate isomerase (EC:5.3.1.22)</t>
  </si>
  <si>
    <t>cmrA</t>
  </si>
  <si>
    <t>CmrA</t>
  </si>
  <si>
    <t>ketoacyl reductase of mycolic acid synthesis</t>
  </si>
  <si>
    <t>OrnA</t>
  </si>
  <si>
    <t>putative enterochelin esterase</t>
  </si>
  <si>
    <t>Inorganic ion transport and metabolism; Transport and metabolism of further metabolites</t>
  </si>
  <si>
    <t>LppS</t>
  </si>
  <si>
    <t>secreted lipoprotein ErfK/YbiS/YcfS/YnhG-family, conserved</t>
  </si>
  <si>
    <t>cgtRNA_3577</t>
  </si>
  <si>
    <t>Lys tRNA</t>
  </si>
  <si>
    <t>cgtRNA_3578</t>
  </si>
  <si>
    <t>putative ankyrin-repeat containing protein</t>
  </si>
  <si>
    <t>tnp1b</t>
  </si>
  <si>
    <t>ISCg1b</t>
  </si>
  <si>
    <t>GlsK</t>
  </si>
  <si>
    <t>glutaminase (EC:3.5.1.2)</t>
  </si>
  <si>
    <t>putative transcriptional repressor, LacI-family, N-terminus, putative pseudogene</t>
  </si>
  <si>
    <t>putative transcriptional regulator, C-terminus, putative pseudogene</t>
  </si>
  <si>
    <t xml:space="preserve">uxaC </t>
  </si>
  <si>
    <t xml:space="preserve">UxaC </t>
  </si>
  <si>
    <t>uronate isomerase</t>
  </si>
  <si>
    <t xml:space="preserve">gntV (gntK) </t>
  </si>
  <si>
    <t>GntV</t>
  </si>
  <si>
    <t>putative gluconokinase (EC:2.7.1.12)</t>
  </si>
  <si>
    <t>cg0350(glxR,exp), cg2092(sigA,exp), cg2783(gntR1,exp), cg1935(gntR2,exp)</t>
  </si>
  <si>
    <t>putative HNH nuclease</t>
  </si>
  <si>
    <t xml:space="preserve">pncA </t>
  </si>
  <si>
    <t xml:space="preserve">PncA </t>
  </si>
  <si>
    <t>putative nicotinamidase/ pyrazinamidase (EC:3.5.1.19)</t>
  </si>
  <si>
    <t xml:space="preserve">bcp </t>
  </si>
  <si>
    <t>BCP</t>
  </si>
  <si>
    <t xml:space="preserve">fasR </t>
  </si>
  <si>
    <t xml:space="preserve">FasR </t>
  </si>
  <si>
    <t>regulator involved in control of cellular fatty acid synthesis, TetR-family</t>
  </si>
  <si>
    <t>cg2743(fas-IA,exp), cg0957(fas-IB,exp), cg0812(accD1,exp), cg0802(accBC,exp)</t>
  </si>
  <si>
    <t>acpS (ppt1)</t>
  </si>
  <si>
    <t xml:space="preserve">AcpS </t>
  </si>
  <si>
    <t xml:space="preserve">fas-IA </t>
  </si>
  <si>
    <t xml:space="preserve">Fas-IA </t>
  </si>
  <si>
    <t>putative sugar diacid utilization transcriptional regulator</t>
  </si>
  <si>
    <t xml:space="preserve">mepA </t>
  </si>
  <si>
    <t xml:space="preserve">MepA </t>
  </si>
  <si>
    <t>putative cell wall peptidase, M23/M37-family</t>
  </si>
  <si>
    <t>cg0862(mtrA,exp), cg2092(sigA,exp)</t>
  </si>
  <si>
    <t>cgtRNA_3579</t>
  </si>
  <si>
    <t>putative xanthosine/deoxyribonucleotide triphosphate pyrophosphatase</t>
  </si>
  <si>
    <t xml:space="preserve">rph </t>
  </si>
  <si>
    <t>RPH</t>
  </si>
  <si>
    <t>ribonuclease PH</t>
  </si>
  <si>
    <t>tnp15a</t>
  </si>
  <si>
    <t>ISCg15a</t>
  </si>
  <si>
    <t>tnp15b</t>
  </si>
  <si>
    <t>ISCg15b</t>
  </si>
  <si>
    <t>MurI</t>
  </si>
  <si>
    <t>glutamate racemase (EC:5.1.1.3)</t>
  </si>
  <si>
    <t>cg2290(pred), cg2674(pred), cg2675(pred), cg2676(pred), cg2677(pred), cg2678(pred), cg3344(pred), cg1421(pred), cg0534(pred)</t>
  </si>
  <si>
    <t>putative membrane protein homolog of drosophila rhomboid</t>
  </si>
  <si>
    <t>putative L-aminopeptidase/D-esterase</t>
  </si>
  <si>
    <t xml:space="preserve">clpS </t>
  </si>
  <si>
    <t xml:space="preserve">ClpS </t>
  </si>
  <si>
    <t>ATP-dependent Clp protease adaptor protein</t>
  </si>
  <si>
    <t>putative protein with SCP/PR1 domain</t>
  </si>
  <si>
    <t>putative nicotinate phosphoribosyltransferase</t>
  </si>
  <si>
    <t xml:space="preserve">dinG </t>
  </si>
  <si>
    <t xml:space="preserve">DinG </t>
  </si>
  <si>
    <t>SerB</t>
  </si>
  <si>
    <t>phosphoserine phosphatase (EC:3.1.3.3)</t>
  </si>
  <si>
    <t xml:space="preserve">ctaD </t>
  </si>
  <si>
    <t xml:space="preserve">CtaD </t>
  </si>
  <si>
    <t>cg0350(glxR,pred), cg3247(hrrA,exp)</t>
  </si>
  <si>
    <t xml:space="preserve">nrdF </t>
  </si>
  <si>
    <t xml:space="preserve">NrdF </t>
  </si>
  <si>
    <t xml:space="preserve">ftn </t>
  </si>
  <si>
    <t>ferritin</t>
  </si>
  <si>
    <t>cg2092(sigA,exp), cg2109(oxyR,exp), cg2103(dtxR,exp)</t>
  </si>
  <si>
    <t xml:space="preserve">gntR1 </t>
  </si>
  <si>
    <t xml:space="preserve">GntR1 </t>
  </si>
  <si>
    <t>putative metal-dependent transcriptional regulator, DtxR-family</t>
  </si>
  <si>
    <t xml:space="preserve">nrdE </t>
  </si>
  <si>
    <t xml:space="preserve">NrdE </t>
  </si>
  <si>
    <t>cg2112(nrdR,pred), cg0862(mtrA,exp)</t>
  </si>
  <si>
    <t xml:space="preserve">nrdI </t>
  </si>
  <si>
    <t xml:space="preserve">NrdI </t>
  </si>
  <si>
    <t>putative protein, involved in ribonucleotide reduction, conserved, flavodoxin-like</t>
  </si>
  <si>
    <t xml:space="preserve">nrdH (mrx2) </t>
  </si>
  <si>
    <t>NrdH (Mrx2)</t>
  </si>
  <si>
    <t>RpmJ</t>
  </si>
  <si>
    <t xml:space="preserve">nadE </t>
  </si>
  <si>
    <t xml:space="preserve">NadE </t>
  </si>
  <si>
    <t>putative NADPH quinone reductase or related Zn-dependent oxidoreductase</t>
  </si>
  <si>
    <t>putative MMGE/PRPD-family protein, putative involved in propoinate catabolism, conserved</t>
  </si>
  <si>
    <t>cg2103(dtxR,exp), cg2115(sugR,pred)</t>
  </si>
  <si>
    <t>cgtRNA_3580</t>
  </si>
  <si>
    <t xml:space="preserve">pknE </t>
  </si>
  <si>
    <t xml:space="preserve">PknE </t>
  </si>
  <si>
    <t xml:space="preserve">pgm </t>
  </si>
  <si>
    <t>phosphoglucomutase (EC:5.4.2.2)</t>
  </si>
  <si>
    <t>CrcB</t>
  </si>
  <si>
    <t>camphor resistance protein CrcB,  N-terminal fragment, putative pseudogene</t>
  </si>
  <si>
    <t>membrane protein similar to CrcB,  involved into chromosome folding C-terminal fragment, putative pseudogene</t>
  </si>
  <si>
    <t>tnp21a</t>
  </si>
  <si>
    <t xml:space="preserve">ISCg21a </t>
  </si>
  <si>
    <t>Psp4</t>
  </si>
  <si>
    <t>tnp11a</t>
  </si>
  <si>
    <t>ISCg11a</t>
  </si>
  <si>
    <t>tnp13a</t>
  </si>
  <si>
    <t>ISCg13a</t>
  </si>
  <si>
    <t>CynT</t>
  </si>
  <si>
    <t>cg0156(cysR,pred), cg2092(sigA,exp), cg0876(sigH,exp)</t>
  </si>
  <si>
    <t>cgr10</t>
  </si>
  <si>
    <t>cgr11</t>
  </si>
  <si>
    <t>cgr12</t>
  </si>
  <si>
    <t>putative sugar phosphate isomerase/epimerase</t>
  </si>
  <si>
    <t>putative dehydrogenase or related protein</t>
  </si>
  <si>
    <t>cgr13</t>
  </si>
  <si>
    <t>cgr14</t>
  </si>
  <si>
    <t>cgr15</t>
  </si>
  <si>
    <t xml:space="preserve">murA2 </t>
  </si>
  <si>
    <t xml:space="preserve">MurA2 </t>
  </si>
  <si>
    <t xml:space="preserve">pduO </t>
  </si>
  <si>
    <t xml:space="preserve">PduO </t>
  </si>
  <si>
    <t>adenosylcobalamin-dependent diol dehydratase γ (EC:4.2.1.28)</t>
  </si>
  <si>
    <t xml:space="preserve">ramA </t>
  </si>
  <si>
    <t xml:space="preserve">RamA </t>
  </si>
  <si>
    <t>transcriptional regulator, acetate metabolism, LuxR-family</t>
  </si>
  <si>
    <t xml:space="preserve">cysK </t>
  </si>
  <si>
    <t xml:space="preserve">CysK </t>
  </si>
  <si>
    <t>cg2115(sugR,pred), cg0444(ramB,pred), cg3253(mcbR,exp)</t>
  </si>
  <si>
    <t xml:space="preserve">cysE </t>
  </si>
  <si>
    <t xml:space="preserve">CysE </t>
  </si>
  <si>
    <t>cgtRNA_3581</t>
  </si>
  <si>
    <t>Phe tRNA</t>
  </si>
  <si>
    <t>cgtRNA_3582</t>
  </si>
  <si>
    <t>Asp tRNA</t>
  </si>
  <si>
    <t xml:space="preserve">sucD </t>
  </si>
  <si>
    <t xml:space="preserve">SucD </t>
  </si>
  <si>
    <t>succinyl-CoA synthetase α subunit, ADP-forming (EC:6.2.1.5)</t>
  </si>
  <si>
    <t>cg0444(ramB,pred), cg0350(glxR,pred), cg2092(sigA,exp), cg2831(ramA,exp)</t>
  </si>
  <si>
    <t xml:space="preserve">sucC </t>
  </si>
  <si>
    <t xml:space="preserve">SucC </t>
  </si>
  <si>
    <t>succinyl-CoA synthetase subunit β, ADP-forming (EC:6.2.1.5)</t>
  </si>
  <si>
    <t>cg2831(ramA,exp), cg0444(ramB,pred), cg0350(glxR,exp), cg2092(sigA,exp)</t>
  </si>
  <si>
    <t>cgtRNA_3583</t>
  </si>
  <si>
    <t>cgtRNA_3584</t>
  </si>
  <si>
    <t>putative dithiol-disulfide isomerase</t>
  </si>
  <si>
    <t>cgtRNA_3585</t>
  </si>
  <si>
    <t xml:space="preserve">actA (ctfA) </t>
  </si>
  <si>
    <t>ACT</t>
  </si>
  <si>
    <t>Acetyl-CoA:CoA transferase (EC:2.8.3.8)</t>
  </si>
  <si>
    <t>putative TIM-barrel enzyme, possibly dehydrogenase, nifR3-family</t>
  </si>
  <si>
    <t xml:space="preserve">phoU </t>
  </si>
  <si>
    <t xml:space="preserve">PhoU </t>
  </si>
  <si>
    <t>phosphate uptake regulator</t>
  </si>
  <si>
    <t xml:space="preserve">pstB </t>
  </si>
  <si>
    <t xml:space="preserve">PstB </t>
  </si>
  <si>
    <t>ABC-type phosphate transport system, ATPase component</t>
  </si>
  <si>
    <t>cg0350(glxR,exp), cg2092(sigA,exp), cg2888(phoR,exp)</t>
  </si>
  <si>
    <t xml:space="preserve">pstA </t>
  </si>
  <si>
    <t xml:space="preserve">PstA </t>
  </si>
  <si>
    <t>ABC-type phosphate transport system, permease component</t>
  </si>
  <si>
    <t xml:space="preserve">pstC </t>
  </si>
  <si>
    <t xml:space="preserve">PstC </t>
  </si>
  <si>
    <t xml:space="preserve">pstS </t>
  </si>
  <si>
    <t xml:space="preserve">PstS </t>
  </si>
  <si>
    <t>ABC-type phosphate transport system, secreted component,  presumably regulated by RegX3</t>
  </si>
  <si>
    <t xml:space="preserve">mshD </t>
  </si>
  <si>
    <t xml:space="preserve">MshD </t>
  </si>
  <si>
    <t>acetyltransferease, 1-D-myo-inosityl-2-L-cysteinylamido-2-deoxy-α-D-glucopyranoside N-acetyltransferase (EC:2.3.1.-)</t>
  </si>
  <si>
    <t>putative kinase related to diacylglycerol kinase</t>
  </si>
  <si>
    <t>putative branched-chain amino acid aminotransferase, AT class III/4-amino-4-deoxychorismate lyase</t>
  </si>
  <si>
    <t xml:space="preserve">putative protein-fragment, conserved </t>
  </si>
  <si>
    <t>tnp2c</t>
  </si>
  <si>
    <t>ISCg2c</t>
  </si>
  <si>
    <t>PurM</t>
  </si>
  <si>
    <t>phosphoribosylaminoimidazole synthetase</t>
  </si>
  <si>
    <t xml:space="preserve">purF </t>
  </si>
  <si>
    <t xml:space="preserve">PurF </t>
  </si>
  <si>
    <t>amidophosphoribosyltransferase</t>
  </si>
  <si>
    <t>putative acyl-CoA thioester hydrolase protein</t>
  </si>
  <si>
    <t>putative membrane protein, hemolysin III homolog</t>
  </si>
  <si>
    <t xml:space="preserve">purL </t>
  </si>
  <si>
    <t xml:space="preserve">PurL </t>
  </si>
  <si>
    <t>phosphoribosylformylglycinamidine synthase subunit II (EC:6.3.5.3)</t>
  </si>
  <si>
    <t xml:space="preserve">purQ </t>
  </si>
  <si>
    <t xml:space="preserve">PurQ </t>
  </si>
  <si>
    <t>phosphoribosylformylglycinamidine synthase subunit I (EC:6.3.5.3)</t>
  </si>
  <si>
    <t xml:space="preserve">purS </t>
  </si>
  <si>
    <t xml:space="preserve">PurS </t>
  </si>
  <si>
    <t>phosphoribosylformylglycinamidine synthase subunit (EC:6.3.5.3)</t>
  </si>
  <si>
    <t>nuc (nucH)</t>
  </si>
  <si>
    <t>putative extracellular nuclease</t>
  </si>
  <si>
    <t>cg2092(sigA,exp), cg2888(phoR,exp)</t>
  </si>
  <si>
    <t>putative deacetylase</t>
  </si>
  <si>
    <t xml:space="preserve">dctA </t>
  </si>
  <si>
    <t xml:space="preserve">DctA </t>
  </si>
  <si>
    <t>secondary H+/Na+:C4-dicarboxylate symporter, dicarboxylate/amino acid:cation symporter DAACS-family</t>
  </si>
  <si>
    <t xml:space="preserve">ptrB </t>
  </si>
  <si>
    <t xml:space="preserve">PtrB </t>
  </si>
  <si>
    <t>prolyl oligopeptidase (EC:3.4.21.83)</t>
  </si>
  <si>
    <t xml:space="preserve">purC </t>
  </si>
  <si>
    <t xml:space="preserve">PurC </t>
  </si>
  <si>
    <t>phosphoribosylaminoimidazole-succinocarboxamide synthase (EC:6.3.2.6)</t>
  </si>
  <si>
    <t xml:space="preserve">purB </t>
  </si>
  <si>
    <t xml:space="preserve">PurB </t>
  </si>
  <si>
    <t>adenylosuccinate lyase (EC:4.3.2.2)</t>
  </si>
  <si>
    <t xml:space="preserve">avtA </t>
  </si>
  <si>
    <t xml:space="preserve">AvtA </t>
  </si>
  <si>
    <t xml:space="preserve">purD </t>
  </si>
  <si>
    <t xml:space="preserve">PurD </t>
  </si>
  <si>
    <t>phosphoribosylamine-glycine ligase (EC:6.3.4.13)</t>
  </si>
  <si>
    <t>putative dipeptide/tripeptide permease</t>
  </si>
  <si>
    <t xml:space="preserve">bioA </t>
  </si>
  <si>
    <t xml:space="preserve">BioA </t>
  </si>
  <si>
    <t>adenosylmethionine-8-amino-7-oxononanoate transaminase, AT class II (EC:2.6.1.62)</t>
  </si>
  <si>
    <t>cg2309(bioQ,exp), cg2092(sigA,exp)</t>
  </si>
  <si>
    <t xml:space="preserve">bioD </t>
  </si>
  <si>
    <t xml:space="preserve">BioD </t>
  </si>
  <si>
    <t>dithiobiotin synthetase (EC:6.3.3.3)</t>
  </si>
  <si>
    <t>phoS (cgtS3)</t>
  </si>
  <si>
    <t xml:space="preserve">PhoS </t>
  </si>
  <si>
    <t>two component sensor kinase, phosphate homeosatasis</t>
  </si>
  <si>
    <t>phoR (cgtR3)</t>
  </si>
  <si>
    <t xml:space="preserve">PhoR </t>
  </si>
  <si>
    <t>two component response regulator, phosphate homeosatasis</t>
  </si>
  <si>
    <t>putative amino acid processing enzyme</t>
  </si>
  <si>
    <t xml:space="preserve">pqo (poxB) </t>
  </si>
  <si>
    <t>PQO</t>
  </si>
  <si>
    <t>pyruvate:quinone oxidoreductase (EC:1.2.2.2)</t>
  </si>
  <si>
    <t>putative cadaverine transporter, multidrug efflux permease, MFS-type</t>
  </si>
  <si>
    <t>cg2894(cgmR,exp)</t>
  </si>
  <si>
    <t xml:space="preserve">cgmR </t>
  </si>
  <si>
    <t xml:space="preserve">CgmR </t>
  </si>
  <si>
    <t>multidrugresistance-related transcription factor, TetR-family</t>
  </si>
  <si>
    <t>cg2894(cgmR,exp), cg2893(cgmA,exp), cg2895(pred)</t>
  </si>
  <si>
    <t>cg2894(cgmR,pred)</t>
  </si>
  <si>
    <t>putative secreted protein, hypothetical endoglucanase</t>
  </si>
  <si>
    <t>putative 3-ketosteroid dehydrogenase</t>
  </si>
  <si>
    <t xml:space="preserve">ddh </t>
  </si>
  <si>
    <t>DDH</t>
  </si>
  <si>
    <t>meso-diaminopimelate dehydrogenase (EC:1.4.1.16)</t>
  </si>
  <si>
    <t>putative poly3-hydroxyalkanoate depolymerase</t>
  </si>
  <si>
    <t>putative hydrolase of the HAD superfamily</t>
  </si>
  <si>
    <t>putative protein, conserved, DUF1801</t>
  </si>
  <si>
    <t>cgtRNA_3586</t>
  </si>
  <si>
    <t xml:space="preserve">thrE </t>
  </si>
  <si>
    <t xml:space="preserve">ThrE </t>
  </si>
  <si>
    <t>threonine export carrier</t>
  </si>
  <si>
    <t xml:space="preserve">otsA </t>
  </si>
  <si>
    <t xml:space="preserve">OtsA </t>
  </si>
  <si>
    <t xml:space="preserve">otsB </t>
  </si>
  <si>
    <t xml:space="preserve">OtsB </t>
  </si>
  <si>
    <t>trehalose phosphatase (EC:3.1.3.12)</t>
  </si>
  <si>
    <t>ipsA</t>
  </si>
  <si>
    <t>IpsA</t>
  </si>
  <si>
    <t>Inositol-phosphate-synthase activator, LacI-family</t>
  </si>
  <si>
    <t>cg0044-46(exp), cg0533(menE,exp), cg0534(exp), cg1421(exp), cg3195(exp), cg3210(exp), cg3323(ino1, exp)</t>
  </si>
  <si>
    <t xml:space="preserve">znuA1 </t>
  </si>
  <si>
    <t xml:space="preserve">ZnuA1 </t>
  </si>
  <si>
    <t>ABC-type Mn/Zn import system Znu1, secreted Mn/Zn-binding lipoprotein surface adhesin</t>
  </si>
  <si>
    <t xml:space="preserve">znuC1 </t>
  </si>
  <si>
    <t xml:space="preserve">ZnuC1 </t>
  </si>
  <si>
    <t>ABC-type Mn/Zn import system Znu1, ATPase component</t>
  </si>
  <si>
    <t xml:space="preserve">znuB1 </t>
  </si>
  <si>
    <t xml:space="preserve">ZnuB1 </t>
  </si>
  <si>
    <t>ABC-type Mn/Zn import system Znu1, permease component</t>
  </si>
  <si>
    <t>tnp5b</t>
  </si>
  <si>
    <t xml:space="preserve">ksdD </t>
  </si>
  <si>
    <t>KsdD</t>
  </si>
  <si>
    <t>3-ketosteroid-1-dehydrogenase</t>
  </si>
  <si>
    <t>putative shikimate permease of the major facilitator superfamily</t>
  </si>
  <si>
    <t>putative transcriptional regulator, IclR-family</t>
  </si>
  <si>
    <t>putative rRNA methyltransferase TRMH-family</t>
  </si>
  <si>
    <t xml:space="preserve">cysS </t>
  </si>
  <si>
    <t>CysS</t>
  </si>
  <si>
    <t>cysteinyl-tRNA synthetase (EC:6.1.1.16)</t>
  </si>
  <si>
    <t xml:space="preserve">ptsS </t>
  </si>
  <si>
    <t>PtsS (EIISuc)</t>
  </si>
  <si>
    <t>cg0444(ramB,exp), cg2092(sigA,exp), cg2115(sugR,exp), cg2783(gntR1,exp), cg1935(gntR2,exp)</t>
  </si>
  <si>
    <t xml:space="preserve">scrB </t>
  </si>
  <si>
    <t>ScrB</t>
  </si>
  <si>
    <t>putative sucrose-6-phosphate hydrolase, β-fructofuranosidase (EC:3.2.1.26)</t>
  </si>
  <si>
    <t xml:space="preserve">nagB </t>
  </si>
  <si>
    <t>NagB</t>
  </si>
  <si>
    <t>N-acetylglucosamine-6-phosphate isomerase, glucosamine-6-phosphate deaminase (EC:3.5.99.6)</t>
  </si>
  <si>
    <t xml:space="preserve">nanA </t>
  </si>
  <si>
    <t>NanA</t>
  </si>
  <si>
    <t>N-acetylneuraminate lyase aldolase (EC:4.1.3.3)</t>
  </si>
  <si>
    <t xml:space="preserve">nanE </t>
  </si>
  <si>
    <t>NanE</t>
  </si>
  <si>
    <t>N-acetylmannosamine-6-phosphate 2-epimerase (EC:5.1.3.9)</t>
  </si>
  <si>
    <t xml:space="preserve">nanP </t>
  </si>
  <si>
    <t>NanP</t>
  </si>
  <si>
    <t>putative Lyse-type translocator, threonine efflux transporter, resistance to homoserine/threonine RhtB-family</t>
  </si>
  <si>
    <t>cg2942(pred)</t>
  </si>
  <si>
    <t>putative transcriptional regulator, AsnC-family</t>
  </si>
  <si>
    <t>cg1861(rel,pred)</t>
  </si>
  <si>
    <t>cg2941(pred)</t>
  </si>
  <si>
    <t xml:space="preserve">ispF </t>
  </si>
  <si>
    <t xml:space="preserve">IspF </t>
  </si>
  <si>
    <t>2-C-methyl-D-erythritol 2,4-cyclodiphosphate synthase (EC:4.6.1.12)</t>
  </si>
  <si>
    <t xml:space="preserve">ispD </t>
  </si>
  <si>
    <t xml:space="preserve">IspD </t>
  </si>
  <si>
    <t>2-C-methyl-D-erythritol 4-phosphate cytidylyltransferase (EC:2.7.7.60)</t>
  </si>
  <si>
    <t>putative transcriptional regulator,  CarD-like, conserved</t>
  </si>
  <si>
    <t xml:space="preserve">cgtR5 </t>
  </si>
  <si>
    <t xml:space="preserve">CgtR5 </t>
  </si>
  <si>
    <t xml:space="preserve">cgtS5 </t>
  </si>
  <si>
    <t xml:space="preserve">CgtS5 </t>
  </si>
  <si>
    <t xml:space="preserve">radA </t>
  </si>
  <si>
    <t xml:space="preserve">RadA </t>
  </si>
  <si>
    <t>putative ATP-dependent protease, DNA repair</t>
  </si>
  <si>
    <t>putative nucleic-acid-binding protein contains the HHH domain</t>
  </si>
  <si>
    <t>carbonic anhydrase, carbonate dehydratase (EC:4.2.1.1)</t>
  </si>
  <si>
    <t>MutY</t>
  </si>
  <si>
    <t>A/g-specific adenine glycosylase (EC:3.2.2.-)</t>
  </si>
  <si>
    <t xml:space="preserve">butA </t>
  </si>
  <si>
    <t xml:space="preserve">ButA </t>
  </si>
  <si>
    <t>L-2,3-butanediol dehydrogenase/acetoin reductase (EC:1.1.1.5)</t>
  </si>
  <si>
    <t>putative enzyme involved in biosynthesis of extracellular polysaccharides</t>
  </si>
  <si>
    <t xml:space="preserve">clpC </t>
  </si>
  <si>
    <t xml:space="preserve">ClpC </t>
  </si>
  <si>
    <t>ATPase subunit of the ATP-dependent ClpC-ClpP1/ClpP2 protease</t>
  </si>
  <si>
    <t xml:space="preserve">guaB1 </t>
  </si>
  <si>
    <t>GuaB1 (IMPDH)</t>
  </si>
  <si>
    <t>Inosine-5-monophosphate dehydrogenase no. 1 (EC:1.1.1.205)</t>
  </si>
  <si>
    <t>putative transcriptional regulator,  AraC-type</t>
  </si>
  <si>
    <t>cg2966(pred)</t>
  </si>
  <si>
    <t>putative phenol 2-monooxygenase (EC:1.14.13.7)</t>
  </si>
  <si>
    <t>cg2965(pred), cg0350(glxR,pred)</t>
  </si>
  <si>
    <t>putative protein, similar to acyl-CoA synthetase AMP-forming/AMP-acid ligase</t>
  </si>
  <si>
    <t>LMRB</t>
  </si>
  <si>
    <t>lincomycin resistance protein</t>
  </si>
  <si>
    <t xml:space="preserve">lysS </t>
  </si>
  <si>
    <t xml:space="preserve">LysS </t>
  </si>
  <si>
    <t>lysyl-tRNA synthetase</t>
  </si>
  <si>
    <t xml:space="preserve">panC2 </t>
  </si>
  <si>
    <t xml:space="preserve">PanC2 </t>
  </si>
  <si>
    <t>pantoate-β-alanine ligase, conserved</t>
  </si>
  <si>
    <t xml:space="preserve">folK </t>
  </si>
  <si>
    <t xml:space="preserve">FolK </t>
  </si>
  <si>
    <t xml:space="preserve">folX </t>
  </si>
  <si>
    <t xml:space="preserve">FolX </t>
  </si>
  <si>
    <t>dihydroneopterin aldolase (EC:4.1.2.25)</t>
  </si>
  <si>
    <t xml:space="preserve">folP1 </t>
  </si>
  <si>
    <t xml:space="preserve">FolP1 </t>
  </si>
  <si>
    <t>dihydropteroate synthase (EC:2.5.1.15)</t>
  </si>
  <si>
    <t xml:space="preserve">folE </t>
  </si>
  <si>
    <t xml:space="preserve">FolE </t>
  </si>
  <si>
    <t xml:space="preserve">ftsH </t>
  </si>
  <si>
    <t xml:space="preserve">FtsH </t>
  </si>
  <si>
    <t>cell-division protein ATP-dependent Zn metallopeptidase (EC:3.4.24.-)</t>
  </si>
  <si>
    <t xml:space="preserve">hpt </t>
  </si>
  <si>
    <t xml:space="preserve">Hpt </t>
  </si>
  <si>
    <t>hypoxanthine-guanine phosphoribosyltransferase (EC:2.4.2.8)</t>
  </si>
  <si>
    <t xml:space="preserve">mesJ </t>
  </si>
  <si>
    <t xml:space="preserve">MesJ </t>
  </si>
  <si>
    <t>ATPase of the PP-loop superfamily implicated in cell cycle control, conserved</t>
  </si>
  <si>
    <t>Serine-type D-Ala-D-Ala carboxypeptidase (EC:3.4.16.4), penicillin-binding protein?</t>
  </si>
  <si>
    <t xml:space="preserve">ppa </t>
  </si>
  <si>
    <t xml:space="preserve">Ppa </t>
  </si>
  <si>
    <t>inorganic pyrophosphatase (EC:3.6.1.1)</t>
  </si>
  <si>
    <t xml:space="preserve">speE </t>
  </si>
  <si>
    <t xml:space="preserve">SpeE </t>
  </si>
  <si>
    <t>spermidine synthase, with a transmembrane domain (EC:2.5.1.16)</t>
  </si>
  <si>
    <t>PTS system enzyme IIC-fragment, putative pseudogene</t>
  </si>
  <si>
    <t>PTS system enzyme II-fragment, putative pseudogene</t>
  </si>
  <si>
    <t>putative ferredoxin reductase (EC:1.18.1.3)</t>
  </si>
  <si>
    <t>putative rhodanese-related sulfurtransferase</t>
  </si>
  <si>
    <t xml:space="preserve">cps </t>
  </si>
  <si>
    <t>CPS</t>
  </si>
  <si>
    <t>non-ribosomal peptide synthetase</t>
  </si>
  <si>
    <t xml:space="preserve">gabD1 </t>
  </si>
  <si>
    <t xml:space="preserve">GabD1 </t>
  </si>
  <si>
    <t>succinic semialdehyde dehydrogenase</t>
  </si>
  <si>
    <t xml:space="preserve">ppk2B </t>
  </si>
  <si>
    <t xml:space="preserve">Ppk2B </t>
  </si>
  <si>
    <t xml:space="preserve">porA </t>
  </si>
  <si>
    <t xml:space="preserve">PorA </t>
  </si>
  <si>
    <t>main cell wall channel protein</t>
  </si>
  <si>
    <t xml:space="preserve">porH </t>
  </si>
  <si>
    <t xml:space="preserve">PorH </t>
  </si>
  <si>
    <t xml:space="preserve">groEL (groEL2) </t>
  </si>
  <si>
    <t>GroEL</t>
  </si>
  <si>
    <t>chaperone GroEL</t>
  </si>
  <si>
    <t>cg3097(hspR,pred), cg2092(sigA,exp), cg2516(hrcA,exp)</t>
  </si>
  <si>
    <t>TpdA</t>
  </si>
  <si>
    <t>putative thiol precursor dipeptidase M20/M25/M40-family</t>
  </si>
  <si>
    <t>putative acetyl-CoA acetyltransferase, conserved</t>
  </si>
  <si>
    <t>mrpA2 (mrpA)</t>
  </si>
  <si>
    <t xml:space="preserve">MrpA2 </t>
  </si>
  <si>
    <t>mrpC2 (mrpC)</t>
  </si>
  <si>
    <t xml:space="preserve">MrpC2 </t>
  </si>
  <si>
    <t>mrpD2 (mrpD)</t>
  </si>
  <si>
    <t xml:space="preserve">MrpD2 </t>
  </si>
  <si>
    <t>mrpE2 (mrpE)</t>
  </si>
  <si>
    <t xml:space="preserve">MrpE2 </t>
  </si>
  <si>
    <t>mrpF2 (mrpF)</t>
  </si>
  <si>
    <t xml:space="preserve">MrpF2 </t>
  </si>
  <si>
    <t>mrpG2 (mrpG)</t>
  </si>
  <si>
    <t xml:space="preserve">MrpG2 </t>
  </si>
  <si>
    <t>def1 (def )</t>
  </si>
  <si>
    <t>DEF1</t>
  </si>
  <si>
    <t>peptide deformylase 1 (EC:3.5.1.31)</t>
  </si>
  <si>
    <t xml:space="preserve">cNAGS </t>
  </si>
  <si>
    <t>Corynebacterineae-type N-acetylglutamate synthase, catalyzes first step of arginine biosynthesis</t>
  </si>
  <si>
    <t xml:space="preserve">xthA </t>
  </si>
  <si>
    <t xml:space="preserve">XthA </t>
  </si>
  <si>
    <t>exodeoxyribonuclease III (EC:3.1.11.2)</t>
  </si>
  <si>
    <t xml:space="preserve">cls </t>
  </si>
  <si>
    <t>CLS</t>
  </si>
  <si>
    <t>cardiolipin synthetase (EC:2.7.8.-)</t>
  </si>
  <si>
    <t>putative multidrug efflux of the major facilitator superfamily</t>
  </si>
  <si>
    <t>putative Na+/phosphate symporter, PNaS-family</t>
  </si>
  <si>
    <t>putative epimerase, PhzC/PhzF homolog</t>
  </si>
  <si>
    <t>putative NTP pyrophosphohydrolase/oxidative damage repair enzyme</t>
  </si>
  <si>
    <t xml:space="preserve">glnX </t>
  </si>
  <si>
    <t xml:space="preserve">GlnX </t>
  </si>
  <si>
    <t>glutamine uptake or metabolism</t>
  </si>
  <si>
    <t>Amino acid transport and metabolism; Post-translational modification</t>
  </si>
  <si>
    <t xml:space="preserve">glnH </t>
  </si>
  <si>
    <t xml:space="preserve">GlnH </t>
  </si>
  <si>
    <t xml:space="preserve">pknG </t>
  </si>
  <si>
    <t xml:space="preserve">PknG </t>
  </si>
  <si>
    <t>serine/threonine protein kinase</t>
  </si>
  <si>
    <t xml:space="preserve">ackA </t>
  </si>
  <si>
    <t>AK (AckA)</t>
  </si>
  <si>
    <t>acetate kinase (EC:2.7.2.1)</t>
  </si>
  <si>
    <t>cg2092(sigA,exp), cg2831(ramA,exp), cg1120(ripA,exp), cg0444(ramB,exp), cg0350(glxR,pred)</t>
  </si>
  <si>
    <t xml:space="preserve">pta </t>
  </si>
  <si>
    <t>PTA</t>
  </si>
  <si>
    <t>phosphotransacetylase, phosphate acetyltransferase (EC:2.3.1.8)</t>
  </si>
  <si>
    <t>cg2092(sigA,exp), cg0350(glxR,pred), cg2831(ramA,exp), cg1120(ripA,exp), cg0444(ramB,exp)</t>
  </si>
  <si>
    <t>fprA (fpr1)</t>
  </si>
  <si>
    <t>FprA</t>
  </si>
  <si>
    <t>putative ferredoxin/ferredoxin-NADP reductase (EC:1.18.1.2)</t>
  </si>
  <si>
    <t>putative acyltransferase</t>
  </si>
  <si>
    <t xml:space="preserve">purT </t>
  </si>
  <si>
    <t>PurT</t>
  </si>
  <si>
    <t>tnp8b</t>
  </si>
  <si>
    <t>ISCg8a</t>
  </si>
  <si>
    <t>tnp8a</t>
  </si>
  <si>
    <t xml:space="preserve">cgtS6 </t>
  </si>
  <si>
    <t>CgtS6</t>
  </si>
  <si>
    <t xml:space="preserve">cgtR6 </t>
  </si>
  <si>
    <t>CgtR6</t>
  </si>
  <si>
    <t>PurA</t>
  </si>
  <si>
    <t>FDA (FBA)</t>
  </si>
  <si>
    <t>fructose-bisphosphate aldolase (EC:4.1.2.13)</t>
  </si>
  <si>
    <t>cg2102(sigB,pred), cg2115(sugR,exp), cg0444(ramB,pred), cg2092(sigA,exp)</t>
  </si>
  <si>
    <t xml:space="preserve">putative protein, SpoU rRNA methylase-family </t>
  </si>
  <si>
    <t xml:space="preserve">pyrE </t>
  </si>
  <si>
    <t>PyrE</t>
  </si>
  <si>
    <t>orotate phosphoribosyltransferase (EC:2.4.2.10)</t>
  </si>
  <si>
    <t xml:space="preserve">sseA1 </t>
  </si>
  <si>
    <t>SseA1</t>
  </si>
  <si>
    <t>putative thiosulfate sulfurtransferase protein (EC:2.8.1.1)</t>
  </si>
  <si>
    <t xml:space="preserve">cmr </t>
  </si>
  <si>
    <t>CMR</t>
  </si>
  <si>
    <t>multidrug resistance protein</t>
  </si>
  <si>
    <t>cg2092(sigA,exp), cg3420(sigM,pred), cg0876(sigH,exp), cg3097(hspR,exp)</t>
  </si>
  <si>
    <t xml:space="preserve">clpB </t>
  </si>
  <si>
    <t>ClpB</t>
  </si>
  <si>
    <t>ATP-dependent protease heat shock protein</t>
  </si>
  <si>
    <t>cg0876(sigH,exp), cg2092(sigA,exp), cg3420(sigM,pred), cg3097(hspR,exp)</t>
  </si>
  <si>
    <t>putative secondary Na+/glutamate symporter</t>
  </si>
  <si>
    <t>cg2103(dtxR,exp), cg3082(exp)</t>
  </si>
  <si>
    <t>cg3085(exp), cg3082(exp), cg3084(exp), cg3083(exp)</t>
  </si>
  <si>
    <t>putative Co/Zn/Cd cation transporter, CDF-family</t>
  </si>
  <si>
    <t>putative flavoprotein involved in K+ transport</t>
  </si>
  <si>
    <t>cg1324(rosR,exp), cg3082(exp), cg2103(dtxR,exp)</t>
  </si>
  <si>
    <t>putative alkanal monooxygenase α chain</t>
  </si>
  <si>
    <t>putative L,L-cystathionine γ-lyase (EC:2.5.1.48)</t>
  </si>
  <si>
    <t>ARR</t>
  </si>
  <si>
    <t>rifampin ADP-ribosyl transferase N-terminal fragment, putative pseudogene</t>
  </si>
  <si>
    <t>rifampin ADP-ribosyl transferase C-terminal fragment, putative pseudogene</t>
  </si>
  <si>
    <t>putative 2-polyprenylphenol hydroxylase or related flavodoxin oxidoreductase</t>
  </si>
  <si>
    <t>putative carbon-nitrogen hydrolase</t>
  </si>
  <si>
    <t>ald (padA)</t>
  </si>
  <si>
    <t>ALD (PadA)</t>
  </si>
  <si>
    <t>cg2831(ramA,exp), cg0444(ramB,exp), cg0350(glxR,pred), cg2092(sigA,exp)</t>
  </si>
  <si>
    <t xml:space="preserve">hspR </t>
  </si>
  <si>
    <t>HspR</t>
  </si>
  <si>
    <t>cg2092(sigA,exp), cg3097(hspR,exp), cg0876(sigH,pred)</t>
  </si>
  <si>
    <t xml:space="preserve">dnaJ </t>
  </si>
  <si>
    <t>DnaJ</t>
  </si>
  <si>
    <t>chaperone DnaJ, heat shock protein</t>
  </si>
  <si>
    <t xml:space="preserve">grpE </t>
  </si>
  <si>
    <t>GrpE</t>
  </si>
  <si>
    <t>molecular chaperone GrpE, heat shock protein</t>
  </si>
  <si>
    <t>cg3097(hspR,exp), cg0876(sigH,pred), cg2092(sigA,exp)</t>
  </si>
  <si>
    <t xml:space="preserve">dnaK </t>
  </si>
  <si>
    <t>DnaK</t>
  </si>
  <si>
    <t>chaperone Dnak, heat shock protein</t>
  </si>
  <si>
    <t>putative nucleosidase</t>
  </si>
  <si>
    <t xml:space="preserve">adhA </t>
  </si>
  <si>
    <t>ADHa</t>
  </si>
  <si>
    <t>Zn-dependent alcohol dehydrogenase (EC:1.1.1.1)</t>
  </si>
  <si>
    <t>cg2092(sigA,exp), cg0146(atlR,exp), cg0444(ramB,exp), cg2831(ramA,exp), cg0350(glxR,pred)</t>
  </si>
  <si>
    <t>putative protein, slightly similar to aquaporin</t>
  </si>
  <si>
    <t xml:space="preserve">cysZ </t>
  </si>
  <si>
    <t xml:space="preserve">CysZ </t>
  </si>
  <si>
    <t>cg2103(dtxR,exp), cg2092(sigA,exp), cg0156(cysR,pred), cg3253(mcbR,pred)</t>
  </si>
  <si>
    <t xml:space="preserve">cysY </t>
  </si>
  <si>
    <t xml:space="preserve">CysY </t>
  </si>
  <si>
    <t xml:space="preserve">cysN </t>
  </si>
  <si>
    <t xml:space="preserve">CysN </t>
  </si>
  <si>
    <t>cg2103(dtxR,exp), cg3253(mcbR,pred), cg2092(sigA,exp), cg0156(cysR,pred)</t>
  </si>
  <si>
    <t xml:space="preserve">cysD </t>
  </si>
  <si>
    <t xml:space="preserve">CysD </t>
  </si>
  <si>
    <t xml:space="preserve">cysH </t>
  </si>
  <si>
    <t xml:space="preserve">CysH </t>
  </si>
  <si>
    <t>cg3253(mcbR,pred), cg2103(dtxR,exp), cg2092(sigA,exp), cg0156(cysR,pred)</t>
  </si>
  <si>
    <t xml:space="preserve">cysX </t>
  </si>
  <si>
    <t xml:space="preserve">CysX </t>
  </si>
  <si>
    <t>cg3253(mcbR,pred), cg0156(cysR,pred), cg2103(dtxR,exp), cg2092(sigA,exp)</t>
  </si>
  <si>
    <t xml:space="preserve">cysI </t>
  </si>
  <si>
    <t xml:space="preserve">CysI </t>
  </si>
  <si>
    <t>cg2103(dtxR,exp), cg2092(sigA,exp), cg0156(cysR,exp), cg3253(mcbR,exp)</t>
  </si>
  <si>
    <t xml:space="preserve">cysJ (fpr2) </t>
  </si>
  <si>
    <t>CysJ</t>
  </si>
  <si>
    <t>sulfite reductase flavoprotein, Ferredoxin-NADP+ reductase (EC:1.18.1.2)</t>
  </si>
  <si>
    <t xml:space="preserve">phnB1 </t>
  </si>
  <si>
    <t xml:space="preserve">PhnB1 </t>
  </si>
  <si>
    <t>putative protein, homolog of PhnB E.coli</t>
  </si>
  <si>
    <t xml:space="preserve">tctA </t>
  </si>
  <si>
    <t xml:space="preserve">TctA </t>
  </si>
  <si>
    <t>cg0090(citB,exp), cg0350(glxR,pred), cg2092(sigA,exp)</t>
  </si>
  <si>
    <t xml:space="preserve">tctB </t>
  </si>
  <si>
    <t xml:space="preserve">TctB </t>
  </si>
  <si>
    <t>cg0350(glxR,pred), cg2092(sigA,exp), cg0090(citB,exp)</t>
  </si>
  <si>
    <t xml:space="preserve">tctC </t>
  </si>
  <si>
    <t xml:space="preserve">TctC </t>
  </si>
  <si>
    <t>putative acetylornithine deacetylase or related deacylase</t>
  </si>
  <si>
    <t>Carbon source transporter and metabolism; Inorganic ion transport, metabolism, and storage</t>
  </si>
  <si>
    <t>putative  ABC-type putative cobalt/sugar, queuosine-regulated ECF transporter, substrate-specific component STY3230</t>
  </si>
  <si>
    <t>putative nitroreductase</t>
  </si>
  <si>
    <t xml:space="preserve">iunH1 </t>
  </si>
  <si>
    <t xml:space="preserve">IunH1 </t>
  </si>
  <si>
    <t xml:space="preserve">ppmA </t>
  </si>
  <si>
    <t xml:space="preserve">PpmA </t>
  </si>
  <si>
    <t>putative membrane-bound protease modulator</t>
  </si>
  <si>
    <t>cg0156(cysR,pred), cg2092(sigA,exp), cg0862(mtrA,exp)</t>
  </si>
  <si>
    <t>cg0862(mtrA,exp), cg2092(sigA,exp), cg0156(cysR,pred)</t>
  </si>
  <si>
    <t xml:space="preserve">tagA1 </t>
  </si>
  <si>
    <t xml:space="preserve">TagA1 </t>
  </si>
  <si>
    <t>putative DNA-3-methyladenine glycosylase I protein (EC:3.2.2.20)</t>
  </si>
  <si>
    <t xml:space="preserve">hmp </t>
  </si>
  <si>
    <t>Hmp</t>
  </si>
  <si>
    <t>flavohemoprotein</t>
  </si>
  <si>
    <t>cg1340(arnR,exp), cg2102(sigB,pred)</t>
  </si>
  <si>
    <t>FebC</t>
  </si>
  <si>
    <t>putative ABC transporter, ATP-binding protein, putative pseudgene</t>
  </si>
  <si>
    <t xml:space="preserve">alaT </t>
  </si>
  <si>
    <t xml:space="preserve">AlaT </t>
  </si>
  <si>
    <t>tnp2b</t>
  </si>
  <si>
    <t xml:space="preserve">ISCg2b </t>
  </si>
  <si>
    <t xml:space="preserve">udgA2 </t>
  </si>
  <si>
    <t xml:space="preserve">UdgA2 </t>
  </si>
  <si>
    <t xml:space="preserve">dcd </t>
  </si>
  <si>
    <t>DCD</t>
  </si>
  <si>
    <t>deoxycytidine triphosphate deaminase (EC:3.5.4.13)</t>
  </si>
  <si>
    <t>cgtRNA_3587</t>
  </si>
  <si>
    <t xml:space="preserve">htaD </t>
  </si>
  <si>
    <t xml:space="preserve">HtaD </t>
  </si>
  <si>
    <t xml:space="preserve">nagA2 </t>
  </si>
  <si>
    <t xml:space="preserve">NagA2 </t>
  </si>
  <si>
    <t>β-N-acetylglucosaminidase precursor (EC:3.2.1.30)</t>
  </si>
  <si>
    <t>putative universal stress protein UspA no. 5 or related nucleotide-binding proteins</t>
  </si>
  <si>
    <t xml:space="preserve">pck </t>
  </si>
  <si>
    <t>PCK</t>
  </si>
  <si>
    <t>phosphoenolpyruvate carboxykinase GTP (EC:4.1.1.32)</t>
  </si>
  <si>
    <t>cg0350(glxR,exp), cg0196(iolR,exp), cg0444(ramB,pred), cg2831(ramA,pred), cg2092(sigA,exp)</t>
  </si>
  <si>
    <t>putative tellurite resistance protein or related permease</t>
  </si>
  <si>
    <t xml:space="preserve">trmB </t>
  </si>
  <si>
    <t xml:space="preserve">TrmB </t>
  </si>
  <si>
    <t>tRNA guanine-N7--methyltransferase (EC:2.1.1.33)</t>
  </si>
  <si>
    <t xml:space="preserve">mmpL1 </t>
  </si>
  <si>
    <t xml:space="preserve">MmpL1 </t>
  </si>
  <si>
    <t xml:space="preserve">pks </t>
  </si>
  <si>
    <t>PKS</t>
  </si>
  <si>
    <t xml:space="preserve">fadD2 </t>
  </si>
  <si>
    <t xml:space="preserve">FadD2 </t>
  </si>
  <si>
    <t>putative secreted protein, lipase-associated function</t>
  </si>
  <si>
    <t xml:space="preserve">cop1 </t>
  </si>
  <si>
    <t xml:space="preserve">Cop1 </t>
  </si>
  <si>
    <t xml:space="preserve">cmt2 </t>
  </si>
  <si>
    <t xml:space="preserve">Cmt2 </t>
  </si>
  <si>
    <t xml:space="preserve">aftB </t>
  </si>
  <si>
    <t xml:space="preserve">AftB </t>
  </si>
  <si>
    <t>UbiA</t>
  </si>
  <si>
    <t>polyprenyltransferase, involved in decaprenol phosphoarabinose synthesis</t>
  </si>
  <si>
    <t>Transport and metabolism of further metabolites; Cell wall/membrane/envelope biogenesis</t>
  </si>
  <si>
    <t>putative membrane-associated phospholipid phosphatase</t>
  </si>
  <si>
    <t>GlfT</t>
  </si>
  <si>
    <t>putative membrane-associated PA-phosphatase related phosphoesterase</t>
  </si>
  <si>
    <t>putative flavin-containing monooxygenase FMO</t>
  </si>
  <si>
    <t>cg0350(glxR,exp), cg2910(ipsA,exp)</t>
  </si>
  <si>
    <t xml:space="preserve">glf </t>
  </si>
  <si>
    <t>GLF</t>
  </si>
  <si>
    <t xml:space="preserve">psp5 </t>
  </si>
  <si>
    <t xml:space="preserve">Psp5 </t>
  </si>
  <si>
    <t xml:space="preserve">glpK </t>
  </si>
  <si>
    <t xml:space="preserve">GlpK </t>
  </si>
  <si>
    <t>glycerol kinase (EC:2.7.1.30)</t>
  </si>
  <si>
    <t>putative acyltransferase-family protein</t>
  </si>
  <si>
    <t xml:space="preserve">serS </t>
  </si>
  <si>
    <t xml:space="preserve">SerS </t>
  </si>
  <si>
    <t>seryl-tRNA synthetase (EC:6.1.1.11)</t>
  </si>
  <si>
    <t xml:space="preserve">farR </t>
  </si>
  <si>
    <t xml:space="preserve">FarR </t>
  </si>
  <si>
    <t>cg3202(farR,pred)</t>
  </si>
  <si>
    <t>putative phosphoglycerate mutase-family protein</t>
  </si>
  <si>
    <t xml:space="preserve">pheA </t>
  </si>
  <si>
    <t xml:space="preserve">PheA </t>
  </si>
  <si>
    <t>putative Asp-tRNAAsn/Glu-tRNAGln amidotransferase A subunit or related amidase (EC:3.5.1.4)</t>
  </si>
  <si>
    <t>putative metal-dependent membrane protease</t>
  </si>
  <si>
    <t>putative carboxymuconolactone decarboxylase subunit</t>
  </si>
  <si>
    <t xml:space="preserve">glpQ1 </t>
  </si>
  <si>
    <t xml:space="preserve">GlpQ1 </t>
  </si>
  <si>
    <t>putative glycerophosphoryl diester phosphodiesterase 1 (EC:3.1.4.46)</t>
  </si>
  <si>
    <t xml:space="preserve">gntP </t>
  </si>
  <si>
    <t xml:space="preserve">GntP </t>
  </si>
  <si>
    <t>gluconate permease, gluconate:H+ symporter GntP-family</t>
  </si>
  <si>
    <t>putative protein, pyruvate kinase-like</t>
  </si>
  <si>
    <t>ldhA (ldh)</t>
  </si>
  <si>
    <t>LDH (LdhA)</t>
  </si>
  <si>
    <t>NAD-dependent L-lactate dehydrogenase</t>
  </si>
  <si>
    <t>cg0350(glxR,pred), cg3224(lldR,exp), cg2831(ramA,exp), cg2115(sugR,exp), cg2092(sigA,exp)</t>
  </si>
  <si>
    <t>putative NADPH-dependent FMN reductase, conserved</t>
  </si>
  <si>
    <t xml:space="preserve">lldR </t>
  </si>
  <si>
    <t>LldR</t>
  </si>
  <si>
    <t>repressor of the cg3226-lldD lactate operon, GntR-family</t>
  </si>
  <si>
    <t>cg2118(fruR,exp), cg3227(lldD,exp), cg3226(exp), cg3219(ldh,exp), cg2120(ptsF,exp), cg2119(pfkB1,exp)</t>
  </si>
  <si>
    <t>cg2831(ramA,exp), cg0350(glxR,pred), cg2092(sigA,exp), cg3224(lldR,exp)</t>
  </si>
  <si>
    <t xml:space="preserve">lldD </t>
  </si>
  <si>
    <t>LldD</t>
  </si>
  <si>
    <t>menaquinone-dependent L-lactate dehydrogenase operon with cg3226</t>
  </si>
  <si>
    <t>Carbon source transport and metabolism; Respiration and oxidative phosphorylation</t>
  </si>
  <si>
    <t>cg0350(glxR,pred), cg2092(sigA,exp), cg2831(ramA,exp), cg3224(lldR,exp)</t>
  </si>
  <si>
    <t>putative secreted phosphohydrolase, ICC-family</t>
  </si>
  <si>
    <t>putative metal-dependent amidase/aminoacylase/carboxypeptidase</t>
  </si>
  <si>
    <t xml:space="preserve">msrA </t>
  </si>
  <si>
    <t>MsrA</t>
  </si>
  <si>
    <t>peptide methionine sulfoxide reductase (EC:1.8.4.11)</t>
  </si>
  <si>
    <t>cg0876(sigH,exp), cg1324(rosR,pred)</t>
  </si>
  <si>
    <t xml:space="preserve">sodA (sod) </t>
  </si>
  <si>
    <t>SOD</t>
  </si>
  <si>
    <t>manganese superoxide dismutase (EC:1.15.1.1)</t>
  </si>
  <si>
    <t>cg1324(rosR,pred)</t>
  </si>
  <si>
    <t>LysR2</t>
  </si>
  <si>
    <t>cg3239(pred)</t>
  </si>
  <si>
    <t>cg3240(pred), cg3239(pred)</t>
  </si>
  <si>
    <t>putative RecB-family nuclease, conserved</t>
  </si>
  <si>
    <t>hrrA (cgtR11)</t>
  </si>
  <si>
    <t xml:space="preserve">HrrA </t>
  </si>
  <si>
    <t>cg2103(dtxR,exp), cg2200(chrA,exp)</t>
  </si>
  <si>
    <t>hrrS (cgtS11)</t>
  </si>
  <si>
    <t xml:space="preserve">HrrS </t>
  </si>
  <si>
    <t>putative sortase surface protein transpeptidase</t>
  </si>
  <si>
    <t>putative inner membrane protein translocase component YidC</t>
  </si>
  <si>
    <t xml:space="preserve">mcbR </t>
  </si>
  <si>
    <t xml:space="preserve">McbR </t>
  </si>
  <si>
    <t>cg3253(mcbR,exp)</t>
  </si>
  <si>
    <t xml:space="preserve">uspA3 </t>
  </si>
  <si>
    <t xml:space="preserve">UspA3 </t>
  </si>
  <si>
    <t>universal stress protein no. 3 / protein E</t>
  </si>
  <si>
    <t>cg3257</t>
  </si>
  <si>
    <t xml:space="preserve">rluC2 </t>
  </si>
  <si>
    <t xml:space="preserve">RluC2 </t>
  </si>
  <si>
    <t>putative ribosomal pseudouridine synthase</t>
  </si>
  <si>
    <t>cgr16</t>
  </si>
  <si>
    <t>cgr17</t>
  </si>
  <si>
    <t>cgr18</t>
  </si>
  <si>
    <t>cg3263(pred)</t>
  </si>
  <si>
    <t>cg3261(pred)</t>
  </si>
  <si>
    <t xml:space="preserve">rsmP </t>
  </si>
  <si>
    <t xml:space="preserve">RsmP </t>
  </si>
  <si>
    <t>cytoskeletal protein RsmP, regulates rod-shape morphology, conserved</t>
  </si>
  <si>
    <t>tnp5c</t>
  </si>
  <si>
    <t xml:space="preserve">ISCg5c </t>
  </si>
  <si>
    <t>putative membrane protein, putative pseudogene, C-terminal fragment</t>
  </si>
  <si>
    <t>putative membrane protein, putative pseudogene</t>
  </si>
  <si>
    <t>putative membrane protein, putative pseudogene, N-terminal fragment</t>
  </si>
  <si>
    <t>putative site-specific recombinases, DNA invertase Pin homolog-fragment, putative pseudogene</t>
  </si>
  <si>
    <t xml:space="preserve">fdxA </t>
  </si>
  <si>
    <t>FdxA</t>
  </si>
  <si>
    <t>ferredoxin no. 1</t>
  </si>
  <si>
    <t>tnp20a</t>
  </si>
  <si>
    <t>ISCg20a</t>
  </si>
  <si>
    <t>putative dehydrogenase-fragment, putative pseudogene</t>
  </si>
  <si>
    <t>cg0463(csoR,exp), cg3285(copR,pred)</t>
  </si>
  <si>
    <t xml:space="preserve">copB </t>
  </si>
  <si>
    <t>CopB</t>
  </si>
  <si>
    <t>cg0463(csoR,exp), cg3285(copR,exp)</t>
  </si>
  <si>
    <t>copS (cgtS9)</t>
  </si>
  <si>
    <t>CopS</t>
  </si>
  <si>
    <t>cg3285(copR,exp)</t>
  </si>
  <si>
    <t>copR (cgtR9)</t>
  </si>
  <si>
    <t>CopR</t>
  </si>
  <si>
    <t xml:space="preserve">copO </t>
  </si>
  <si>
    <t>CopO</t>
  </si>
  <si>
    <t xml:space="preserve">tlpA </t>
  </si>
  <si>
    <t>TlpA</t>
  </si>
  <si>
    <t>tnp19c</t>
  </si>
  <si>
    <t>ISCg19a</t>
  </si>
  <si>
    <t>tnp19b</t>
  </si>
  <si>
    <t>tnp19a</t>
  </si>
  <si>
    <t xml:space="preserve">trxB1 </t>
  </si>
  <si>
    <t xml:space="preserve">TrxB1 </t>
  </si>
  <si>
    <t>thioredoxin no. 1 (EC:5.3.4.1)</t>
  </si>
  <si>
    <t>cg3420(sigM,exp)</t>
  </si>
  <si>
    <t>putative Cu2+/cation transport ATPase</t>
  </si>
  <si>
    <t>putative sugar/metabolite permease of the major facilitator superfamily</t>
  </si>
  <si>
    <t xml:space="preserve">dnaB </t>
  </si>
  <si>
    <t xml:space="preserve">DnaB </t>
  </si>
  <si>
    <t>replicative DNA helicase, maybe involved in folate or lipopolysaccharide biosynthesis, Starch and sucrose metabolism</t>
  </si>
  <si>
    <t xml:space="preserve">rplI </t>
  </si>
  <si>
    <t xml:space="preserve">RplI </t>
  </si>
  <si>
    <t xml:space="preserve">ssb </t>
  </si>
  <si>
    <t xml:space="preserve">Ssb </t>
  </si>
  <si>
    <t>single-strand DNA-binding protein</t>
  </si>
  <si>
    <t xml:space="preserve">rpsF </t>
  </si>
  <si>
    <t xml:space="preserve">RpsF </t>
  </si>
  <si>
    <t>membrane carboxypeptidase, penicillin-binding protein</t>
  </si>
  <si>
    <t>malR</t>
  </si>
  <si>
    <t>MalR</t>
  </si>
  <si>
    <t>transcriptional regulator, repressor of the malic enzyme gene malE, MarR-family</t>
  </si>
  <si>
    <t>cg3315(malR,exp)</t>
  </si>
  <si>
    <t>cg3335(malE,exp), cg3316(exp), cg3315(malR,exp)</t>
  </si>
  <si>
    <t>putative universal stress protein UspA no. 4 or related nucleotide-binding protein</t>
  </si>
  <si>
    <t>putative enzyme involved in biosynthesis of extracellular polysaccharides, conserved</t>
  </si>
  <si>
    <t>putative secreted membrane-fusion protein</t>
  </si>
  <si>
    <t>ino1</t>
  </si>
  <si>
    <t>Ino1</t>
  </si>
  <si>
    <t>D-myo-inositol-1-phosphate synthase</t>
  </si>
  <si>
    <t xml:space="preserve">dps </t>
  </si>
  <si>
    <t>Dps</t>
  </si>
  <si>
    <t>starvation-induced DNA protection protein</t>
  </si>
  <si>
    <t>cg2109(oxyR,exp), cg2103(dtxR,exp)</t>
  </si>
  <si>
    <t xml:space="preserve">mutM2 </t>
  </si>
  <si>
    <t>MutM2</t>
  </si>
  <si>
    <t>putative formamidopyrimidine-DNA glycosylase protein (EC:3.2.2.23)</t>
  </si>
  <si>
    <t xml:space="preserve">ogt </t>
  </si>
  <si>
    <t>Ogt</t>
  </si>
  <si>
    <t>methylated-DNA-protein-cysteine methyltransferase (EC:2.1.1.63)</t>
  </si>
  <si>
    <t>qor3</t>
  </si>
  <si>
    <t>Qor3</t>
  </si>
  <si>
    <t xml:space="preserve">putative NADPH:quinone oxidoreductase (EC:1.6.5.5) </t>
  </si>
  <si>
    <t>cepA</t>
  </si>
  <si>
    <t>CepA</t>
  </si>
  <si>
    <t>malE (mez)</t>
  </si>
  <si>
    <t>ME (MalE)</t>
  </si>
  <si>
    <t>malic enzyme (NADP+) (EC:1.1.1.40)</t>
  </si>
  <si>
    <t>cg0444(ramB,exp), cg2831(ramA,exp), cg0986(amtR,exp), cg2092(sigA,exp), cg3315(malR,exp)</t>
  </si>
  <si>
    <t xml:space="preserve">gntK </t>
  </si>
  <si>
    <t>GntK</t>
  </si>
  <si>
    <t>putative gluconate kinase (EC:2.7.1.12)</t>
  </si>
  <si>
    <t xml:space="preserve">merA </t>
  </si>
  <si>
    <t>MerA</t>
  </si>
  <si>
    <t>putative FAD-dependent pyridine nucleotide-disulphideoxidoreductase, similar to mercuric reductases</t>
  </si>
  <si>
    <t xml:space="preserve">dadA </t>
  </si>
  <si>
    <t>DadA</t>
  </si>
  <si>
    <t>putative D-amino acid dehydrogenase deaminating</t>
  </si>
  <si>
    <t>putative secreted membrane protein</t>
  </si>
  <si>
    <t>cg0876(sigH,exp), cg2766(pred)</t>
  </si>
  <si>
    <t xml:space="preserve">leuS </t>
  </si>
  <si>
    <t>LeuS</t>
  </si>
  <si>
    <t>leucyl-tRNA synthetase (EC:6.1.1.4)</t>
  </si>
  <si>
    <t>putative plasmid maintenance system antidote protein, HigA homolog</t>
  </si>
  <si>
    <t xml:space="preserve">nagL (genM) </t>
  </si>
  <si>
    <t>NagL</t>
  </si>
  <si>
    <t>maleylpyruvate isomerase, GSH-independent (EC:5.2.1.4)</t>
  </si>
  <si>
    <t>cg0350(glxR,pred), cg3352(genR,exp)</t>
  </si>
  <si>
    <t xml:space="preserve">nagK (genF) </t>
  </si>
  <si>
    <t>NagK</t>
  </si>
  <si>
    <t>fumarylpyruvate hydrolase</t>
  </si>
  <si>
    <t xml:space="preserve">nagI (genD) </t>
  </si>
  <si>
    <t>NagI</t>
  </si>
  <si>
    <t>gentisate 1,2-dioxygenase (EC:1.13.11.4)</t>
  </si>
  <si>
    <t xml:space="preserve">nagR (genR) </t>
  </si>
  <si>
    <t>NagR</t>
  </si>
  <si>
    <t>cg3352(genR,exp), cg0350(glxR,pred)</t>
  </si>
  <si>
    <t xml:space="preserve">nagT (genK) </t>
  </si>
  <si>
    <t>NagT</t>
  </si>
  <si>
    <t>gentisate transporter, MFS-type</t>
  </si>
  <si>
    <t>genH (nahG)</t>
  </si>
  <si>
    <t>GenH (nahG)</t>
  </si>
  <si>
    <t>putative aromatic-ring hydroxylase flavoprotein monooxygenase or 3-hydroxybenzoate 6-hydroxylase (EC:1.14.13.24)</t>
  </si>
  <si>
    <t>cg0350(glxR,pred), cg3352(genR,pred)</t>
  </si>
  <si>
    <t>putative Na+/H+-dicarboxylate symporter, DAACS-family</t>
  </si>
  <si>
    <t xml:space="preserve">trpP </t>
  </si>
  <si>
    <t xml:space="preserve">TrpP </t>
  </si>
  <si>
    <t>tryptophan-specific permease, 5-methyltryptophan resistance</t>
  </si>
  <si>
    <t xml:space="preserve">trpE </t>
  </si>
  <si>
    <t xml:space="preserve">TrpE </t>
  </si>
  <si>
    <t>anthranilate synthase component I (EC:4.1.3.27)</t>
  </si>
  <si>
    <t>cg1486(ltbR,exp)</t>
  </si>
  <si>
    <t xml:space="preserve">trpG </t>
  </si>
  <si>
    <t xml:space="preserve">TrpG </t>
  </si>
  <si>
    <t>anthranilate synthase component II (EC:4.1.3.27)</t>
  </si>
  <si>
    <t xml:space="preserve">trpD </t>
  </si>
  <si>
    <t xml:space="preserve">TrpD </t>
  </si>
  <si>
    <t>anthranilate phosphoribosyltransferase (EC:2.4.2.18)</t>
  </si>
  <si>
    <t xml:space="preserve">trpCF </t>
  </si>
  <si>
    <t xml:space="preserve">TrpCF </t>
  </si>
  <si>
    <t>bifunctional indole-3-glycerol phosphate synthase/phosphoribosylanthranilate isomerase</t>
  </si>
  <si>
    <t xml:space="preserve">trpB </t>
  </si>
  <si>
    <t xml:space="preserve">TrpB </t>
  </si>
  <si>
    <t>tryptophan synthase subunit β (EC:4.2.1.20)</t>
  </si>
  <si>
    <t xml:space="preserve">trpA </t>
  </si>
  <si>
    <t xml:space="preserve">TrpA </t>
  </si>
  <si>
    <t>tryptophan synthase subunit α (EC:4.2.1.20)</t>
  </si>
  <si>
    <t xml:space="preserve">ptsA1 (ulaA, rmpC) </t>
  </si>
  <si>
    <t>PtsA1</t>
  </si>
  <si>
    <t xml:space="preserve">ptsA2 (sgCA, rmpA) </t>
  </si>
  <si>
    <t>PtsA2</t>
  </si>
  <si>
    <t>putative ABC-transporter permease protein</t>
  </si>
  <si>
    <t>putative NADH-dependent flavin oxidoreductase</t>
  </si>
  <si>
    <t>cg2092(sigA,exp), cg0156(cysR,pred), cg3253(mcbR,pred)</t>
  </si>
  <si>
    <t xml:space="preserve">cyeR </t>
  </si>
  <si>
    <t xml:space="preserve">CyeR </t>
  </si>
  <si>
    <t>redox-sensing transcriptional regulator, ArsR-family</t>
  </si>
  <si>
    <t>cg3373(cyeR,exp)</t>
  </si>
  <si>
    <t>cg3373(cyeR,exp), cg3375(exp), cg3374(cye1,exp)</t>
  </si>
  <si>
    <t xml:space="preserve">cye1 </t>
  </si>
  <si>
    <t xml:space="preserve">Cye1 </t>
  </si>
  <si>
    <t>cg3253(mcbR,pred), cg3373(cyeR,exp), cg0156(cysR,pred), cg2092(sigA,exp)</t>
  </si>
  <si>
    <t>cg0156(cysR,pred), cg3253(mcbR,pred), cg3373(cyeR,exp), cg2092(sigA,exp)</t>
  </si>
  <si>
    <t>putative sec-independent, twin arginine targeting Tat preprotein translocase subunit</t>
  </si>
  <si>
    <t xml:space="preserve">catA3 (rhcD2) </t>
  </si>
  <si>
    <t>CatA3</t>
  </si>
  <si>
    <t>cg3388(pred)</t>
  </si>
  <si>
    <t>tcbF (rhcM2)</t>
  </si>
  <si>
    <t>TcbF</t>
  </si>
  <si>
    <t xml:space="preserve">iolT2 </t>
  </si>
  <si>
    <t>IolT2</t>
  </si>
  <si>
    <t>myo-Inositol transporter 2, MFS-type</t>
  </si>
  <si>
    <t>cg3385(rhcD2,pred), cg3387(iolT2,pred), cg3386(rhcM2,pred)</t>
  </si>
  <si>
    <t xml:space="preserve">oxiC </t>
  </si>
  <si>
    <t>OxiC</t>
  </si>
  <si>
    <t>putative myo-Inositol catabolism, sugar phosphate isomerase/epimerase</t>
  </si>
  <si>
    <t>myo-Inositol 2-dehydrogenase (EC:1.1.1.18)</t>
  </si>
  <si>
    <t xml:space="preserve">phoC </t>
  </si>
  <si>
    <t>PhoC</t>
  </si>
  <si>
    <t xml:space="preserve">proP </t>
  </si>
  <si>
    <t>ProP</t>
  </si>
  <si>
    <t>proline/ectoine carrier, MFS-type</t>
  </si>
  <si>
    <t>cg2092(sigA,exp), cg0862(mtrA,exp), cg2109(oxyR,exp)</t>
  </si>
  <si>
    <t>putative membrane protease subunit, stomatin/prohibitin homologs</t>
  </si>
  <si>
    <t>putative phosphomethylpyrimidine kinase, putative pseudogene, C-terminal fragment</t>
  </si>
  <si>
    <t>putative proline/βine permease of the major facilitator superfamily</t>
  </si>
  <si>
    <t>putative NADPH quinone reductase or Zn-dependent oxidoreductase</t>
  </si>
  <si>
    <t>cg0876(sigH,pred), cg0337(whcA,pred)</t>
  </si>
  <si>
    <t xml:space="preserve">thiD2 </t>
  </si>
  <si>
    <t xml:space="preserve">ThiD2 </t>
  </si>
  <si>
    <t>phosphomethylpyrimidine kinase (EC:2.7.4.7)</t>
  </si>
  <si>
    <t>putative copper chaperone or Hg2+ permease, MerTP-family</t>
  </si>
  <si>
    <t xml:space="preserve">azlD </t>
  </si>
  <si>
    <t xml:space="preserve">AzlD </t>
  </si>
  <si>
    <t>branched-chain amino acid permease azaleucine resistance</t>
  </si>
  <si>
    <t xml:space="preserve">azlC </t>
  </si>
  <si>
    <t xml:space="preserve">AzlC </t>
  </si>
  <si>
    <t xml:space="preserve">pcnA </t>
  </si>
  <si>
    <t xml:space="preserve">PcnA </t>
  </si>
  <si>
    <t xml:space="preserve">putative membrane protein, virulence factor MviN-homolog, multidrug/oligosaccharidyl-lipid/polysaccharide MOP flippase </t>
  </si>
  <si>
    <t xml:space="preserve">sigM </t>
  </si>
  <si>
    <t xml:space="preserve">SigM </t>
  </si>
  <si>
    <t xml:space="preserve">trxB </t>
  </si>
  <si>
    <t xml:space="preserve">TrxB </t>
  </si>
  <si>
    <t>thioredoxin reductase (EC:1.8.1.9), involved in oxidative stress response</t>
  </si>
  <si>
    <t>cg0876(sigH,exp), cg0337(whcA,pred), cg0695(whcB,pred), cg0878(whcE,pred), cg3420(sigM,exp)</t>
  </si>
  <si>
    <t xml:space="preserve">trxC </t>
  </si>
  <si>
    <t xml:space="preserve">TrxC </t>
  </si>
  <si>
    <t>thioredoxin no. 2 (EC:5.3.4.1)</t>
  </si>
  <si>
    <t>cg0876(sigH,exp), cg0878(whcE,pred), cg3420(sigM,exp), cg0337(whcA,pred)</t>
  </si>
  <si>
    <t xml:space="preserve">cwlM </t>
  </si>
  <si>
    <t xml:space="preserve">CwlM </t>
  </si>
  <si>
    <t>N-acetymuramyl-L-alanine amidase (EC:3.5.1.28)</t>
  </si>
  <si>
    <t>cg0878(whcE,pred), cg3420(sigM,exp), cg0337(whcA,pred)</t>
  </si>
  <si>
    <t xml:space="preserve">parB </t>
  </si>
  <si>
    <t xml:space="preserve">ParB </t>
  </si>
  <si>
    <t>putative transcriptional regulator involved in chromosome patitioning, putative cell division protein ParB</t>
  </si>
  <si>
    <t xml:space="preserve">parA1 </t>
  </si>
  <si>
    <t xml:space="preserve">ParA1 </t>
  </si>
  <si>
    <t xml:space="preserve">gidB </t>
  </si>
  <si>
    <t xml:space="preserve">GidB </t>
  </si>
  <si>
    <t>glucose-inhibited division protein B</t>
  </si>
  <si>
    <t>putative inner membrane protein translocase component YidC, SpoIIIJ homolog, cytochrome oxidase biogenesis, Oxa1-family</t>
  </si>
  <si>
    <t xml:space="preserve">rnpA </t>
  </si>
  <si>
    <t xml:space="preserve">RnpA </t>
  </si>
  <si>
    <t>ribonuclease P (EC:3.1.26.5)</t>
  </si>
  <si>
    <t xml:space="preserve">rpmH </t>
  </si>
  <si>
    <t xml:space="preserve">RpmH </t>
  </si>
  <si>
    <t>Gene name, old or alternative gene name OR Locus-Tag of sRNA</t>
  </si>
  <si>
    <t>putative HCCA/protein isomerase, secreted protein, involved in cytochrome c maturation</t>
  </si>
  <si>
    <t>putative 5-nucleotidase, putative pseudogene</t>
  </si>
  <si>
    <t>succinate-semialdehyde dehydrogenase NADP+ (EC:1.2.1.16)</t>
  </si>
  <si>
    <t>Mg2+ transporter, MgtE-family</t>
  </si>
  <si>
    <t>cg0319(arsC2,exp), cg0318(arsB2,exp), cg1707(arsC1,exp), cg1706(arsC1,exp), cg1705(arsB1,exp)</t>
  </si>
  <si>
    <t>bglS</t>
  </si>
  <si>
    <t xml:space="preserve">  bglS</t>
  </si>
  <si>
    <t>alcohol dehydrogenase, class C, NADP+ (EC:1.1.1.2)</t>
  </si>
  <si>
    <t>succinate:menaquinone oxidoreductase, cytochrome b subunit</t>
  </si>
  <si>
    <t>putative secreted thiol-disulfide isomerase or thioredoxin,  involved in cytochrome c biosynthesis</t>
  </si>
  <si>
    <t>cytochrome c biogenesis protein, membrane protein, DsbD-family</t>
  </si>
  <si>
    <t>putative cytochrome c biogenesis membrane protein, ResB-family</t>
  </si>
  <si>
    <t>cytochrome c assembly membrane protein, CcsA-family</t>
  </si>
  <si>
    <t>DNA-directed RNA polymerase β subunit (EC:2.7.7.6)</t>
  </si>
  <si>
    <t xml:space="preserve">  groEL</t>
  </si>
  <si>
    <t xml:space="preserve">  GroEL</t>
  </si>
  <si>
    <t>pyridoxal 5-phosphate PLP synthase subunit</t>
  </si>
  <si>
    <t>pyridoxal 5-phosphate PLP synthase subunit, glutamine amidotransferase</t>
  </si>
  <si>
    <t>3-phosphoadenosine 5-phosphosulfate PAPS 3-phosphatase</t>
  </si>
  <si>
    <t>ABC transporter, subunit I, essential for cytochrome bd oxidase assembly</t>
  </si>
  <si>
    <t>ABC transporter, subunit II, essential for cytochrome bd oxidase assembly</t>
  </si>
  <si>
    <t xml:space="preserve">cytochrome bd oxidase, subunit II </t>
  </si>
  <si>
    <t>cytochrome bd oxidase, subunit I</t>
  </si>
  <si>
    <t>transcriptional regulator of narKGHJI and hmp</t>
  </si>
  <si>
    <t>dissimilatory nitrate reductase, γ-subunit, cytochrome b</t>
  </si>
  <si>
    <t>putative protein, conserved, maybe related to Mg2+ uptake</t>
  </si>
  <si>
    <t>F1FO-ATP synthase, a-subunit of FO part</t>
  </si>
  <si>
    <t>F1FO-ATP synthase, c-subunit of FO part</t>
  </si>
  <si>
    <t>F1FO-ATP synthase, b-subunit of FO part</t>
  </si>
  <si>
    <t>F1FO-ATP synthase, δ-subunit of F1 part</t>
  </si>
  <si>
    <t>F1FO-ATP synthase, α-subunit of F1 part</t>
  </si>
  <si>
    <t>F1FO-ATP synthase, γ-subunit of F1 part</t>
  </si>
  <si>
    <t>F1FO-ATP synthase, β-subunit of F1 part</t>
  </si>
  <si>
    <t>F1FO-ATP synthase, ε-subunit of F1 part</t>
  </si>
  <si>
    <t>AAA+ ATPase forming ring-shaped complexes, recognizes pupylated proteins, homolog in M. tuberculosis interacts with proteasome</t>
  </si>
  <si>
    <t>arsenate reductase, downstream of arsC1 arsenical pump modifier</t>
  </si>
  <si>
    <t>putative N-acetylglutamate synthase activity, complements arginine-auxotrophic argJ strain</t>
  </si>
  <si>
    <t xml:space="preserve">  int</t>
  </si>
  <si>
    <t xml:space="preserve">  Int</t>
  </si>
  <si>
    <t>putative Fe-S cluster assembly protein, part of the sufBDCSU response</t>
  </si>
  <si>
    <t xml:space="preserve">  soxA </t>
  </si>
  <si>
    <t xml:space="preserve">  SoxA </t>
  </si>
  <si>
    <t xml:space="preserve">soxA </t>
  </si>
  <si>
    <t xml:space="preserve">SoxA </t>
  </si>
  <si>
    <t>primosome assembly protein PriA or N replication factor Y, helicase superfamily II-type</t>
  </si>
  <si>
    <t>orotidine 5-phosphate decarboxylase (EC:4.1.1.23)</t>
  </si>
  <si>
    <t>putative coenzyme F420-dependent N5,N10-methylene tetrahydromethanopterin reductase</t>
  </si>
  <si>
    <t xml:space="preserve">  int2 </t>
  </si>
  <si>
    <t xml:space="preserve">  Int2 </t>
  </si>
  <si>
    <t xml:space="preserve">int2 </t>
  </si>
  <si>
    <t xml:space="preserve">Int2 </t>
  </si>
  <si>
    <t>deoxyuridine 5-triphosphate nucleotidohydrolase (EC:3.6.1.23)</t>
  </si>
  <si>
    <t>putative pyridoxal-5-phosphate dependent enzyme</t>
  </si>
  <si>
    <t>cytochrome bc1 complex, cytochrome b subunit</t>
  </si>
  <si>
    <t>cytochrome bc1 complex, Rieske iron-sulfur protein</t>
  </si>
  <si>
    <t>cytochrome bc1 complex, diheme cytochrome c1 subunit</t>
  </si>
  <si>
    <t>cytochrome aa3 oxidase, subunit 3</t>
  </si>
  <si>
    <t>cytochrome aa3 oxidase, subunit 4</t>
  </si>
  <si>
    <t>cytochrome aa3 oxidase, subunit 2</t>
  </si>
  <si>
    <t>putative 2-5 RNA ligase</t>
  </si>
  <si>
    <t>oligoribonuclease 3-&gt;5 exoribonuclease</t>
  </si>
  <si>
    <t>4-phosphopantetheinyl transferase or Holo-[acyl-carrier-protein] synthase (EC:2.7.8.7)</t>
  </si>
  <si>
    <t>cytochrome aa3 oxidase, subunit 1</t>
  </si>
  <si>
    <t xml:space="preserve">ccrB  </t>
  </si>
  <si>
    <t xml:space="preserve">  crcB </t>
  </si>
  <si>
    <t xml:space="preserve">ptsX </t>
  </si>
  <si>
    <t xml:space="preserve">PtsX </t>
  </si>
  <si>
    <t>5-phosphoribosylglycinamide transformylase</t>
  </si>
  <si>
    <t xml:space="preserve">arr </t>
  </si>
  <si>
    <t xml:space="preserve">  arr </t>
  </si>
  <si>
    <t xml:space="preserve">bglY </t>
  </si>
  <si>
    <t>fepC</t>
  </si>
  <si>
    <t>L-lactate permease, operon with lldD, MFS-type</t>
  </si>
  <si>
    <t>putative ascorbate-specific EIIC component of PTS (E. coli sgaT-like)</t>
  </si>
  <si>
    <t>putative ascorbate-specific EIIAB component of PTS (E. coli sgaAB-like)</t>
  </si>
  <si>
    <t>putative protein, old gene name qcrA2 maybe Rieske-type iron-sulfur protein</t>
  </si>
  <si>
    <t xml:space="preserve">  thiD2 </t>
  </si>
  <si>
    <t xml:space="preserve">  ThiD2 </t>
  </si>
  <si>
    <t>I</t>
  </si>
  <si>
    <t>II</t>
  </si>
  <si>
    <t>III</t>
  </si>
  <si>
    <t>IV</t>
  </si>
  <si>
    <t>Metabolism</t>
  </si>
  <si>
    <t>Central carbon metabolism (glycolysis, pentose phosphate pathway, TCA cycle, anaplerotic reactions)</t>
  </si>
  <si>
    <t>Anaerobic metabolism (pta, ackA, mdh, sdhCAB, ldhA)</t>
  </si>
  <si>
    <t>Amino acid transport and metabolism (synthesis and degradation)</t>
  </si>
  <si>
    <t>Transport and metabolism of further metabolites (siderophores, heme, urease, ...)</t>
  </si>
  <si>
    <t>Information storage and processing</t>
  </si>
  <si>
    <t>Cellular processes and signaling</t>
  </si>
  <si>
    <t>Protein secretion (Sec, Tat, ...)</t>
  </si>
  <si>
    <t>Post-translational modification (Phosphorylierung, Pupylierung, Acetylierung, Mycothiolierung, Methionine oxidation, Adenylierung, Uridylierung, disulfide bond formation)</t>
  </si>
  <si>
    <t>Poorly characterized</t>
  </si>
  <si>
    <t>Nucleotide transport and metabolism (synthesis and degradation)</t>
  </si>
  <si>
    <t>Deletion of gene in C1 with known function</t>
  </si>
  <si>
    <t>Deletion of gene in C1 with unknown function</t>
  </si>
  <si>
    <t>Deletion of gene in C2 with known function</t>
  </si>
  <si>
    <t>Deletion of gene in C2 with unknown function</t>
  </si>
  <si>
    <t/>
  </si>
  <si>
    <t>cg1379(ssuB,exp), cg1377(ssuC,exp), cg1376(ssuD1,exp), cg1156(ssuD2,exp), cg1153(seuC,exp), cg1152(seuB,exp), cg1151(seuA,exp), cg1147(ssuI,exp), cg1380(ssuA,exp)</t>
  </si>
  <si>
    <t>cg3117(cysX,pred), cg3375(pred), cg1514(pred), cg3112(cysZ,pred), cg3113(cysY,pred), cg3114(cysN,pred), cg3115(cysD,pred), cg3116(cysH,pred), cg4005(pred), cg3119(fpr2,pred), cg3138(ppmA,pred), cg3139(pred), cg2810(cg2810,pred), cg0012(ssuR,pred), cg3374(cye1,pred), cg3118(cysI,exp), cg3372(pred)</t>
  </si>
  <si>
    <t>cg0207(oxiA,exp), cg1268(glgA,pred), cg0197(iolC,exp), cg0198(exp), cg0199(iolA,exp), cg0201(iolB,exp), cg0202(iolD,exp), cg0203(iolE,exp), cg0204(iolG,exp), cg0206(iolP,exp), cg0210(exp), cg0223(iolT1,exp), cg3169(pck,exp), cg0205(iolH,exp)</t>
  </si>
  <si>
    <t>cg1218(ndnR,pred), cg1214(nadS,pred), cg1216(nadA,pred), cg3405(pred), cg3423(trxC,pred), cg3424(cwlM,pred), cg2342(pred), cg0404(pred), cg3422(trxB,pred), cg1215(nadC,pred)</t>
  </si>
  <si>
    <t>cg2560(aceA,exp), cg0346(fadE,pred), cg0347(pred), cg1435(ilvB,pred), cg1436(ilvN,pred), cg3047(ackA,pred), cg1437(ilvC,pred), cg2559(aceB,exp), cg0345(pred), cg0948(serC,pred), cg0350(glxR,exp), cg0344(fabG1,pred), cg0337(whcA,pred), cg1409(pfkA,pred), cg0968(exp), cg0961(pred), cg0957(fas-IB,pred), cg3048(pta,pred), cg0949(gltA,exp), cg0448(pred), cg0936(rpf1,pred), cg1345(narK,exp), cg0951(accDA,pred), cg2629(pcaB,pred), cg1344(narG,exp), cg1570(ugpB,pred), cg1569(ugpE,pred), cg1568(ugpA,pred), cg2643(benE,pred), cg2642(benK,pred), cg2640(benD,pred), cg2638(benB,pred), cg2636(catA,pred), cg0446(sdhA,exp), cg2630(pcaG,pred), cg3096(ald,pred), cg2628(pcaC,pred), cg1537(ptsG,pred), cg0798(prpC1,pred), cg0447(sdhB,exp), cg0445(sdhCD,exp), cg0444(ramB,exp), cg2618(vanK,pred), cg2617(vanB,pred), cg2616(vanA,pred), cg2610(exp), cg2631(pcaH,pred), cg0197(iolC,exp), cg0202(iolD,exp), cg0201(iolB,exp), cg0879(pred), cg0878(whcE,pred), cg0875(exp), cg1956(recJ,pred), cg0836(msiK2,exp), cg0814(birA,pred), cg0812(accD1,pred), cg1226(pobA,pred), cg0198(exp), cg0205(iolH,exp), cg2361(pred), cg1571(ugpC,pred), cg1225(pcaK,pred), cg2639(benC,pred), cg0797(prpB1,pred), cg0796(prpD1,pred), cg0791(pyc,pred), cg2966(pred), cg2965(pred), cg0199(iolA,exp), cg2405(qcrC,pred), cg1342(narJ,exp), cg1341(narI,exp), cg1340(arnR,exp), cg2429(glnA,pred), cg0247(pred), cg0246(pred), cg2410(ltsA,pred), cg0230(gltD,pred), cg2409(ctaC,pred), cg0203(iolE,exp), cg2406(ctaE,pred), cg0204(iolG,exp), cg2404(qcrA,pred), cg2403(qcrB,pred), cg2402(nlpC,pred), cg1314(putP,pred), cg0229(gltB,pred), cg1311(rolD,pred), cg1310(rolM,pred), cg1309(rolH,pred), cg1307(exp), cg1343(narH,exp), cg2408(ctaF,pred), cg1766(mptB,pred), cg1141(pred), cg1140(pred), cg1139(pred), cg1132(coaA,pred), cg1791(gapA,exp), cg1790(pgk,pred), cg1789(tpi,pred), cg1787(ppc,pred), cg1769(ctaA,pred), cg1739(gat,exp), cg1767(pred), cg1144(pred), cg2846(pstS,exp), cg2845(pstC,exp), cg2844(pstA,exp), cg2843(pstB,exp), cg2840(actA,pred), cg1753(pred), cg2837(sucC,exp), cg2836(sucD,pred), cg2831(ramA,exp), cg2824(exp), cg1768(pred), cg3353(genK,pred), cg2953(pred), cg2637(benA,pred), cg0762(prpC2,exp), cg1595(uspA2,pred), cg0759(prpD2,exp), cg1840(pred), cg3390(exp), cg3389(exp), cg3388(pred), cg3382(pred), cg1142(pred), cg3354(genH,pred), cg1143(pred), cg3352(genR,pred), cg3351(genD,pred), cg3350(genF,pred), cg2261(amtB,pred), cg2260(glnK,pred), cg0088(citH,exp), cg3349(genM,pred), cg2258(glnD,pred), cg1145(fum,exp), cg0760(prpB2,exp), cg2280(gdh,pred), cg0567(gabD,exp), cg1038(ksgA,pred), cg1037(rpf2,exp), cg2120(ptsF,pred), cg2119(pfkB1,pred), cg2118(fruR,pred), cg2117(ptsI,pred), cg2781(nrdF,pred), cg2780(ctaD,pred), cg2743(fas-IA,pred), cg1039(pred), cg0568(gabP,exp), cg0566(gabT,exp), cg2732(gntK,exp), cg3107(adhA,pred), cg3195(exp), cg3170(pred), cg3169(pck,exp), cg3127(tctC,pred), cg3126(tctB,pred), cg3125(tctA,pred), cg1738(acnR,exp), cg1656(ndh,pred), cg1065(urtD,pred), cg2708(msiK1,pred), cg1737(acn,exp), cg3216(gntP,exp), cg1735(pred), cg1086(pred), cg3251(pred), cg3250(pred), cg1066(urtE,pred), cg1064(urtC,pred), cg1062(urtB,pred), cg1061(urtA,pred), cg3220(pred), cg3219(ldh,pred), cg1041(pdxK,pred), cg3227(lldD,pred), cg2136(gluA,pred), cg3221(pred), cg2137(gluB,pred), cg2138(gluC,pred), cg2139(gluD,pred), cg3226(pred), cg1040(pred)</t>
  </si>
  <si>
    <t>cg3096(ald,exp), cg0951(accDA,pred), cg0952(exp), cg0953(mctC,exp), cg0378(pred), cg2559(aceB,exp), cg2560(aceA,exp), cg3048(pta,exp), cg0949(gltA,exp), cg3068(fba,pred), cg0736(pred), cg3047(ackA,exp), cg0948(serC,pred), cg2466(aceE,exp), cg2406(ctaE,pred), cg1268(glgA,exp), cg0791(pyc,exp), cg0770(pred), cg0769(pred), cg0768(pred), cg0767(pred), cg0763(mdhB,pred), cg0737(pred), cg0735(pred), cg0444(ramB,exp), cg1537(ptsG,exp), cg2925(ptsS,exp), cg2836(sucD,pred), cg0447(sdhB,pred), cg1817(pyrR,pred), cg1816(pyrB,pred), cg1815(pyrC,pred), cg3335(malE,exp), cg2234(pred), cg0054(pred), cg0053(pred), cg0052(pred), cg0445(sdhCD,pred), cg2837(sucC,pred), cg2833(cysK,pred), cg3169(pck,pred), cg0446(sdhA,pred), cg0448(pred), cg2840(actA,pred), cg2079(pred), cg1041(pdxK,pred), cg2080(pred), cg2766(pred), cg1037(rpf2,exp), cg1038(ksgA,pred), cg1039(pred), cg1040(pred), cg3107(adhA,exp)</t>
  </si>
  <si>
    <t>cg2787(nrdI,exp), cg3254(exp), cg1041(pdxK,exp), cg1040(exp), cg1039(exp), cg1038(ksgA,exp), cg1037(rpf2,exp), cg2789(nrdH,exp), cg2786(nrdE,exp), cg2777(exp), cg1665(exp), cg2747(mepA,exp), cg1612(exp), cg3395(proP,exp), cg0858(exp), cg1016(betP,exp), cg1517(exp), cg0715(exp), cg2052(exp), cg3138(ppmA,exp), cg0980(mepB,exp), cg0282(csbD,exp), cg2402(nlpC,exp), cg0859(exp), cg1943(exp), cg0134(abgB,exp), cg1942(exp), cg2096(exp), cg0896(exp), cg0133(abgT,exp), cg3139(exp)</t>
  </si>
  <si>
    <t>cg3099(grpE,pred), cg0497(hemA,exp), cg2661(exp), cg1560(uvrA,exp), cg2645(clpP1,exp), cg2644(clpP2,exp), cg0404(pred), cg0498(hemC,pred), cg2102(sigB,exp), cg1555(uvrD3,exp), cg3100(dnaK,exp), cg2078(msrB,exp), cg2762(murI,exp), cg1686(pred), cg1687(pred), cg3098(dnaJ,pred), cg1689(pup,exp), cg1397(exp), cg2106(exp), cg1688(pafA2,exp), cg1375(exp), cg2411(exp), cg2423(lipA,pred), cg2434(pred), cg1362(atpB,exp), cg1363(atpE,exp), cg1364(atpF,exp), cg1366(atpA,exp), cg2514(pred), cg1369(atpC,exp), cg3097(hspR,pred), cg1367(atpG,exp), cg1398(pred), cg3236(msrA,exp), cg2515(dnaJ2,exp), cg2538(exp), cg0378(pred), cg3078(exp), cg3079(clpB,exp), cg1368(atpD,exp), cg3422(trxB,exp), cg2214(exp), cg3344(exp), cg2963(clpC,exp), cg1214(nadS,pred), cg1215(nadC,pred), cg1216(nadA,pred), cg1218(ndnR,pred), cg1127(mca,exp), cg3420(sigM,exp), cg2342(pred), cg3423(trxC,exp), cg0184(pred), cg1272(cseE,pred), cg0876(sigH,exp), cg0877(rshA,exp), cg0878(whcE,exp), cg2152(clgR,exp), cg1365(atpH,exp), cg3405(pred), cg2835(pred), cg0614(pred), cg0616(pred), cg0617(exp), cg1708(pred), cg1271(sigE,pred), cg1709(mshC,exp), cg0612(pred), cg2206(ispG,pred), cg2194(mtr,exp), cg2838(exp), cg1759(pred), cg1760(sufU,pred), cg1761(sufS,pred), cg1762(sufC,pred), cg1763(sufD,pred), cg1764(sufB,pred), cg1765(sufR,exp), cg1778(zwf,pred), cg0699(guaB2,pred), cg2810(cg2810,exp)</t>
  </si>
  <si>
    <t>cg1065(urtD,exp), cg2258(glnD,exp), cg3335(malE,exp), cg1785(amtA,exp), cg1784(ocd,exp), cg1783(soxA,exp), cg2184(exp), cg2136(gluA,exp), cg2183(exp), cg0118(ureG,exp), cg2182(exp), cg1066(urtE,exp), cg1064(urtC,exp), cg1062(urtB,exp), cg1061(urtA,exp), cg2139(gluD,exp), cg2138(gluC,exp), cg2137(gluB,exp), cg2260(glnK,exp), cg2181(exp), cg0228(hkm,pred), cg2261(amtB,exp), cg1647(pred), cg1646(pred), cg2429(glnA,exp), cg0116(ureE,exp), cg0229(gltB,exp), cg1296(exp), cg1295(exp), cg0103(crnT,exp), cg0119(ureD,exp), cg0117(ureF,exp), cg2280(gdh,exp), cg0115(ureC,exp), cg0114(ureB,exp), cg0113(ureA,exp), cg0104(codA,exp), cg1256(dapD,exp), cg0230(gltD,exp)</t>
  </si>
  <si>
    <t>cg3047(ackA,exp), cg1340(arnR,pred), cg1341(narI,exp), cg1342(narJ,exp), cg1343(narH,exp), cg1344(narG,exp), cg1345(narK,exp), cg0310(katA,exp), cg1488(leuD,exp), cg3048(pta,exp), cg0445(sdhCD,exp), cg0446(sdhA,exp), cg0447(sdhB,exp), cg0448(pred), cg2636(catA,exp), cg1737(acn,exp), cg1738(acnR,pred), cg1739(gat,pred), cg1487(leuC,exp)</t>
  </si>
  <si>
    <t>cg1341(narI,exp), cg3085(exp), cg3236(msrA,pred), cg3237(sodA,pred), cg1150(exp), cg1848(exp), cg1849(exp), cg1850(exp), cg2329(exp), cg1324(rosR,exp), cg3084(exp), cg1342(narJ,exp), cg1343(narH,exp), cg1344(narG,exp), cg1345(narK,exp), cg1426(exp), cg1322(exp)</t>
  </si>
  <si>
    <t>cg1414(rbsD,exp), cg1410(rbsR,exp), cg1411(rbsA,exp), cg1413(rbsB,exp), cg2554(rbsK2,exp), cg1543(uriH,exp), cg1545(uriT,exp), cg1546(rbsK1,exp), cg1547(uriR,exp), cg1412(rbsC,exp)</t>
  </si>
  <si>
    <t>cg3362(trpCF,exp), cg3359(trpE,exp), cg3360(trpG,exp), cg1488(leuD,exp), cg3361(trpD,exp), cg3364(trpA,exp), cg1487(leuC,exp), cg3363(trpB,exp), cg1453(leuB,exp)</t>
  </si>
  <si>
    <t>cg1413(rbsB,exp), cg1410(rbsR,exp), cg1412(rbsC,exp), cg1414(rbsD,exp), cg2554(rbsK2,exp), cg1543(uriH,exp), cg1545(uriT,exp), cg1546(rbsK1,exp), cg1547(uriR,exp), cg1411(rbsA,exp)</t>
  </si>
  <si>
    <t>cg2280(gdh,pred), cg0230(gltD,pred), cg1580(argC,exp), cg1581(argJ,exp), cg0229(gltB,pred), cg1582(argB,exp), cg1585(argR,exp), cg1812(pyrF,pred), cg1813(carB,pred), cg1814(carA,pred), cg1584(argF,exp), cg1583(argD,exp)</t>
  </si>
  <si>
    <t>cg3420(sigM,pred), cg2942(pred), cg2114(lexA,pred), cg2102(sigB,pred), cg0877(rshA,pred), cg0876(sigH,pred), cg1272(cseE,pred), cg1271(sigE,pred)</t>
  </si>
  <si>
    <t>cg1774(tkt,exp), cg1780(pgl,exp), cg1643(gnd,exp), cg2732(gntK,exp), cg3216(gntP,exp), cg1537(ptsG,exp), cg1779(opcA,exp), cg1776(tal,exp), cg2925(ptsS,exp), cg1778(zwf,exp)</t>
  </si>
  <si>
    <t>cg0144(rbtT,exp), cg0146(atlR,exp), cg0147(xylB,exp), cg0156(cysR,exp), cg2334(ilvA,exp), cg1268(glgA,exp), cg0794(yciC,exp), cg1269(glgC,exp), cg2363(exp), cg1279(exp), cg2364(exp), cg1256(dapD,exp), cg0143(mtlD,exp), cg0795(exp), cg0791(pyc,exp), cg0790(lpdA,exp), cg0766(icd,exp), cg2963(clpC,exp), cg0771(exp), cg0770(exp), cg0769(exp), cg0768(exp), cg1342(narJ,exp), cg2365(exp), cg0142(sixA,exp), cg2418(ilvE,exp), cg0762(prpC2,exp), cg2437(thrC,exp), cg1345(narK,exp), cg1344(narG,exp), cg1343(narH,exp), cg1341(narI,exp), cg2429(glnA,exp), cg1338(thrB,exp), cg1337(hom,exp), cg2421(sucB,exp), cg1340(arnR,exp), cg1333(argS,exp), cg2366(ftsZ,exp), cg0229(gltB,exp), cg1992(cg1992,exp), cg0899(pdxT,exp), cg0898(pdxS,exp), cg0897(pdxR,exp), cg1935(gntR2,exp), cg0800(prpR,exp), cg2383(metF,exp), cg1290(metE,exp), cg1280(odhA,exp), cg1334(lysA,exp), cg0447(sdhB,exp), cg3097(hspR,exp), cg1570(ugpB,exp), cg1569(ugpE,exp), cg1568(ugpA,exp), cg2645(clpP1,exp), cg2644(clpP2,exp), cg1547(uriR,exp), cg1546(rbsK1,exp), cg1545(uriT,exp), cg1543(uriH,exp), cg2687(metB,exp), cg0448(exp), cg3100(dnaK,exp), cg0446(sdhA,exp), cg0445(sdhCD,exp), cg0444(ramB,exp), cg2618(vanK,exp), cg2617(vanB,exp), cg2616(vanA,exp), cg2613(mdh,exp), cg2612(exp), cg3099(grpE,exp), cg2747(mepA,exp), cg1537(ptsG,exp), cg3126(tctB,exp), cg0561(secE,exp), cg2732(gntK,exp), cg2705(malE1,exp), cg2704(exp), cg2703(exp), cg2701(exp), cg0527(glyR,exp), cg2092(sigA,exp), cg3169(pck,exp), cg3139(exp), cg1571(ugpC,exp), cg3127(tctC,exp), cg3096(ald,exp), cg3125(tctA,exp), cg3119(fpr2,exp), cg3118(cysI,exp), cg3117(cysX,exp), cg3116(cysH,exp), cg3115(cysD,exp), cg3114(cysN,exp), cg3113(cysY,exp), cg3112(cysZ,exp), cg3107(adhA,exp), cg3138(ppmA,exp), cg0303(leuA,exp), cg3098(dnaJ,exp), cg2500(znr,exp), cg1414(rbsD,exp), cg1413(rbsB,exp), cg1412(rbsC,exp), cg1411(rbsA,exp), cg1410(rbsR,exp), cg1409(pfkA,exp), cg0315(brnE,exp), cg0313(lrp,exp), cg1424(lysE,exp), cg0304(exp), cg1425(lysG,exp), cg0949(gltA,exp), cg0938(cspB,exp), cg0922(exp), cg0921(exp), cg1380(ssuA,exp), cg2466(aceE,exp), cg1379(ssuB,exp), cg1377(ssuC,exp), cg1376(ssuD1,exp), cg0767(exp), cg0306(lysC,exp), cg2554(rbsK2,exp), cg3079(clpB,exp), cg3078(exp), cg3068(fba,exp), cg3048(pta,exp), cg3047(ackA,exp), cg3011(groEL2,exp), cg1488(leuD,exp), cg1487(leuC,exp), cg1486(ltbR,exp), cg0397(ushA,exp), cg2502(zur,exp), cg2559(aceB,exp), cg0314(brnF,exp), cg1459(exp), cg1458(odx,exp), cg1453(leuB,exp), cg2537(brnQ,exp), cg2536(aecD,exp), cg0350(glxR,exp), cg1437(ilvC,exp), cg1436(ilvN,exp), cg1435(ilvB,exp), cg1432(ilvD,exp), cg2560(aceA,exp), cg2886(bioD,exp), cg0691(groEL,exp), cg1152(seuB,exp), cg1147(ssuI,exp), cg1133(glyA,exp), cg0043(znuC2,exp), cg0042(znuB2,exp), cg0041(znuA2,exp), cg1111(eno,exp), cg0012(ssuR,exp), cg2891(pqo,exp), cg1156(ssuD2,exp), cg2887(phoS,exp), cg3335(malE,exp), cg2885(bioA,exp), cg2884(exp), cg2883(exp), cg1791(gapA,exp), cg1790(pgk,exp), cg1789(tpi,exp), cg1787(ppc,exp), cg1785(amtA,exp), cg1784(ocd,exp), cg1783(soxA,exp), cg2888(phoR,exp), cg2905(thrE,exp), cg0307(asd,exp), cg2782(ftn,exp), cg0759(prpD2,exp), cg0755(metY,exp), cg0754(metX,exp), cg2929(nagA1,exp), cg2928(nagB,exp), cg2927(scrB,exp), cg2925(ptsS,exp), cg2913(znuB1,exp), cg1153(seuC,exp), cg2911(znuA1,exp), cg1145(fum,exp), cg1806(metK,exp), cg3395(proP,exp), cg0760(prpB2,exp), cg3375(exp), cg3374(cye1,exp), cg3372(exp), cg2280(gdh,exp), cg0096(exp), cg0095(bioB,exp), cg0088(citH,exp), cg2912(znuC1,exp), cg2120(ptsF,exp), cg2148(bioM,exp), cg2147(bioY,exp), cg3227(lldD,exp), cg3226(exp), cg1041(pdxK,exp), cg1040(exp), cg3219(ldh,exp), cg3216(gntP,exp), cg1039(exp), cg1038(ksgA,exp), cg2149(bioN,exp), cg2121(ptsH,exp), cg2113(divS,exp), cg2119(pfkB1,exp), cg2118(fruR,exp), cg2117(ptsI,exp), cg2115(sugR,exp), cg2114(lexA,exp), cg0690(groES,exp), cg2112(nrdR,exp), cg1151(seuA,exp), cg1012(exp), cg1011(exp), cg1010(exp), cg1037(rpf2,exp), cg1738(acnR,exp), cg2152(clgR,exp), cg1016(betP,exp), cg0678(exp), cg0676(exp), cg2846(pstS,exp), cg2845(pstC,exp), cg2844(pstA,exp), cg2843(pstB,exp), cg2837(sucC,exp), cg2836(sucD,exp), cg1739(gat,exp), cg1737(acn,exp), cg2162(thyX,pred), cg1069(gapX,exp), cg2868(nucH,exp), cg2160(exp), cg2831(ramA,exp), cg2161(dapA,exp), cg2163(dapB,exp), cg2192(mqo,exp), cg1701(metH,exp), cg2800(pgm,exp), cg2810(cg2810,exp), cg0679(exp)</t>
  </si>
  <si>
    <t>cg3141(hmp,pred), cg1791(gapA,pred), cg2162(thyX,pred), cg1787(ppc,pred), cg1789(tpi,pred), cg1790(pgk,pred), cg1145(fum,pred), cg3330(pred), cg2418(ilvE,pred), cg1409(pfkA,pred), cg1417(pred), cg3068(fba,pred), cg2163(dapB,pred), cg2891(pqo,pred)</t>
  </si>
  <si>
    <t>cg0447(sdhB,exp), cg3082(exp), cg3083(exp), cg3084(exp), cg3085(exp), cg3119(fpr2,exp), cg0405(exp), cg0468(exp), cg1418(exp), cg0446(sdhA,exp), cg0926(exp), cg0448(exp), cg0465(exp), cg0466(exp), cg0467(exp), cg0445(sdhCD,exp), cg1998(cglIIR,exp), cg3404(exp), cg0159(exp), cg0160(exp), cg1930(exp), cg1931(exp), cg0928(exp), cg1997(cglIR,exp), cg1405(exp), cg2445(hmuO,exp), cg0921(exp), cg0922(exp), cg0924(exp), cg0927(exp), cg0955(exp), cg1996(cglIM,exp), cg2234(exp), cg0469(exp), cg3117(cysX,exp), cg2311(exp), cg0771(exp), cg0770(exp), cg0769(exp), cg0768(exp), cg0767(exp), cg0748(exp), cg3327(dps,exp), cg1120(ripA,exp), cg3247(hrrA,exp), cg2797(exp), cg2796(exp), cg3113(cysY,exp), cg0470(exp), cg3394(exp), cg3112(cysZ,exp), cg2782(ftn,exp), cg3114(cysN,exp), cg3115(cysD,exp), cg3116(cysH,exp), cg3118(cysI,exp), cg0527(glyR,exp), cg1642(exp), cg0589(exp), cg0590(exp), cg0591(exp), cg3156(exp), cg0471(exp)</t>
  </si>
  <si>
    <t>cg3395(proP,exp), cg0311(exp), cg0310(katA,exp), cg1301(cydA,exp), cg1300(cydB,exp), cg1299(cydD,exp), cg1298(cydC,exp), cg1294(exp), cg1292(exp), cg1746(exp), cg1695(exp), cg1293(exp), cg2109(oxyR,pred), cg1734(hemH,exp), cg2782(ftn,exp), cg1759(exp), cg1760(sufU,exp), cg1761(sufS,exp), cg1762(sufC,exp), cg1763(sufD,exp), cg1764(sufB,exp), cg1765(sufR,exp), cg3327(dps,exp)</t>
  </si>
  <si>
    <t>cg2733(exp), cg1080(exp), cg2158(ftsK,exp), cg1059(exp), cg2141(recA,exp), cg3345(exp), cg2140(recX,exp), cg2277(exp), cg2114(lexA,exp), cg2113(divS,exp), cg2112(nrdR,exp), cg1602(recN,exp), cg2034(exp), cg2026(exp), cg2683(exp), cg1408(exp), cg0471(exp), cg0470(exp), cg1559(exp), cg1427(exp), cg2504(exp), cg0898(pdxS,exp), cg2279(exp), cg1560(uvrA,exp), cg0841(exp), cg0875(exp), cg0713(exp), cg1319(exp), cg1318(exp), cg1314(putP,exp), cg1977(exp), cg2449(exp), cg0834(exp), cg2381(exp), cg1289(exp), cg1288(exp), cg0738(dnaE2,exp), cg0899(pdxT,exp), cg0714(exp), cg1255(exp), cg0742(exp), cg2950(radA,exp), cg1869(ruvB,exp), cg1870(ruvA,exp), cg1871(ruvC,exp), cg1881(exp), cg1883(exp), cg1884(exp)</t>
  </si>
  <si>
    <t>cg2157(terC,pred), cg2831(ramA,exp), cg0645(cytP,pred), cg0644(ppsA,pred), cg0642(pred), cg0641(fabG2,pred), cg0639(pred), cg0638(pred), cg0637(betB,pred), cg2833(cysK,pred), cg3219(ldh,exp), cg2121(ptsH,exp), cg2120(ptsF,exp), cg1285(pred), cg2119(pfkB1,exp), cg2118(fruR,exp), cg2117(ptsI,exp), cg2116(pred), cg2115(sugR,pred), cg2796(pred), cg0680(alr,pred), cg2795(pred), cg3365(pred), cg1283(aroE1,pred), cg0441(lpd,pred), cg3068(fba,exp), cg1409(pfkA,exp), cg1408(pred), cg0681(pred), cg1284(lipT,pred), cg2925(ptsS,exp), cg3366(sgcA,pred), cg1537(ptsG,exp), cg2262(ftsY,pred), cg1111(eno,exp), cg1791(gapA,exp), cg1780(pgl,pred), cg1779(opcA,pred), cg1778(zwf,pred), cg1776(tal,pred), cg1774(tkt,pred), cg1773(ctaB,pred), cg2291(pyk,exp)</t>
  </si>
  <si>
    <t>cg2645(clpP1,exp), cg2644(clpP2,exp), cg2126(hflX,exp), cg2873(ptrB,exp), cg2963(clpC,exp), cg0892(exp), cg0297(exp), cg0298(recR,exp)</t>
  </si>
  <si>
    <t>cg2884(exp), cg2147(bioY,exp), cg2148(bioM,exp), cg2149(bioN,exp), cg2883(exp), cg2886(bioD,exp), cg0095(bioB,exp), cg0096(exp), cg0097(exp), cg2885(bioA,exp)</t>
  </si>
  <si>
    <t>cg0041(znuA2,exp), cg0040(exp), cg0042(znuB2,exp), cg0043(znuC2,exp), cg2911(znuA1,exp), cg2913(znuB1,exp), cg0794(yciC,exp), cg0795(exp), cg1447(zrf,exp), cg2912(znuC1,exp)</t>
  </si>
  <si>
    <t>cg2624(pcaR,pred), cg2629(pcaB,pred), cg1225(pcaK,pred), cg1226(pobA,pred), cg2622(pcaJ,exp), cg2623(pcaI,exp), cg2626(pcaD,exp), cg2631(pcaH,pred), cg2628(pcaC,pred), cg2627(pcaO,exp), cg2630(pcaG,pred), cg2625(pcaF,exp)</t>
  </si>
  <si>
    <t>cg2638(benB,pred), cg2636(catA,pred), cg2635(catB,pred), cg2637(benA,pred), cg2640(benD,pred), cg2643(benE,pred), cg2642(benK,pred), cg2639(benC,pred), cg2634(catC,pred)</t>
  </si>
  <si>
    <t>cg1774(tkt,exp), cg1537(ptsG,exp), cg2732(gntK,exp), cg1643(gnd,exp), cg3216(gntP,exp), cg1778(zwf,exp), cg1779(opcA,exp), cg2925(ptsS,exp), cg1776(tal,exp), cg1780(pgl,exp)</t>
  </si>
  <si>
    <t>cg0085(phoH1,exp), cg2844(pstA,exp), cg2843(pstB,exp), cg2845(pstC,exp), cg2846(pstS,exp), cg2868(nucH,exp), cg2887(phoS,exp), cg2888(phoR,exp), cg1109(porB,exp), cg0545(pitA,exp), cg3393(phoC,exp), cg0544(pred), cg1572(glpQ1,exp), cg1571(ugpC,exp), cg1570(ugpB,exp), cg1569(ugpE,exp), cg1568(ugpA,exp), cg0397(ushA,exp)</t>
  </si>
  <si>
    <t>cg3100(dnaK,exp), cg3099(grpE,exp), cg3098(dnaJ,exp), cg3097(hspR,exp), cg3079(clpB,exp), cg3078(exp), cg3011(groEL2,pred), cg2152(clgR,exp)</t>
  </si>
  <si>
    <t>cg1584(argF,exp), cg1581(argJ,exp), cg1580(argC,exp), cg1582(argB,exp), cg1583(argD,exp), cg1586(argG,exp), cg1588(argH,exp), cg2280(gdh,exp), cg3202(farR,pred), cg1585(argR,exp)</t>
  </si>
  <si>
    <t>cg0497(hemA,exp), cg2201(chrS,pred), cg2200(chrA,pred), cg2780(ctaD,exp), cg2403(qcrB,exp), cg2404(qcrA,exp), cg2405(qcrC,exp), cg2406(ctaE,exp), cg2445(hmuO,exp), cg1734(hemH,exp), cg0516(hemE,exp), cg0517(hemY,exp), cg0518(hemL,exp), cg0519(exp), cg0520(exp), cg0522(ccsA,exp), cg0523(exp), cg0524(ccsB,exp), cg0498(hemC,exp)</t>
  </si>
  <si>
    <t>cg3119(fpr2,pred), cg3132(pred), cg3253(mcbR,exp), cg1701(metH,pred), cg1739(gat,pred), cg2833(cysK,exp), cg0012(ssuR,pred), cg3118(cysI,exp), cg1151(seuA,pred), cg3112(cysZ,pred), cg1147(ssuI,pred), cg3117(cysX,pred), cg3116(cysH,pred), cg3115(cysD,pred), cg1152(seuB,pred), cg3113(cysY,pred), cg2677(pred), cg2687(metB,pred), cg2678(pred), cg2676(pred), cg2674(pred), cg3114(cysN,pred), cg1387(pred), cg2675(pred), cg1153(seuC,pred), cg1388(pred), cg1386(pred), cg1380(ssuA,pred), cg1379(ssuB,pred), cg1377(ssuC,pred), cg1376(ssuD1,pred), cg1338(thrB,exp), cg1337(hom,exp), cg1290(metE,pred), cg3375(pred), cg0156(cysR,pred), cg3372(pred), cg1156(ssuD2,pred), cg1806(metK,exp), cg0735(pred), cg0736(pred), cg0737(pred), cg0754(metX,pred), cg0755(metY,exp), cg3374(cye1,pred)</t>
  </si>
  <si>
    <t>cg3287(copO,exp), cg3284(copS,exp), cg3280(pred), cg3281(copB,exp), cg3282(exp), cg3286(exp), cg3288(exp), cg3289(exp), cg3285(copR,exp)</t>
  </si>
  <si>
    <t>cg3349(genM,exp), cg0637(betB,pred), cg3350(genF,exp), cg3351(genD,exp), cg3352(genR,exp), cg3353(genK,exp), cg3354(genH,pred), cg0639(pred), cg0640(fdxB,pred), cg0641(fabG2,pred), cg0642(pred), cg0645(cytP,pred), cg0644(ppsA,pred), cg0638(pred)</t>
  </si>
  <si>
    <t>cg1761(sufS,exp), cg1696(pred), cg3423(trxC,exp), cg1091(pred), cg3079(clpB,pred), cg3299(trxB1,exp), cg1759(exp), cg1760(sufU,exp), cg1762(sufC,exp), cg1763(sufD,exp), cg1764(sufB,exp), cg1765(sufR,exp), cg0690(groES,pred), cg3422(trxB,exp), cg3424(cwlM,exp), cg3078(pred), cg0691(groEL,pred)</t>
  </si>
  <si>
    <t>sulphonate sulphur utilization transcriptional regulator SsuR,  activator of sulfonateester utilization, ROK-family, loss causes inability to utilize alkylsulfonates</t>
  </si>
  <si>
    <t>acyl-coA synthase, N. Kallscheuer based on Shen et al., 2012:, putative feruloyl-CoA/caffeoyl-CoA/p-coumaroyl-CoA synthetase (EC:6.2.1.34)</t>
  </si>
  <si>
    <t>2-oxoglutarate decarboxylase (EC:4.1.1.71) and 2-succinyl-6-hydroxy-2,4-cyclohexadiene-1-carboxylate synthase, , involved in menaquinone biosynthesis</t>
  </si>
  <si>
    <t>menaquinone biosynthesis methyltransferase  (EC:2.1.1.-), dimethylmenaquinone methyltransferse, , involved in menaquinone biosynthesis</t>
  </si>
  <si>
    <t>putative Cd2+/cation-transporting P-type ATPase (EC:3.6.3.3), maybe involved in folate or lipopolysaccharide biosynthesis, Starch and sucrose metabolism</t>
  </si>
  <si>
    <t>putative pyruvate phosphate dikinase, PEP/pyruvate binding, N. Kallscheuer: maybe phophorylated 4-hydroxybenzyl-alcohol as intermediate? PEP as PO43--donor?</t>
  </si>
  <si>
    <t>putative DNA helicase II protein (EC:3.6.1.-), maybe involved in folate or lipopolysaccharide biosynthesis, Starch and sucrose metabolism</t>
  </si>
  <si>
    <t>putative DNA helicase RecQ (EC:3.6.1.-), maybe involved in folate or lipopolysaccharide biosynthesis, Starch and sucrose metabolism</t>
  </si>
  <si>
    <t>putative ATP-dependent helicase (EC:3.6.1.-), maybe involved in folate or lipopolysaccharide biosynthesis, Starch and sucrose metabolism</t>
  </si>
  <si>
    <t>ATP-dependent helicase PCRA  EC:3.6.1.-, maybe involved in folate or lipopolysaccharide biosynthesis, Starch and sucrose metabolism</t>
  </si>
  <si>
    <t>putative ATP-dependent DNA helicase protein (EC:3.6.1.-), maybe involved in folate or lipopolysaccharide biosynthesis, Starch and sucrose metabolism</t>
  </si>
  <si>
    <t>tetrahydrodipicolinate succinylase, 2,3,4,5-Tetrahydropyridine-2,6-dicarboxylate N-succinyltransferase EC:2.3.1.117, essential for lysine synthesis</t>
  </si>
  <si>
    <t xml:space="preserve">putative 2,3,4,5-tetrahydropyridine-2,6-dicarboxylate N-succinyltransferase EC:2.3.1.-, similar to tetrahydrodipicolinate N-succinyltransferase, </t>
  </si>
  <si>
    <t>alkanesulfonate monoxygenase, FMNH2-dependent aliphatic sulfonate monooxygenase EC:1.14.14.5, required sufficient for utilization of alkylsulfonates</t>
  </si>
  <si>
    <t>glucose-specific EIIABC component EIIGlc of PTS EC:2.7.1.69 fructose-specific enzyme II BC (EIIFru) component of PTS (EC:2.7.1.69)</t>
  </si>
  <si>
    <t>ligase, cysteinyl-tRNA synthetase, 1-D-myo-inosityl-2-amino-2-deoxy-α-D-glucopyranoside-L-cysteine ligase (EC:6.3.2.-), deletion: increased sensitivity against alkylating agents</t>
  </si>
  <si>
    <t>gluconate-responsive repressor 2, repressor of genes involved in gluconate catabolism and the pentose phosphate pathway  CGP3 region, GntR-family</t>
  </si>
  <si>
    <t>putative DNA-damage-inducible membrane protein, putative MATE multidrug efflux protein, multidrug/oligosaccharidyl-lipid/polysaccharide MOP flippase</t>
  </si>
  <si>
    <t xml:space="preserve">putative protein, conserved, Letek et al. (2008) “Cell growth and cell division in the rod-shaped actinomycete Corynebacterium glutamicum” homolog to sepF, cell-division Regulator in B. subtilis (Hamoen et al. 2006) </t>
  </si>
  <si>
    <t>putative undecaprenyl diphosphate synthase, maybe involved in terpenoid biosynthesis, or Di-trans,poly-cis-decaprenylcistransferase</t>
  </si>
  <si>
    <t>putative ATP-dependent DNA helicase-related protein, maybe involved in folate or lipopolysaccharide biosynthesis, Starch and sucrose metabolism</t>
  </si>
  <si>
    <t>gluconate-responsive repressor 1, repressor of genes involved in gluconate catabolism and the pentose phosphate pathway, GntR-family</t>
  </si>
  <si>
    <t>NrdH-redoxin, (old mycoredoxin 2), very likely essential, small</t>
  </si>
  <si>
    <t>putative aminomethyltransferase, GCVT homolog or folate-binding protein implicated in RNA modification or replication initiation; YgfZ homolog</t>
  </si>
  <si>
    <t>sucrose-specific EIIABC component EIISuc of PTS             fructose-specific enzyme II BC (EIIFru) component of PTS (EC:2.7.1.69)</t>
  </si>
  <si>
    <t>7, 8-dihydro-6-hydroxymethylpterin-pyrophosphokinase, 2-Amino-4-hydroxy-6-hydroxymethyldihydropteridine diphosphokinase (EC:2.7.6.3)</t>
  </si>
  <si>
    <t xml:space="preserve">putative ABC-type putative cobalt/sugar transporter,queuosine-regulated ECF transporter, ATPase component STY3232 of energizing module component STY3233 of energizing module </t>
  </si>
  <si>
    <t>putative ABC-type putative cobalt/sugar, queuosine-regulated ECF transporter, transmembrane component STY3231 of energizing module</t>
  </si>
  <si>
    <t>Enzym shortcut/ Transposase/ OR small RNA</t>
  </si>
  <si>
    <t>Locus_Tag Cg no./ IGR small RNAs in blue</t>
  </si>
  <si>
    <t>10.1111/j.1365-2958.2005.04836.x</t>
  </si>
  <si>
    <t>10.1016/S0168-1656(03)00154-8</t>
  </si>
  <si>
    <t>10.1111/j.1365-2958.2009.06897.x</t>
  </si>
  <si>
    <t xml:space="preserve">10.1128/​JB.06064-11 </t>
  </si>
  <si>
    <t xml:space="preserve">10.1128/​AEM.68.5.2246-2250.2002 </t>
  </si>
  <si>
    <t>10.1007/s00449-008-0202-z</t>
  </si>
  <si>
    <t>10.1111/j.1574-6968.2001.tb10973.x</t>
  </si>
  <si>
    <t>10.1007/s00253-009-2066-9</t>
  </si>
  <si>
    <t>10.1128/AEM.71.8.4339-4344.2005</t>
  </si>
  <si>
    <t>10.1007/978-3-642-14512-4_5</t>
  </si>
  <si>
    <t>10.1021/bi7014629</t>
  </si>
  <si>
    <t xml:space="preserve">10.1074/jbc.271.1.32 </t>
  </si>
  <si>
    <t xml:space="preserve">10.1128/​JB.187.3.884-889.2005 </t>
  </si>
  <si>
    <t>10.1186/1471-2164-8-4</t>
  </si>
  <si>
    <t xml:space="preserve">10.1128/​JB.05465-11 </t>
  </si>
  <si>
    <t>10.1007/s00253-011-3771-8</t>
  </si>
  <si>
    <t xml:space="preserve">10.1128/​JB.00074-09 </t>
  </si>
  <si>
    <t>10.1007/s00253-010-3002-8</t>
  </si>
  <si>
    <t>10.1111/j.1365-2958.2005.04586.x</t>
  </si>
  <si>
    <t>10.1186/1471-2164-7-205</t>
  </si>
  <si>
    <t>10.1111/j.1365-2958.1991.tb01859.x</t>
  </si>
  <si>
    <t>10.1128/AEM.02208-06</t>
  </si>
  <si>
    <t>10.1128/AEM.71.10.6104–6114.2005</t>
  </si>
  <si>
    <t xml:space="preserve">10.1128/​AEM.71.10.6104-6114.2005 </t>
  </si>
  <si>
    <t>10.1111/j.1574-6968.2008.01370.x</t>
  </si>
  <si>
    <t>10.1007/s00203005048010.1007/s002030050480</t>
  </si>
  <si>
    <t>10.1046/j.1365-2958.1996.01527.x</t>
  </si>
  <si>
    <t>10.1007/s00253-002-1170-x</t>
  </si>
  <si>
    <t xml:space="preserve">10.1128/​JB.01876-06 </t>
  </si>
  <si>
    <t>10.1002/pmic.201000090</t>
  </si>
  <si>
    <t>10.1099/mic.0.2007/014001-0</t>
  </si>
  <si>
    <t>10.1007/s00253-010-2481-y</t>
  </si>
  <si>
    <t>10.1111/j.1365-2958.2007.06020.x</t>
  </si>
  <si>
    <t xml:space="preserve">10.1099/mic.0.040667-0 </t>
  </si>
  <si>
    <t xml:space="preserve">10.1074/jbc.271.10.5398 </t>
  </si>
  <si>
    <t>10.1016/S0168-1656(03)00158-5</t>
  </si>
  <si>
    <t>PMCID: PMC176718</t>
  </si>
  <si>
    <t xml:space="preserve">10.1128/​JB.182.24.6884-6891.2000 </t>
  </si>
  <si>
    <t xml:space="preserve">10.1074/jbc.M802615200 </t>
  </si>
  <si>
    <t>10.1074/jbc.M802615201</t>
  </si>
  <si>
    <t>10.1128/​JB.182.10.2696-2701.2001</t>
  </si>
  <si>
    <t>10.1111/j.1574-6968.1997.tb12627.x</t>
  </si>
  <si>
    <t>10.1111/j.1574-6968.2001.tb10738.x</t>
  </si>
  <si>
    <t xml:space="preserve">10.1128/​JB.182.11.3088-3096.2000 </t>
  </si>
  <si>
    <t xml:space="preserve">10.1128/​AEM.01818-06 </t>
  </si>
  <si>
    <t xml:space="preserve">10.1007/s002030100262 </t>
  </si>
  <si>
    <t xml:space="preserve">10.1099/mic.0.26133-0 </t>
  </si>
  <si>
    <t>10.1016/j.femsle.2005.01.053</t>
  </si>
  <si>
    <t>10.1186/1471-2164-6-121</t>
  </si>
  <si>
    <t>10.1186/1471-2180-11-145</t>
  </si>
  <si>
    <t xml:space="preserve">10.1099/mic.0.022004-0 </t>
  </si>
  <si>
    <t>gltS</t>
  </si>
  <si>
    <t>10.1099/mic.0.020388-0</t>
  </si>
  <si>
    <t>10.1007/s00253-012-4275-x</t>
  </si>
  <si>
    <t>two component response regulator, activates citrate uptake in the presence of external citrate</t>
  </si>
  <si>
    <t>10.1128/JB.00113-09</t>
  </si>
  <si>
    <t xml:space="preserve">transcriptional regulator, MarR-family, function in regulation of urea metabolism was proposed but could not be shown so far </t>
  </si>
  <si>
    <t>10.1128/JB.186.22.7645-7652.2004</t>
  </si>
  <si>
    <t>10.1128/JB.06064-11
10.1007/s00253-011-3352-x</t>
  </si>
  <si>
    <t>10.1128/JB.06064-11</t>
  </si>
  <si>
    <t>putative transcriptional regulator, Fic/Doc-family, contains a Fido domain and a winged helix-turn-helix DNA binding domain</t>
  </si>
  <si>
    <t>transcriptional activator of assimilatory sulfate reduction, ROK-family, controls sulphide production in response to acceptor availability</t>
  </si>
  <si>
    <t>10.1186/1471-2164-9-483</t>
  </si>
  <si>
    <t>10.1128/JB.00265-13
10.1128/JB.06562-11</t>
  </si>
  <si>
    <t>transcriptional activator, AsnC-family, controls the export system for l-methionine and branched-chain amino acids (leucine, isoleucine, valine)</t>
  </si>
  <si>
    <t>10.1128/JB.184.14.3947–3956.2002
10.1016/j.jbiotec.2011.06.003</t>
  </si>
  <si>
    <t>arsenate/arsenite transcriptional regulator, ArsR-family, function predicted, experimentally proven?</t>
  </si>
  <si>
    <t>10.1128/AEM.71.10.6206-6215.2005
PMID: 17061211 
10.1074/jbc.M803209200</t>
  </si>
  <si>
    <t>10.1111/j.1574-6968.2008.01398.x</t>
  </si>
  <si>
    <t>Repressor of phd operon, MarR-family; involved in degradation of aromatic compounds (phenlypropanoids)</t>
  </si>
  <si>
    <t>10.1007/s00253-015-7165-1</t>
  </si>
  <si>
    <t>Cys-tRNA(Pro)/Cys-tRNA(Cys) deacylase</t>
  </si>
  <si>
    <t>transcriptional regulator, TetR-family, multidrug resistance</t>
  </si>
  <si>
    <t>cg0463(csoR,exp), cg0464(copA,exp), cg3280(exp), cg3281(copB,exp), cg3282(exp)</t>
  </si>
  <si>
    <t>10.1271/bbb.120437
10.1007/s00253-015-6373-z</t>
  </si>
  <si>
    <t>10.1128/AEM.00163-09</t>
  </si>
  <si>
    <t>10.1016/j.jbiotec.2008.12.008</t>
  </si>
  <si>
    <t>pwkR/gabR</t>
  </si>
  <si>
    <t>putative transcriptional regulator, similar to purR of Bacillus subtilis that regulates purine catabolism</t>
  </si>
  <si>
    <t>putative transcriptional regulator, IclR-family, maybe involved in regulation of cre-operon</t>
  </si>
  <si>
    <t>cytochrome P450  (EC:1.14.15.1), part of putative cytochrome P450 system of p-cresol methylhydroxylase</t>
  </si>
  <si>
    <t xml:space="preserve">p-cresol methylhydroxylase subunit, N.Kallscheuer: contains putative phosphohydrolase domain, maybe responsible for cleavage of phophorylated intermediate </t>
  </si>
  <si>
    <t>putative NAD+-dependent 4-hydroxybenzaldehyd dehydrogenase subunit (EC: 1.2.1.64 ) (before BetB: putative βine aldehyde dehydrogenase BADH oxidoreductase (EC:1.2.1.8))</t>
  </si>
  <si>
    <t>putative NAD+-dependent 4-hydroxybenzaldehyd dehydrogenase subunit (EC: 1.2.1.64), (N. Kallscheuer: why only 107 aa; too short)</t>
  </si>
  <si>
    <t>10.1111/j.1574-6968.2011.02463.x</t>
  </si>
  <si>
    <t>LysR-family regulator, activates cg0701 in response to serine</t>
  </si>
  <si>
    <t>cg0701(exp)</t>
  </si>
  <si>
    <t>cg0702(exp)</t>
  </si>
  <si>
    <t>10.1186/gb-2012-13-5-r40</t>
  </si>
  <si>
    <t>cgtS7</t>
  </si>
  <si>
    <t>cgtR7</t>
  </si>
  <si>
    <t>putative transcriptional regulator, MarR-family, deletion published,maybe involved in the regulation of carotinoid biosynthesis</t>
  </si>
  <si>
    <t>10.3390/md14070124</t>
  </si>
  <si>
    <t>mntR</t>
  </si>
  <si>
    <t>MntR</t>
  </si>
  <si>
    <t>Manganese dependent repressor of cg1623 (putative manganese transporter), DtxR-family</t>
  </si>
  <si>
    <t>cg1623(exp)</t>
  </si>
  <si>
    <t>10.1093/femsle/fnu001</t>
  </si>
  <si>
    <t>putative transcriptional regulator, GntR-family, binds to the ramA promoter</t>
  </si>
  <si>
    <t>10.1159/000096459</t>
  </si>
  <si>
    <t>cg2831(pred)</t>
  </si>
  <si>
    <t xml:space="preserve">membrane protein with N-terminal transmembrane helix, FHA domain </t>
  </si>
  <si>
    <t>cytoplasmic protein with FHA and DUF domain</t>
  </si>
  <si>
    <t>10.3109/10425179309020147</t>
  </si>
  <si>
    <t>10.1128/jb.186.11.3453-3460.2004
10.1016/j.jbiotec.2008.05.011
10.1016/j.jbiotec.2009.08.005
10.1111/j.1574-6968.2009.01884.x
10.1016/j.jbiotec.2011.01.016
10.1128/JB.00384-11
10.1099/mic.0.062059-0
10.1128/JB.00016-13
10.1371/journal.pone.0113265
10.4014/jmb.1502.02053</t>
  </si>
  <si>
    <t>10.1128/JB.186.9.2798–2809.2004
10.1016/j.jbiotec.2010.07.001
10.1016/j.jbiotec.2011.01.016
10.4014/jmb.1502.02053</t>
  </si>
  <si>
    <t>cg2831(ramA,exp), cg0350(glxR,exp), cg2092(sigA,exp), cg2115(sugR,exp), cg0764(pred)</t>
  </si>
  <si>
    <t>transcriptional activator of propionate catabolism, MerR/HTH_3-family</t>
  </si>
  <si>
    <t>10.1016/j.jbiotec.2011.09.009</t>
  </si>
  <si>
    <t xml:space="preserve">trancriptional regulator, whiB homolog, involved in the early stages of cell division and fatty acid synthesis. </t>
  </si>
  <si>
    <t>10.1099/mic.0.000399</t>
  </si>
  <si>
    <t>10.1111/j.1574-6968.2006.00456.x
10.1128/JB.01032-10</t>
  </si>
  <si>
    <t>10.1016/j.bbrc.2005.09.115</t>
  </si>
  <si>
    <t xml:space="preserve">10.1186/1471-2164-13-445
10.1128/JB.00112-09 </t>
  </si>
  <si>
    <t>pyridoxal phosphate biosynthesis transcriptional regulator, aminotransferase, GntR-family</t>
  </si>
  <si>
    <t>10.1099/mic.0.044818-0
10.1016/S0168-1656(03)00161-5</t>
  </si>
  <si>
    <t>Coryneregnet, unpublished</t>
  </si>
  <si>
    <t>10.1111/j.1365-2958.2005.04855.x
10.1016/j.jbiotec.2006.03.039
10.1016/j.jbiotec.2010.09.930
10.1128/JB.186.22.7645-7652.2004
10.1016/j.jbiotec.2008.10.009
10.1111/febs.13643</t>
  </si>
  <si>
    <t xml:space="preserve">Coryneregnet </t>
  </si>
  <si>
    <t>10.1128/jb.00082-07</t>
  </si>
  <si>
    <t>putative stress-responsive transcriptional regulator, conserved, phage shock protein C (PspC) family</t>
  </si>
  <si>
    <t>10.1074/jbc.M508693200</t>
  </si>
  <si>
    <t>cg1139(pred), cg1140(pred), cg1141(pred), cg1142(pred), cg2803(pred)</t>
  </si>
  <si>
    <t>Regprecise</t>
  </si>
  <si>
    <t>cg0350(glxR,pred), cg1143(pred)</t>
  </si>
  <si>
    <t>cg1143(pred)</t>
  </si>
  <si>
    <t>cg2092(sigA,exp), cg0897(pdxR,exp)</t>
  </si>
  <si>
    <t>cg0897(pdxR,exp), cg0898(pdxS,exp), cg0899(pdxT,exp)</t>
  </si>
  <si>
    <t>Coryneregnet</t>
  </si>
  <si>
    <t>10.1093/nar/gkn047
10.1128/AEM.00906-10
10.1099/mic.0.057513-0</t>
  </si>
  <si>
    <t>transcriptional repressor of genes involved in resorcinol degradation, TetR-family</t>
  </si>
  <si>
    <t>10.1074/jbc.M110.156372</t>
  </si>
  <si>
    <t>transcriptional regulator of oxidative stress response MarR-family</t>
  </si>
  <si>
    <t>10.1128/JB.01801-07</t>
  </si>
  <si>
    <t>transcriptional regulator of lysE, LysR-family</t>
  </si>
  <si>
    <t>transcriptional regulator of uridine utilization and ribose transport, LacI-family, structure is known (pdb 3BIL)</t>
  </si>
  <si>
    <t>10.1099/mic.0.2007/014001-0
10.1099/mic.0.020388-0</t>
  </si>
  <si>
    <t>10.1074/jbc.M109.009027</t>
  </si>
  <si>
    <t xml:space="preserve">10.1007/s00253-009-2206-2
10.1007/s10295-011-0977-9
10.1128/AEM.01610-10
</t>
  </si>
  <si>
    <t>putative transcriptional regulator of pup operon cg1689-1688, PafC homolog</t>
  </si>
  <si>
    <t xml:space="preserve">putative transcriptional regulator of pup operon cg1689-1688, PafB homolog  </t>
  </si>
  <si>
    <t>10.1002/pmic.201300531
10.1073/pnas.1514529113</t>
  </si>
  <si>
    <t xml:space="preserve">10.1128/AEM.71.10.6206-6215.2005
PMID: 17061211
10.1074/jbc.M803209200 </t>
  </si>
  <si>
    <t>10.1074/jbc.M408271200
10.1107/S1744309110029015 
10.1074/jbc.M113.462440</t>
  </si>
  <si>
    <t>10.1128/JB.00382-07</t>
  </si>
  <si>
    <t>transcriptional repressor of the suf operon which is required for the assembly of (Fe-S) clusters, ArsR-family</t>
  </si>
  <si>
    <t xml:space="preserve">mRNA binding regulator, repressor of PyrBC and pyrH, PyrR-family </t>
  </si>
  <si>
    <t>10.1128/JB.00395-15</t>
  </si>
  <si>
    <t>putative transcriptional regulator, TetR-family, regulates cg1844-cg1847, structure is known: pdb 2O7T</t>
  </si>
  <si>
    <t xml:space="preserve">10.1099/00221287-144-7-1853
10.1111/j.1574-6968.2001.tb10732.x
10.1186/1471-2164-7-230 </t>
  </si>
  <si>
    <t>10.1128/JB.188.8.2907-2918.2006
10.1186/1471-2164-7-21</t>
  </si>
  <si>
    <t>10.1016/j.jbiotec.2014.07.452
10.1111/febs.12312</t>
  </si>
  <si>
    <t>transcriptional regulator of deoxyribonucleotide biosynthesis, YbaD-family (predicted, not yet experimentally proven)</t>
  </si>
  <si>
    <t>10.1016/j.tig.2005.05.011</t>
  </si>
  <si>
    <t>10.1099/mic.0.025841-0</t>
  </si>
  <si>
    <t>10.1128/JB.01596-06
10.1186/1471-2199-8-104
10.1007/s00253-007-1313-1
10.1128/JB.00705-08
10.1099/mic.0.022004-0
10.1128/JB.00016-13</t>
  </si>
  <si>
    <t xml:space="preserve">transcriptional regulator of ptsG, ptsS and cg2118-fruK-ptsF operon and ramA, DeoR-type </t>
  </si>
  <si>
    <t>transcriptional regulator of sugar metabolism, presumably fructose responsive, DeoR-family</t>
  </si>
  <si>
    <t>10.1099/mic.0.2007/008862-0</t>
  </si>
  <si>
    <t>transcriptional regulator, HTH_3-family, regulates genes involved in proteolysis and DNA repair</t>
  </si>
  <si>
    <t>10.1111/j.1365-2958.2003.03979.x
10.1111/j.1365-2958.2005.04710.x</t>
  </si>
  <si>
    <t>10.1099/mic.0.062638-0
10.1111/mmi.12633</t>
  </si>
  <si>
    <t>putative transcription regulation repressor, LacI-family, struture is known: pdb 3JVD</t>
  </si>
  <si>
    <t>transcriptional regulator, TetR-family, involved in biotin metabolism</t>
  </si>
  <si>
    <t>10.1016/j.jbiotec.2011.12.001
10.1021/cr068309+</t>
  </si>
  <si>
    <t>cg2312(pred), cg2313(pred), cg2314(pred)</t>
  </si>
  <si>
    <t>cg2314(pred)</t>
  </si>
  <si>
    <t>10.1186/1471-2164-11-12
10.1111/febs.12028</t>
  </si>
  <si>
    <t>cg2543(glcD,exp), cg2542(exp), cg2540(exp), cg0350(glxR,pred)</t>
  </si>
  <si>
    <t>10.4014/jmb.1502.02053
Coryneregnet, unpublished</t>
  </si>
  <si>
    <t>osrR</t>
  </si>
  <si>
    <t>OsrR</t>
  </si>
  <si>
    <t>putative transcriptional regulator, TetR-family, involved in hydrogen peroxide mediated stress response</t>
  </si>
  <si>
    <t>10.1016/j.resmic.2015.09.005</t>
  </si>
  <si>
    <t>10.1128/JB.02431-14</t>
  </si>
  <si>
    <t>cg2092(sigA,exp), cg0350(glxR,exp),cg2544(pred)</t>
  </si>
  <si>
    <t>transcriptional repressor involved in metabolism of 4-hydroxybenzoate, protocatechuate and p-cresol, IclR-family</t>
  </si>
  <si>
    <t>PMID: 17183485</t>
  </si>
  <si>
    <t>transcriptional activator of the protocatechuate branch of the β-ketoadipate pathway, LuxR-family</t>
  </si>
  <si>
    <t>10.1111/j.1365-2958.2010.07337.x
10.1016/j.jbiotec.2014.10.031</t>
  </si>
  <si>
    <t>10.1111/j.1365-2958.2007.06020.x
10.1128/JB.01860-14</t>
  </si>
  <si>
    <t>10.1128/JB.188.7.2554-2567.2006
10.1159/000096459
10.1016/j.jbiotec.2010.07.001
10.1128/JB.00016-13</t>
  </si>
  <si>
    <t>10.1074/jbc.M505999200
10.1016/j.jmb.2010.07.042</t>
  </si>
  <si>
    <t>10.1186/1741-7007-11-122</t>
  </si>
  <si>
    <t>transcriptional regulator, controls sialic acid metabolism, GntR-family</t>
  </si>
  <si>
    <t>nanR</t>
  </si>
  <si>
    <t>NanR</t>
  </si>
  <si>
    <t>10.1128/JB.00820-15</t>
  </si>
  <si>
    <t>NanK</t>
  </si>
  <si>
    <t>nanK</t>
  </si>
  <si>
    <t>nagA</t>
  </si>
  <si>
    <t>siaE</t>
  </si>
  <si>
    <t>siaF</t>
  </si>
  <si>
    <t>siaG</t>
  </si>
  <si>
    <t>siaI</t>
  </si>
  <si>
    <t>SiaE</t>
  </si>
  <si>
    <t>SiaF</t>
  </si>
  <si>
    <t>SiaG</t>
  </si>
  <si>
    <t>SiaI</t>
  </si>
  <si>
    <t>NagA</t>
  </si>
  <si>
    <t>ABC-Transporter for sialic acid, secreted component</t>
  </si>
  <si>
    <t>ABC-Transporter for sialic acid, permease component</t>
  </si>
  <si>
    <t>ABC-Transporter for sialic acid, fused permease and ATPase components</t>
  </si>
  <si>
    <t>ABC-Transporter for sialic acid, contain duplicated ATPase domains</t>
  </si>
  <si>
    <t>N-acetylmannosamine kinase</t>
  </si>
  <si>
    <t>N-acetylglucosamine-6-phosphate deacetylase (EC:3.5.1.25)</t>
  </si>
  <si>
    <t>putative sialidase</t>
  </si>
  <si>
    <t>putative transcriptional regulator, LacI-family, HTH_3-family</t>
  </si>
  <si>
    <t>10.1111/j.1365-2958.2003.03979.x
10.1128/JB.00112-09</t>
  </si>
  <si>
    <t>10.1007/s00253-007-0929-5
10.1128/AEM.01610-10</t>
  </si>
  <si>
    <t>transcriptional regulator involved in amino acid biosynthesis, GntR-family</t>
  </si>
  <si>
    <t>transcriptional regulator involved in heat shock response, MerR-family</t>
  </si>
  <si>
    <t>10.1128/JB.01147-07
10.1093/nar/gkn827
10.1128/JB.00303-09</t>
  </si>
  <si>
    <t>10.1128/JB.01130-10
10.1111/mmi.12633</t>
  </si>
  <si>
    <t>10.1111/j.1365-2958.2005.04586.x
10.1186/1471-2164-6-121
10.1007/s00253-008-1694-9</t>
  </si>
  <si>
    <t>TetR-type transcriptional regulator of sulfur metabolism and methionine biosynthesis, TetR-family</t>
  </si>
  <si>
    <t>10.1371/journal.pone.0022143</t>
  </si>
  <si>
    <t xml:space="preserve">putative secreted protein, horizontally transferred gene </t>
  </si>
  <si>
    <t>Cu2+/cation-transporting ATPase transmembrane protein, horizontally transferred gene</t>
  </si>
  <si>
    <t>putative Cu2+/heavy metal binding transport protein, horizontally transferred gene</t>
  </si>
  <si>
    <t>hypothetical protein, horizontally transferred gene</t>
  </si>
  <si>
    <t xml:space="preserve">two component sensor kinase, copper homeostasis, horizontally transferred gene </t>
  </si>
  <si>
    <t xml:space="preserve">two component response regulator, copper homeostasis, horizontally transferred gene </t>
  </si>
  <si>
    <t>putative secreted protein of unknown function, horizontally transferred gene</t>
  </si>
  <si>
    <t>secreted multicopper oxidase, horizontally transferred gene</t>
  </si>
  <si>
    <t xml:space="preserve">thioredoxin-like protein no. 4, horizontally transferred gene </t>
  </si>
  <si>
    <t>putative oxidoreductase protein, horizontally transferred gene</t>
  </si>
  <si>
    <t>putative transcriptional regulator, Crp-family, horizontally transferred gene</t>
  </si>
  <si>
    <t>putative copper chaperone, horizontally transferred gene</t>
  </si>
  <si>
    <t>putative Cd2+/cation transport ATPase, horizontally transferred gene</t>
  </si>
  <si>
    <t>10.1016/j.jbiotec.2012.01.003</t>
  </si>
  <si>
    <t>transcriptional regulator of 3-hydroxy-benzoate and gentisate pathway, IclR-family</t>
  </si>
  <si>
    <t>10.1099/mic.0.036913-0</t>
  </si>
  <si>
    <t>putative transcriptional regulator, TetR-family, initial characterization (Huang 2006) but so far not hint towards the function</t>
  </si>
  <si>
    <t>10.1128/AEM.01494-06</t>
  </si>
  <si>
    <t>10.1186/1471-2164-11-12</t>
  </si>
  <si>
    <t>cpdA</t>
  </si>
  <si>
    <t>CpdA</t>
  </si>
  <si>
    <t>cAMP phosphodiesterase</t>
  </si>
  <si>
    <t>10.1111/mmi.13574</t>
  </si>
  <si>
    <t>lcpA</t>
  </si>
  <si>
    <t>LcpA</t>
  </si>
  <si>
    <t>transfers arabinogalactan onto peptidoglycan during cell wall biogenesis</t>
  </si>
  <si>
    <t>10.1128/JB.00406-16</t>
  </si>
  <si>
    <t>LcpB</t>
  </si>
  <si>
    <t>lcpB</t>
  </si>
  <si>
    <t>similar to cg0847, might be involved in cell wall biogenesis</t>
  </si>
  <si>
    <t>10.1007/s00726-016-2272-6</t>
  </si>
  <si>
    <t>10.1093/femsle/fnw230</t>
  </si>
  <si>
    <t>cgpS</t>
  </si>
  <si>
    <t>CgpS</t>
  </si>
  <si>
    <t>Prophage silencing protein</t>
  </si>
  <si>
    <t>10.1186/s12866-016-0795-3</t>
  </si>
  <si>
    <t>10.1128/JB.00820-15
10.1186/s12866-016-0795-3</t>
  </si>
  <si>
    <t>10.1016/j.jbiotec.2014.01.017
10.1074/jbc.M115.695320</t>
  </si>
  <si>
    <t xml:space="preserve">Eukaryotic-type serine/threonine kinase (EC:2.7.11.1), growth defect in combination with Δcg2388 </t>
  </si>
  <si>
    <t>serine/threonine protein kinase (EC:2.7.11.1), growth defect in combination with Δcg2388</t>
  </si>
  <si>
    <t>10.3109/10425170009033989</t>
  </si>
  <si>
    <t>PMID: 10103247</t>
  </si>
  <si>
    <t>10.1128/JB.00265-13
10.1128/JB.00935-06</t>
  </si>
  <si>
    <t>10.1074/jbc.M506339200
10.1093/glycob/cwl066</t>
  </si>
  <si>
    <t>10.1074/jbc.M600045200</t>
  </si>
  <si>
    <t xml:space="preserve">aminotransferase, uses aromatic amino acids, AT class I (EC:2.6.1.9), deletion causes auxotrophy for Leu/Ile/Phe </t>
  </si>
  <si>
    <t>10.1128/JB.187.22.7639–7646.2005</t>
  </si>
  <si>
    <t>putative DNA polymerase III subunit ε or related 3-5 exonuclease, maybe essential</t>
  </si>
  <si>
    <t>aspartate kinase (EC:2.7.2.4), deletion causes lysine-auxotrophy</t>
  </si>
  <si>
    <t xml:space="preserve">aspartate-semialdehyde dehydrogenase (EC:1.2.1.11), deletion causes lysine-auxotrophy </t>
  </si>
  <si>
    <t>10.1128/JB.187.11.3786–3794.2005
10.1128/JB.184.14.3947–3956.2002</t>
  </si>
  <si>
    <t>subunit 6 of Na+K+/H+ antiporter Mrp1</t>
  </si>
  <si>
    <t>subunit 5 of Na+K+/H+ antiporter Mrp1</t>
  </si>
  <si>
    <t>subunit 4 of Na+K+/H+ antiporter Mrp1</t>
  </si>
  <si>
    <t>subunit 3 of Na+K+/H+ antiporter Mrp1</t>
  </si>
  <si>
    <t>subunit 2 of Na+K+/H+ antiporter Mrp1</t>
  </si>
  <si>
    <t>subunit 1 of Na+K+/H+ antiporter Mrp1), fusion of subunits A and B (mrpAB)</t>
  </si>
  <si>
    <t>10.1128/AEM.02705-13</t>
  </si>
  <si>
    <t>trehalose corynomycolyl transferase (EC:2.3.1.122), cop1, cmt1, and cmt2 can replace each other in the synthesis</t>
  </si>
  <si>
    <t xml:space="preserve">putative protein-tyrosine-phosphatase (EC:3.1.3.48), horizontally transferred </t>
  </si>
  <si>
    <t xml:space="preserve">putative secreted protein, carrying a eukaryotic domain, horizontally transferred </t>
  </si>
  <si>
    <t xml:space="preserve">putative dTDP-glucose 4,6-dehydratase transmembrane protein EC:4.2.1.46, horizontally transferred </t>
  </si>
  <si>
    <t xml:space="preserve">putative aminotransferase, involved in cell wall biosynthesis, horizontally transferred </t>
  </si>
  <si>
    <t xml:space="preserve">putative glycosyltransferase, horizontally transferred </t>
  </si>
  <si>
    <t xml:space="preserve">putative translocase involved in export of a cell surface polysaccaride, horizontally transferred </t>
  </si>
  <si>
    <t xml:space="preserve">UDP-N-acetylglucosamine 1-carboxyvinyltransferase (EC:2.5.1.7), horizontally transferred </t>
  </si>
  <si>
    <t xml:space="preserve">UDP-N-acetylenolpyruvoylglucosamine reductase (EC:1.1.1.158), horizontally transferred </t>
  </si>
  <si>
    <t xml:space="preserve">transposase fragment, putative pseudogene, horizontally transferred </t>
  </si>
  <si>
    <t xml:space="preserve">putative membrane protein, involved in polysaccharide acetylation, horizontally transferred </t>
  </si>
  <si>
    <t xml:space="preserve">putative lipopolysaccharide modification acyltransferase, expression is under the control of autoinducers, horizontally transferred </t>
  </si>
  <si>
    <t xml:space="preserve">UDP-glucose 6-dehydrogenase (EC:1.1.1.22), horizontally transferred </t>
  </si>
  <si>
    <t xml:space="preserve">hypothetical protein, horizontally transferred </t>
  </si>
  <si>
    <t xml:space="preserve">putative membrane protein, involved in polysaccharide polymerization, horizontally transferred </t>
  </si>
  <si>
    <t xml:space="preserve">putative acetyl transferase  EC:2.3.1.-, horizontally transferred </t>
  </si>
  <si>
    <t xml:space="preserve">dihydrolipoamide dehydrogenase (EC:1.8.1.4), not E2 of PDHc and ODHc, horizontally transferred </t>
  </si>
  <si>
    <t xml:space="preserve">putative UTP-glucose-1-phosphate uridylyltransferase EC:2.7.7.9, horizontally transferred </t>
  </si>
  <si>
    <t>10.1016/j.jbiotec.2009.06.025</t>
  </si>
  <si>
    <t>10.1128/JB.01130-10
10.1099/mic.0.062638-0</t>
  </si>
  <si>
    <t xml:space="preserve">10.1074/jbc.M513192200
10.1074/jbc.M801017200 </t>
  </si>
  <si>
    <t>glycosyltransferase,involved in mycothiol biosynthesis (EC:2.4.1.14), catalyzes the transfer of N-acetylglucosamine from UDP-N-acetylglucosamine to 1-l-myo-inositol-1-phosphate in the first committed step of mycothiol biosynthesis.</t>
  </si>
  <si>
    <t>3-dehydroquinate dehydratase EC:4.2.1.10, essential</t>
  </si>
  <si>
    <t xml:space="preserve">putative shikimate 5-dehydrogenase or an NAD-dependent quinate dehydrogenase EC:1.1.1.25, essential </t>
  </si>
  <si>
    <t>10.1099/mic.0.059196-0</t>
  </si>
  <si>
    <t>cbrT</t>
  </si>
  <si>
    <t>cbrU</t>
  </si>
  <si>
    <t>cbrV</t>
  </si>
  <si>
    <t>CbrT</t>
  </si>
  <si>
    <t>CbrU</t>
  </si>
  <si>
    <t>CbV</t>
  </si>
  <si>
    <t xml:space="preserve">alanine racemase (EC:5.1.1.1), deletion causes d-alanine auxotrophy </t>
  </si>
  <si>
    <t>DNA-directed RNA polymerase α subunit (EC:2.7.7.6), essential</t>
  </si>
  <si>
    <t xml:space="preserve">60 KDA chaperonin, (protein CPN60 HSP60-) N-terminal fragment, putative pseudogene </t>
  </si>
  <si>
    <t xml:space="preserve">60 KDA chaperonin, (protein CPN60 GroEl) C-terminal fragment, putative pseudogene </t>
  </si>
  <si>
    <t>inositol-5-monophosphate dehydrogenase no. 2 (EC:1.1.1.205), essential for sugar uptake</t>
  </si>
  <si>
    <t>10.1186/1471-2180-12-198</t>
  </si>
  <si>
    <t>crtI</t>
  </si>
  <si>
    <t>crtB</t>
  </si>
  <si>
    <t xml:space="preserve">crtB2 </t>
  </si>
  <si>
    <t xml:space="preserve">crtI2-1 </t>
  </si>
  <si>
    <t>CrtI2-1</t>
  </si>
  <si>
    <t xml:space="preserve">CrtI2-2 </t>
  </si>
  <si>
    <t>crtI2-2</t>
  </si>
  <si>
    <t>CrtB</t>
  </si>
  <si>
    <t>CrtI</t>
  </si>
  <si>
    <t>10.1016/S0168-1656(03)00161-5
10.1128/JB.187.22.7639–7646.2005</t>
  </si>
  <si>
    <t>10.1016/j.gene.2011.03.008</t>
  </si>
  <si>
    <t>metQ</t>
  </si>
  <si>
    <t>metN</t>
  </si>
  <si>
    <t>metI</t>
  </si>
  <si>
    <t>MetQ</t>
  </si>
  <si>
    <t>MetN</t>
  </si>
  <si>
    <t>MetI</t>
  </si>
  <si>
    <t>10.1021/bi801206t</t>
  </si>
  <si>
    <t>high affinity ABC-type methionine transporter, permease subunit (TC 3.A.1.24.1),</t>
  </si>
  <si>
    <t>high affinity ABC-type methionine transporter,substrate-binding lipoprotein (TC 3.A.1.24.1)</t>
  </si>
  <si>
    <t>high affinity ABC-type methionine transporter, ATPase subunit (TC 3.A.1.24.1)</t>
  </si>
  <si>
    <t>secondary methionine uptake system of the NSS (neurotransmitter:sodium symporter) family</t>
  </si>
  <si>
    <t>secondary methionine uptake system of the NSS (neurotransmitter:sodium symporter) family, Na+:methionine symporter, SNF-family</t>
  </si>
  <si>
    <t>putative NAD-dependent deacetylase, SIR2-family</t>
  </si>
  <si>
    <t>10.1128/JB.184.10.2728–2739.2002</t>
  </si>
  <si>
    <t xml:space="preserve">10.1128/​JB.05465-11
10.1128/JB.184.10.2728–2739.2002 </t>
  </si>
  <si>
    <t>10.1128/jb.177.3.774-782.1995
10.1107/S0907444999007751</t>
  </si>
  <si>
    <t>PafA</t>
  </si>
  <si>
    <t>ARC</t>
  </si>
  <si>
    <t>pafA (pafA2)</t>
  </si>
  <si>
    <t>Proteasome accessory factor A (Pup ligase), forms isopeptide bond between C-terminal Glu of Pup and target protein Lys</t>
  </si>
  <si>
    <t>CspA</t>
  </si>
  <si>
    <t>mpx</t>
  </si>
  <si>
    <t>mycothiol peroxidase, GSH peroxidase-family (EC:1.11.1.9)</t>
  </si>
  <si>
    <t>Mpx</t>
  </si>
  <si>
    <t>10.1111/mmi.12998
10.1042/BJ20141080</t>
  </si>
  <si>
    <t>10.1128/AEM.04221-14</t>
  </si>
  <si>
    <t>mycothione reductase</t>
  </si>
  <si>
    <t>10.1038/srep29491</t>
  </si>
  <si>
    <t>10.1089/ars.2013.5423
10.1128/AEM.04221-14</t>
  </si>
  <si>
    <t>thiol peroxidase (EC:1.11.1.-), more general peroxidase, also NrdH as cofactor</t>
  </si>
  <si>
    <t>10.1089/ars.2013.5423
10.1128/AEM.03654-13</t>
  </si>
  <si>
    <t>PMID: 8117072</t>
  </si>
  <si>
    <t>PMID: 9720199</t>
  </si>
  <si>
    <t>10.1128/JB.01876-06</t>
  </si>
  <si>
    <t>PMID: 11976094</t>
  </si>
  <si>
    <t>PMID: 1551588
PMID: 11976094
10.1128/AEM.71.1.207-213.2005</t>
  </si>
  <si>
    <t>PMID: 1551588
PMID: 11976094</t>
  </si>
  <si>
    <t>mycothiol S-conjugate amidase</t>
  </si>
  <si>
    <t>10.1089/ars.2013.5423</t>
  </si>
  <si>
    <t>citrate synthase (EC:2.3.3.1)</t>
  </si>
  <si>
    <t>(FKBP)-type peptidyl-prolyl cis-trans isomerase (EC:5.2.1.8)</t>
  </si>
  <si>
    <t>10.1128/AEM.02113-15</t>
  </si>
  <si>
    <t>PpiA</t>
  </si>
  <si>
    <t>peptidyl-prolyl cis-trans isomerase, cytosolic (EC:5.2.1.8)</t>
  </si>
  <si>
    <t>peptidyl-prolyl cis-trans isomerase, membrane-bound (EC:5.2.1.8)</t>
  </si>
  <si>
    <t>trigger factor, involved in cell division (EC:5.2.1.8)</t>
  </si>
  <si>
    <t>Cell division, chromosome partitioning; Protein turnover and chaperones</t>
  </si>
  <si>
    <t>Ohr</t>
  </si>
  <si>
    <t>Ppp</t>
  </si>
  <si>
    <t>GabD</t>
  </si>
  <si>
    <t>CodA</t>
  </si>
  <si>
    <t>Amn</t>
  </si>
  <si>
    <t>SixA (PHP)</t>
  </si>
  <si>
    <t>MtlD</t>
  </si>
  <si>
    <t>XylB</t>
  </si>
  <si>
    <t>Mag</t>
  </si>
  <si>
    <t>Hde</t>
  </si>
  <si>
    <t>Maa</t>
  </si>
  <si>
    <t>oxiA</t>
  </si>
  <si>
    <t>OxiA</t>
  </si>
  <si>
    <t>oxiD</t>
  </si>
  <si>
    <t xml:space="preserve">oxiE </t>
  </si>
  <si>
    <t>OxiD</t>
  </si>
  <si>
    <t>OxiE</t>
  </si>
  <si>
    <t>Hkm</t>
  </si>
  <si>
    <t>10.1099/00221287-147-11-2961
10.1111/j.1574-6968.2001.tb10973.x</t>
  </si>
  <si>
    <t>putative oxidoreductase, maybe involved in oxidative stress response</t>
  </si>
  <si>
    <t>10.1128/JB.00640-09</t>
  </si>
  <si>
    <t>Tgt</t>
  </si>
  <si>
    <t>10.1111/j.1365-2958.1991.tb01893.x</t>
  </si>
  <si>
    <t>10.1111/j.1365-2958.1991.tb01893.x
PMID: 16348510</t>
  </si>
  <si>
    <t>10.1016/j.jbiotec.2011.01.017</t>
  </si>
  <si>
    <t>10.1016/j.jbiotec.2011.01.017
10.1111/mmi.13330</t>
  </si>
  <si>
    <t>10.1099/mic.0.2007/012690-0</t>
  </si>
  <si>
    <r>
      <t>Anti-</t>
    </r>
    <r>
      <rPr>
        <sz val="10"/>
        <rFont val="Calibri"/>
        <family val="2"/>
      </rPr>
      <t>σ</t>
    </r>
    <r>
      <rPr>
        <sz val="10"/>
        <rFont val="Arial"/>
        <family val="2"/>
      </rPr>
      <t>E factor</t>
    </r>
  </si>
  <si>
    <t>pbp1a</t>
  </si>
  <si>
    <t>penicillin-binding protein 1A (EC:2.4.2.-)</t>
  </si>
  <si>
    <t>PBP1a</t>
  </si>
  <si>
    <t>Nth</t>
  </si>
  <si>
    <t>cspA2</t>
  </si>
  <si>
    <t>CspA2</t>
  </si>
  <si>
    <t>cold-shock protein A2</t>
  </si>
  <si>
    <t xml:space="preserve">PMID:18051605 </t>
  </si>
  <si>
    <t>CstA</t>
  </si>
  <si>
    <t xml:space="preserve">PMID: 18051605 </t>
  </si>
  <si>
    <t>putative 5-nucleotidase precursor (EC:3.1.3.5), part of Pi starvation stimulon</t>
  </si>
  <si>
    <t>Wzz</t>
  </si>
  <si>
    <t>secA1</t>
  </si>
  <si>
    <t>SecA1</t>
  </si>
  <si>
    <t>preprotein translocase, essential</t>
  </si>
  <si>
    <t>10.1007/s00203-008-0351-0</t>
  </si>
  <si>
    <t>preprotein translocase subunit SecA2, essential</t>
  </si>
  <si>
    <t>3-phosphoshikimate 1-carboxyvinyltransferase (EC:2.5.1.19), essential</t>
  </si>
  <si>
    <t>10.1186/1471-2164-13-445</t>
  </si>
  <si>
    <t>phosphoserine aminotransferase, AT class IV EC:2.6.1.52, loss causes serine-auxotrophic</t>
  </si>
  <si>
    <t>10.1099/mic.0.28012-0</t>
  </si>
  <si>
    <t>10.1016/j.bbapap.2010.05.006</t>
  </si>
  <si>
    <t>10.1016/j.bbapap.2010.05.006
10.1111/j.1574-6968.2010.01971.x</t>
  </si>
  <si>
    <t>10.1016/S0168-1656(03)00153-6
10.1128/AEM.03231-12</t>
  </si>
  <si>
    <t>phosphoribosylglycinamide formyltransferase (EC:2.1.2.2), essential</t>
  </si>
  <si>
    <t>bifunctional phosphoribosylaminoimidazolecarboxamide formyltransferase EC:2.1.2.3, essential</t>
  </si>
  <si>
    <t>(S)-citramalyl-CoA lyase; (EC:4.1.3.6)</t>
  </si>
  <si>
    <t>10.1016/j.ymben.2015.06.003</t>
  </si>
  <si>
    <t>10.1186/1471-2180-10-321</t>
  </si>
  <si>
    <t>10.1128/AEM.00600-07</t>
  </si>
  <si>
    <t>10.1007/s00203-003-0556-1</t>
  </si>
  <si>
    <t xml:space="preserve">10.1007/s00203-003-0556-1
10.1099/mic.0.27804-0 </t>
  </si>
  <si>
    <t>10.1271/bbb.66.1337
10.1159/000084564</t>
  </si>
  <si>
    <t>10.1128/AEM.02705-08</t>
  </si>
  <si>
    <t>10.1074/jbc.M513192200</t>
  </si>
  <si>
    <t>10.1016/S0168-1656(03)00156-1</t>
  </si>
  <si>
    <t>PMID: 9620966</t>
  </si>
  <si>
    <t>PMID: 7881553
PMID: 9620966</t>
  </si>
  <si>
    <r>
      <t xml:space="preserve">RNA polymerase </t>
    </r>
    <r>
      <rPr>
        <sz val="10"/>
        <rFont val="Calibri"/>
        <family val="2"/>
      </rPr>
      <t>σ</t>
    </r>
    <r>
      <rPr>
        <sz val="10"/>
        <rFont val="Arial"/>
        <family val="2"/>
      </rPr>
      <t>70 factor, ECF-family</t>
    </r>
  </si>
  <si>
    <r>
      <t>anti-</t>
    </r>
    <r>
      <rPr>
        <sz val="10"/>
        <rFont val="Calibri"/>
        <family val="2"/>
      </rPr>
      <t>σ</t>
    </r>
    <r>
      <rPr>
        <sz val="10"/>
        <rFont val="Arial"/>
        <family val="2"/>
      </rPr>
      <t>H factor</t>
    </r>
  </si>
  <si>
    <r>
      <t xml:space="preserve">RNA polymerase </t>
    </r>
    <r>
      <rPr>
        <sz val="10"/>
        <rFont val="Calibri"/>
        <family val="2"/>
      </rPr>
      <t>σ</t>
    </r>
    <r>
      <rPr>
        <sz val="10"/>
        <rFont val="Arial"/>
        <family val="2"/>
      </rPr>
      <t xml:space="preserve"> factor</t>
    </r>
  </si>
  <si>
    <r>
      <t xml:space="preserve">RNA polymerase </t>
    </r>
    <r>
      <rPr>
        <sz val="10"/>
        <rFont val="Calibri"/>
        <family val="2"/>
      </rPr>
      <t>σ</t>
    </r>
    <r>
      <rPr>
        <sz val="10"/>
        <rFont val="Arial"/>
        <family val="2"/>
      </rPr>
      <t>70 factor, ECF subfamily</t>
    </r>
  </si>
  <si>
    <t>10.1099/mic.0.051565-0</t>
  </si>
  <si>
    <t>10.1099/mic.0.26205-0</t>
  </si>
  <si>
    <t>10.1099/mic.0.2006/003368-0</t>
  </si>
  <si>
    <t>electron transfer flavoprotein, β subunit</t>
  </si>
  <si>
    <t>electron transfer flavoprotein, α subunit</t>
  </si>
  <si>
    <t>10.1111/j.1574-6968.2003.tb11533.x</t>
  </si>
  <si>
    <t>10.1007/s00253-002-1161-y</t>
  </si>
  <si>
    <t xml:space="preserve">PMID: 11831479 </t>
  </si>
  <si>
    <t>N-acetyl-γ-glutamyl-phosphate reductase (EC:1.2.1.38)</t>
  </si>
  <si>
    <t xml:space="preserve">10.1099/13500872-142-1-99
PMID: 9818083 </t>
  </si>
  <si>
    <t>10.1099/13500872-142-1-99</t>
  </si>
  <si>
    <t>10.1128/AEM.01528-06
10.1128/AEM.01874-08
10.1371/journal.pone.0123413</t>
  </si>
  <si>
    <t>10.1016/S0168-1656(03)00144-5</t>
  </si>
  <si>
    <t xml:space="preserve">pgi (devB) </t>
  </si>
  <si>
    <t>putative subunit of glucose-6-phosphate dehydrogenase</t>
  </si>
  <si>
    <t>10.1111/j.1574-6968.1999.tb13518.x</t>
  </si>
  <si>
    <t>3-dehydroquinate synthase EC:4.6.1.3, essential</t>
  </si>
  <si>
    <t>shikimate kinase  EC:2.7.1.71 essential</t>
  </si>
  <si>
    <t>chorismate synthase EC:4.6.1.4 essential</t>
  </si>
  <si>
    <t xml:space="preserve">PMID: 10907426 </t>
  </si>
  <si>
    <t>10.1128/AEM.70.12.7148-7155.2004</t>
  </si>
  <si>
    <t>10.1099/00221287-144-7-1853</t>
  </si>
  <si>
    <t>actin-like protein CGP3 region</t>
  </si>
  <si>
    <t>putative phage DNA adapter protein CGP3 region</t>
  </si>
  <si>
    <t>10.1007/s00253-010-2568-5
10.1128/AEM.02713-10
10.4161/bbug.2.5.17116</t>
  </si>
  <si>
    <t xml:space="preserve">PMID: 8921853 </t>
  </si>
  <si>
    <t>10.1111/j.1365-2958.2007.06069.x</t>
  </si>
  <si>
    <t>10.1006/bbrc.2001.6116</t>
  </si>
  <si>
    <t>tRNA methylthiotransferase</t>
  </si>
  <si>
    <t>PMID: 7765733
10.1128/JB.01453-10</t>
  </si>
  <si>
    <t>10.1186/1471-2180-12-6</t>
  </si>
  <si>
    <t xml:space="preserve">PMID: 9487706 </t>
  </si>
  <si>
    <t>10.4014/jmb.1508.08086</t>
  </si>
  <si>
    <t>polyribonucleotide nucleotidyltransferase (EC:2.7.7.8)</t>
  </si>
  <si>
    <t>10.1128/JB.00525-10</t>
  </si>
  <si>
    <t>10.1111/j.1574-6968.1999.tb13518.x
10.1046/j.1365-2958.2001.02694.x</t>
  </si>
  <si>
    <t>10.1046/j.1365-2958.2001.02694.x</t>
  </si>
  <si>
    <t>10.1099/00221287-147-1-135</t>
  </si>
  <si>
    <t>10.1111/j.1365-2958.1992.tb01474.x
PMID: 16349003
10.1016/j.jbiotec.2009.04.007</t>
  </si>
  <si>
    <t>10.1099/mic.0.023614-0</t>
  </si>
  <si>
    <t xml:space="preserve">GlgP </t>
  </si>
  <si>
    <t>glgP</t>
  </si>
  <si>
    <t>α-glucan phosphorylase, glycogen phosphorylase (EC:2.4.1.1), probably essential</t>
  </si>
  <si>
    <t>PMID: 8074528
10.1007/s00203-004-0710-4</t>
  </si>
  <si>
    <t>10.1371/journal.pone.0046225</t>
  </si>
  <si>
    <t>ppmN (ppm2)</t>
  </si>
  <si>
    <t>10.1099/mic.0.2006/005181-0
10.1099/mic.0.023614-0</t>
  </si>
  <si>
    <t>10.1099/mic.0.28036-0
10.2436/20.1501.01.36</t>
  </si>
  <si>
    <t>10.1111/mmi.13295</t>
  </si>
  <si>
    <t>10.1111/febs.13033</t>
  </si>
  <si>
    <t>10.1111/j.1365-2958.2007.05884.x</t>
  </si>
  <si>
    <t>D-alanine:D-alanine-adding enzyme, UDP-N-acetylmuramoyl-tripeptide-D-alanyl-D-alanine ligase (EC:6.3.2.15), essential for cell division and PG synthesis</t>
  </si>
  <si>
    <t>UDP-N-acetylmuramoylalanyl-D-glutamate-2,6-diaminopimelate ligase (EC:6.3.2.13), essential for cell division and PG synthesis</t>
  </si>
  <si>
    <t>penicillin-binding protein 3</t>
  </si>
  <si>
    <t>5,10-methylenetetrahydrofolate reductase (EC:1.5.1.20), loss causes methionine auxotrophy</t>
  </si>
  <si>
    <t>phospho-2-dehydro-3-deoxyheptonate aldolase, essential</t>
  </si>
  <si>
    <t>10.1128/AEM.00262-08</t>
  </si>
  <si>
    <t>10.1128/AEM.00262-08
10.1016/j.jbiotec.2011.06.003</t>
  </si>
  <si>
    <t>10.1128/JB.00752-08</t>
  </si>
  <si>
    <t>secreted cell wall-associated hydrolase; may be involved in peptidoglycan maintenance</t>
  </si>
  <si>
    <t>putative secreted cell wall peptidase, NLP/P60-family; may be involved peptidoglycan maintenance</t>
  </si>
  <si>
    <t>10.1007/s002030100262
10.1074/jbc.M210499200
10.1016/j.bbabio.2016.07.009</t>
  </si>
  <si>
    <t>10.1074/jbc.M210499200
10.1016/j.bbabio.2016.07.009</t>
  </si>
  <si>
    <t>10.1128/JB.00597-10</t>
  </si>
  <si>
    <t>threonine synthase (EC:4.2.3.1), repressed at RNA-level by methionine</t>
  </si>
  <si>
    <t xml:space="preserve">PMID: 1369320 </t>
  </si>
  <si>
    <t>10.1128/JB.00056-07</t>
  </si>
  <si>
    <t>10.1016/j.jbiotec.2009.11.024</t>
  </si>
  <si>
    <t xml:space="preserve">10.1128/JB.187.17.6005-6018.2005
10.1128/​AEM.02826-06 </t>
  </si>
  <si>
    <t>10.1099/mic.0.023614-0
10.1099/mic.0.000134</t>
  </si>
  <si>
    <t>10.1099/mic.0.023614-0
10.1042/BSR20130076</t>
  </si>
  <si>
    <t>10.1099/mic.0.26205-0
10.1046/j.1365-2958.2003.03625.x
10.1111/1751-7915.12029</t>
  </si>
  <si>
    <t>maltooligosyl trehalose synthase, 1-&gt;4-α-D-glucan 1-α-D-glucosylmutase (EC:5.4.99.15)</t>
  </si>
  <si>
    <t>Carbon source transport and metabolism;
Cell wall/membrane/envelope biogenesis</t>
  </si>
  <si>
    <t>trehalose-6-phosphate synthase (EC:2.4.1.15)</t>
  </si>
  <si>
    <t>maltokinase</t>
  </si>
  <si>
    <t xml:space="preserve">PMID: 9531631 </t>
  </si>
  <si>
    <t>10.1016/S0168-1656(03)00158-5 10.1128/jb.174.9.2968-2977.1992</t>
  </si>
  <si>
    <t>10.1128/jb.176.12.3474-3483.1994</t>
  </si>
  <si>
    <t>10.1128/JB.187.3.862-871.2005</t>
  </si>
  <si>
    <t>10.1016/j.febslet.2004.07.067</t>
  </si>
  <si>
    <t>10.1128/jb.177.24.7255-7260.1995</t>
  </si>
  <si>
    <t xml:space="preserve">10.1128/jb.178.15.4412-4419.1996 </t>
  </si>
  <si>
    <t>10.1073/pnas.95.12.6768</t>
  </si>
  <si>
    <t>10.1271/bbb.90371
10.1007/s00203-011-0728-3</t>
  </si>
  <si>
    <t>hemoglobin-like protein, overexpression ehances lysine synthesis</t>
  </si>
  <si>
    <t>putative bacterioferritin comigratory oxidoreductase (EC:1.11.1.-), function elusive, since no bacterioferritin in the genome</t>
  </si>
  <si>
    <t>10.1111/j.1365-2958.2004.04249.x</t>
  </si>
  <si>
    <t>10.1128/AEM.71.11.7139-7144.2005</t>
  </si>
  <si>
    <t>Ftn</t>
  </si>
  <si>
    <t>10.1073/pnas.1514529113</t>
  </si>
  <si>
    <t>10.1099/mic.0.26133-0
10.1074/jbc.M112.392688
10.1128/AEM.03654-13</t>
  </si>
  <si>
    <t>high affinity cysteine importer</t>
  </si>
  <si>
    <t>O-acetylserine thiol-lyase, cysteine synthase (EC:2.5.1.47), loss causes cysteine auxotrophy</t>
  </si>
  <si>
    <t>serine O-acetyltransferase (EC:2.3.1.30), loss causes cysteine auxotrophy</t>
  </si>
  <si>
    <t xml:space="preserve">putative indole-3-glycerol phosphate synthase, essential </t>
  </si>
  <si>
    <t xml:space="preserve">histidinol-phosphate aminotransferase (EC:2.6.1.9), loss causes histidine auxotrophy </t>
  </si>
  <si>
    <t xml:space="preserve">putative DNA polymerase III ε subunit or related 3-5 exonuclease (EC:2.7.7.7), essential </t>
  </si>
  <si>
    <t xml:space="preserve">threonine dehydratase, threonine ammonia-lyase (EC:4.3.1.19), deletion: leads to D-panthotenate accumulation </t>
  </si>
  <si>
    <t xml:space="preserve">DNA polymerase III subunit α (EC:2.7.7.7), essential </t>
  </si>
  <si>
    <t xml:space="preserve">fatty acid synthase, Fas-I-type (EC:2.3.1.85), essential, loss results in oleate auxotrophy </t>
  </si>
  <si>
    <t xml:space="preserve">ribonucleotide-diphosphate reductase β subunit (EC:1.17.4.1), essential for aerobic growth </t>
  </si>
  <si>
    <t xml:space="preserve">ribonucleotide-diphosphate reductase α subunit (EC:1.17.4.1), essential for aerobic growth </t>
  </si>
  <si>
    <t xml:space="preserve">aminotransferase, uses alanine, keto-isovalerate and ketobutyrate, AT class I (EC:2.6.1.1), deletion with cg3149 causes Ala auxotrophy; deletion with cg2418 causes Val auxotrophy </t>
  </si>
  <si>
    <t xml:space="preserve">adenylosuccinate synthetase (EC:6.3.4.4), together with purB essential for AMP synthesis </t>
  </si>
  <si>
    <t xml:space="preserve">Sulfate transporter, loss causes sulfide/cysteine auxotrophy </t>
  </si>
  <si>
    <t xml:space="preserve">Sirohydrochlorin ferrochelatase (EC:4.99.1.4), loss causes sulfide/cysteine auxotrophy </t>
  </si>
  <si>
    <t xml:space="preserve">sulfate adenyltransferase subunit 1 (EC:2.7.7.4), loss causes sulfide/cysteine auxotrophy </t>
  </si>
  <si>
    <t xml:space="preserve">sulfate adenylyltransferase subunit 2 (EC:2.7.7.4), loss causes sulfide/cysteine auxotrophy </t>
  </si>
  <si>
    <t xml:space="preserve">phosphoadenosine-phosphosulfate reductase (EC:1.8.4.10), loss causes sulfide/cysteine auxotrophy </t>
  </si>
  <si>
    <t xml:space="preserve">ferredoxin-like protein, involved in electron-transfer, loss causes sulfide/cysteine bradytrophy </t>
  </si>
  <si>
    <t xml:space="preserve">sulfite reductase hemoprotein, ferredoxin-sulfite reductase (EC:1.8.7.1), loss causes sulfide/cysteine auxotrophy </t>
  </si>
  <si>
    <t xml:space="preserve">prephenate dehydratase (EC:4.2.1.51), essential </t>
  </si>
  <si>
    <t>10.3109/10425179309015630</t>
  </si>
  <si>
    <t>10.1128/JB.188.2.724-732.2006
10.1128/JB.00121-07</t>
  </si>
  <si>
    <t>10.1128/JB.183.18.5317-5324.2001</t>
  </si>
  <si>
    <t>vdh</t>
  </si>
  <si>
    <t>VDH</t>
  </si>
  <si>
    <t>vanillin dehydrogenase (EC:1.2.1.64)</t>
  </si>
  <si>
    <t>10.1016/j.meegid.2016.07.028</t>
  </si>
  <si>
    <t>10.1007/s00253-014-6170-0
10.1186/s12934-015-0362-x
10.1007/s00253-016-7860-6</t>
  </si>
  <si>
    <t xml:space="preserve">PMID: 11561719 </t>
  </si>
  <si>
    <t>10.1111/j.1365-2958.2004.04247.x
10.1186/1471-2180-7-6</t>
  </si>
  <si>
    <t xml:space="preserve">10.1016/s0378-1097(03)00485-3 </t>
  </si>
  <si>
    <t>10.1007/s10295-013-1306-2</t>
  </si>
  <si>
    <t>10.1016/j.bbamem.2005.07.011</t>
  </si>
  <si>
    <t xml:space="preserve">10.1128/JB.185.16.4779-4786.2003 </t>
  </si>
  <si>
    <t>Inorganic ion transport, metabolism, and storage
Transport and metabolism of further metabolites</t>
  </si>
  <si>
    <t>subunit 1 of Na+K+/H+ antiporter Mrp2</t>
  </si>
  <si>
    <t xml:space="preserve">subunit 2 of Na+K+/H+ antiporter Mrp2 </t>
  </si>
  <si>
    <t>subunit 3 of Na+K+/H+ antiporter Mrp2</t>
  </si>
  <si>
    <t>subunit 4 of Na+K+/H+ antiporter Mrp2</t>
  </si>
  <si>
    <t>subunit 5 of Na+K+/H+ antiporter Mrp2</t>
  </si>
  <si>
    <t>subunit 6 of Na+K+/H+ antiporter Mrp2</t>
  </si>
  <si>
    <t xml:space="preserve">nagS? </t>
  </si>
  <si>
    <t>10.1186/1471-2164-14-713</t>
  </si>
  <si>
    <t>10.1111/j.1751-7915.2011.00310.x</t>
  </si>
  <si>
    <t>10.1111/1574-6968.12318</t>
  </si>
  <si>
    <t xml:space="preserve"> BglG </t>
  </si>
  <si>
    <t>aminotransferase, uses alanine, glutamate, 2-aminobutyrate and aspartate, deletion in combination with Δcg2877 Ala auxotrophic</t>
  </si>
  <si>
    <t xml:space="preserve">bglG </t>
  </si>
  <si>
    <t>BglA</t>
  </si>
  <si>
    <t>10.1128/JB.01123-10</t>
  </si>
  <si>
    <t>BglA'</t>
  </si>
  <si>
    <t>transcriptional antiterminator-fragment, putative pseudo-gene</t>
  </si>
  <si>
    <t>BglG in CgR is 93 AA longer (belongs to BglG?), putative pseudo-gene</t>
  </si>
  <si>
    <t>β-glucosidase-fragment,  C-terminal fragment, putative pseudo-gene</t>
  </si>
  <si>
    <t>β-glucosidase-fragment, N-terminal fragment, putative pseudo-gene</t>
  </si>
  <si>
    <t xml:space="preserve">10.1016/0378-1097(93)90378-f
PMID: 11565516 </t>
  </si>
  <si>
    <t>10.1074/jbc.M408648200</t>
  </si>
  <si>
    <t>ε-peptide of acetyl-CoA carboxylase, conserved</t>
  </si>
  <si>
    <t>AccD3</t>
  </si>
  <si>
    <t>accD3</t>
  </si>
  <si>
    <t>10.1128/JB.00254-07</t>
  </si>
  <si>
    <t>10.1074/jbc.M700271200</t>
  </si>
  <si>
    <t>10.1074/jbc.M506339200
10.1099/mic.0.2007/008078-0</t>
  </si>
  <si>
    <t>10.1074/jbc.M116.759340</t>
  </si>
  <si>
    <t>10.1128/AEM.71.10.5920-5928.2005
10.1007/s00203-011-0711-z</t>
  </si>
  <si>
    <t>10.1016/j.micres.2006.05.005</t>
  </si>
  <si>
    <t>10.1074/jbc.M110.154427</t>
  </si>
  <si>
    <t>10.1007/s00203-014-1026-7</t>
  </si>
  <si>
    <t>10.1007/s12275-014-3461-1</t>
  </si>
  <si>
    <t>putative toxine efflux permease, MFS-type</t>
  </si>
  <si>
    <t>10.1128/aem.66.7.2981-2987.2000
10.1007/s00203-004-0710-4</t>
  </si>
  <si>
    <t>PMID: 7683184</t>
  </si>
  <si>
    <t>putative secreted phosphoesterase</t>
  </si>
  <si>
    <t>10.1128/JB.00214-10</t>
  </si>
  <si>
    <t xml:space="preserve">10.1007/s10295-009-0569-0
10.1099/00221287-144-4-915
PMID: 11321586 </t>
  </si>
  <si>
    <t>10.1111/j.1574-6976.2010.00259.x</t>
  </si>
  <si>
    <t>10.1099/mic.0.057653-0</t>
  </si>
  <si>
    <t>manC (rmlA2)</t>
  </si>
  <si>
    <t>ManC (RmlA2)</t>
  </si>
  <si>
    <t>manB (pmmA)</t>
  </si>
  <si>
    <t>ManB (PmmA)</t>
  </si>
  <si>
    <t>act1</t>
  </si>
  <si>
    <t>Act1</t>
  </si>
  <si>
    <t>10.1128/AEM.00834-10</t>
  </si>
  <si>
    <t>act2</t>
  </si>
  <si>
    <t>Act2</t>
  </si>
  <si>
    <t>act3</t>
  </si>
  <si>
    <t>Act3</t>
  </si>
  <si>
    <t>act4</t>
  </si>
  <si>
    <t>Act4</t>
  </si>
  <si>
    <t>act5</t>
  </si>
  <si>
    <t>Act5</t>
  </si>
  <si>
    <t>10.1074/jbc.M513192200
10.1128/AEM.00834-10</t>
  </si>
  <si>
    <t>10.1128/JB.00074-09</t>
  </si>
  <si>
    <t>Kup</t>
  </si>
  <si>
    <t>10.3389/fmicb.2014.00132</t>
  </si>
  <si>
    <t>10.1099/mic.0.27804-0
10.3389/fmicb.2014.00132</t>
  </si>
  <si>
    <t>10.1016/j.jbiotec.2010.07.004
10.1128/​JB.05465-11
10.1099/13500872-140-8-1817</t>
  </si>
  <si>
    <t>10.1128/JB.01155-08</t>
  </si>
  <si>
    <t>putative trypsin-like serine protease PepD, EC:3.4.21.</t>
  </si>
  <si>
    <t>pepD</t>
  </si>
  <si>
    <t>PepD</t>
  </si>
  <si>
    <t>PMID: 10049402</t>
  </si>
  <si>
    <t>yggB (mscCG)</t>
  </si>
  <si>
    <t>YggB (MscCG)</t>
  </si>
  <si>
    <t>10.1111/j.1574-6968.2006.00269.x</t>
  </si>
  <si>
    <t>10.1016/j.bbabio.2004.05.006
PMCID: PMC178321</t>
  </si>
  <si>
    <t>ribose-phosphate pyrophosphokinase (EC:2.7.6.1),</t>
  </si>
  <si>
    <t>10.1016/j.jbiotec.2015.10.019</t>
  </si>
  <si>
    <t xml:space="preserve"> γ-glutamyltranspeptidase precursor PR (EC:2.3.2.2)</t>
  </si>
  <si>
    <t>10.1016/j.jmb.2008.04.017
10.1016/j.bbamem.2011.02.015</t>
  </si>
  <si>
    <t>10.1074/jbc.M113.522623</t>
  </si>
  <si>
    <t>10.1007/s00203-003-0588-6</t>
  </si>
  <si>
    <t>10.1099/mic.0.2006/002501-0</t>
  </si>
  <si>
    <t>10.1128/JB.02431-14
10.1099/mic.0.2006/002501-0</t>
  </si>
  <si>
    <t>benzoate transport protein</t>
  </si>
  <si>
    <t>10.1128/JB.00265-13
10.1128/JB.00935-06
10.1111/j.1574-6968.2008.01425.x</t>
  </si>
  <si>
    <t>10.1007/s00253-007-1286-0</t>
  </si>
  <si>
    <t>10.1074/jbc.M208965200</t>
  </si>
  <si>
    <t>10.1074/jbc.M112.373415</t>
  </si>
  <si>
    <t>aromatic amino acid and histidine transport protein</t>
  </si>
  <si>
    <t>PMCID: PMC177429
10.1128/JB.00971-13</t>
  </si>
  <si>
    <t xml:space="preserve">10.1128/JB.00597-10
10.1099/13500872-142-12-3347 </t>
  </si>
  <si>
    <t>10.1007/s00253-012-4659-y</t>
  </si>
  <si>
    <t>10.1128/AEM.01818-06</t>
  </si>
  <si>
    <t>pheP</t>
  </si>
  <si>
    <t>PheP</t>
  </si>
  <si>
    <t xml:space="preserve"> L-phenylalanine transporter, essential for histidine import</t>
  </si>
  <si>
    <t>10.1007/s00253-011-3245-z
10.1111/1751-7915.12055</t>
  </si>
  <si>
    <t>3-3-hydroxyphenylpropionate hydroxylase or 2-polyprenyl-6-methoxyphenol hydroxylase and related FAD-dependent oxidoreductase</t>
  </si>
  <si>
    <t>10.1099/00221287-147-7-1765</t>
  </si>
  <si>
    <t xml:space="preserve">PMID: 1369320
PMID: 1902466 </t>
  </si>
  <si>
    <t>10.1016/j.bbabio.2011.10.006</t>
  </si>
  <si>
    <t>6-phosphofructokinase EC:2.7.1.11</t>
  </si>
  <si>
    <t>10.1111/1751-7915.12237</t>
  </si>
  <si>
    <t>10.1128/JB.01678-09</t>
  </si>
  <si>
    <t>10.1128/JB.00296-09</t>
  </si>
  <si>
    <t>10.1007/s00726-016-2272-6
10.1128/JB.187.22.7639–7646.2005
10.1007/s10529-015-1897-y</t>
  </si>
  <si>
    <t>10.1007/s00726-016-2272-6
10.1007/s10529-015-1897-y</t>
  </si>
  <si>
    <t>10.1128/JB.185.15.4519–4529.2003</t>
  </si>
  <si>
    <t>MntT</t>
  </si>
  <si>
    <t>mntT</t>
  </si>
  <si>
    <t>putative manganese transporter, ZIP family metal transporter</t>
  </si>
  <si>
    <t>10.1074/jbc.M512515200
10.1007/s00253-007-0933-9
10.1016/j.febslet.2010.03.028
10.1016/j.jbiotec.2014.05.023</t>
  </si>
  <si>
    <t>pctH (pgp1)</t>
  </si>
  <si>
    <t>PctH (Pgp1)</t>
  </si>
  <si>
    <t>putative phosphoglycolate phosphatase, putative phosphonate hydrolase</t>
  </si>
  <si>
    <t>pctR (rpiR)</t>
  </si>
  <si>
    <t>pctR (RpiR)</t>
  </si>
  <si>
    <t>10.1128/JB.01161-07
10.1128/JB.00395-15</t>
  </si>
  <si>
    <t>10.1128/JB.01756-08</t>
  </si>
  <si>
    <t xml:space="preserve">cg2928(nagB, exp), cg2929(nagA,exp), cg2931(nanA, exp), cg2932(nanK,exp), cg2933(nanE,exp), cg2936(nanR,exp), cg2937 (siaE,exp), cg2938(siaF,exp), cg2939(siaG,exp), cg2940(siaI,exp), nanH (cg1756,exp) </t>
  </si>
  <si>
    <t>cg2936(nanR,exp)</t>
  </si>
  <si>
    <t>10.1111/j.1365-2958.2008.06265.x</t>
  </si>
  <si>
    <t>PMID: 2779518</t>
  </si>
  <si>
    <t>10.1186/1471-2180-14-54</t>
  </si>
  <si>
    <t>PMID: 1400158</t>
  </si>
  <si>
    <t>10.1089/omi.2012.0055</t>
  </si>
  <si>
    <t>aftC</t>
  </si>
  <si>
    <t>AftC</t>
  </si>
  <si>
    <t>10.1111/j.1365-2958.2008.06354.x</t>
  </si>
  <si>
    <t>10.3389/fbioe.2014.00028</t>
  </si>
  <si>
    <t xml:space="preserve">10.1128/AEM.02304-12 </t>
  </si>
  <si>
    <t>rneG</t>
  </si>
  <si>
    <t>RneG</t>
  </si>
  <si>
    <t>ABC-type peptide transport system, secreted component</t>
  </si>
  <si>
    <t>ABC-type peptide transport system, permease component</t>
  </si>
  <si>
    <t>ATPase component of peptide ABC-type transport system, contains duplicated ATPase domains</t>
  </si>
  <si>
    <t>uroporphyrinogen III synthase/methyltransferase, loss causes cysteine auxotrophy</t>
  </si>
  <si>
    <t xml:space="preserve">pbp2a </t>
  </si>
  <si>
    <t xml:space="preserve">Pbp2a </t>
  </si>
  <si>
    <t>10.1111/j.1365-2958.2007.05943.x</t>
  </si>
  <si>
    <t>10.1186/1475-2859-13-56
10.1111/j.1365-2958.2007.05943.x</t>
  </si>
  <si>
    <t xml:space="preserve">Pbp1b (MrcB) </t>
  </si>
  <si>
    <t>pbp1b (mcrB)</t>
  </si>
  <si>
    <t xml:space="preserve">pbp4b (dacB) </t>
  </si>
  <si>
    <t xml:space="preserve">Pbp4b (DacB) </t>
  </si>
  <si>
    <t>pbp6</t>
  </si>
  <si>
    <t>Pbp6</t>
  </si>
  <si>
    <t>pbp5</t>
  </si>
  <si>
    <t>Pbp5</t>
  </si>
  <si>
    <t>pbp2b (pbpA)</t>
  </si>
  <si>
    <t>PbpA (Pbp2b)</t>
  </si>
  <si>
    <t>pbp4 (dac)</t>
  </si>
  <si>
    <t>Pbp4 (DAC)</t>
  </si>
  <si>
    <t>PMID: 11398928
10.1099/mic.0.28773-0
10.1111/j.1365-2958.2007.05943.x</t>
  </si>
  <si>
    <t xml:space="preserve">pbp3 (ftsI) </t>
  </si>
  <si>
    <t xml:space="preserve">pbp3 (FtsI) </t>
  </si>
  <si>
    <t>10.1007/s10529-014-1578-2
10.3389/fbioe.2014.00028</t>
  </si>
  <si>
    <t>10.1007/BF03191204</t>
  </si>
  <si>
    <t>10.1128/JB.187.22.7639–7646.2005
10.1007/BF03191204</t>
  </si>
  <si>
    <t>10.1016/j.biochi.2011.11.015
10.1111/1751-7915.12055
10.1007/BF03191204</t>
  </si>
  <si>
    <t>PMID:11006846
10.1111/1751-7915.12055
10.1007/BF03191204</t>
  </si>
  <si>
    <t>PMID: 10223988
10.1128/AEM.68.5.2246-2250.2002</t>
  </si>
  <si>
    <t>10.3389/fmicb.2014.00738
10.1128/JB.01934-07</t>
  </si>
  <si>
    <t>N-acetylglucosaminyl transferase, essential</t>
  </si>
  <si>
    <t>10.1016/j.resmic.2003.11.003</t>
  </si>
  <si>
    <t>10.1074/jbc.M807175200
10.1016/j.resmic.2003.11.003</t>
  </si>
  <si>
    <t>10.1111/mmi.12411
10.1016/j.resmic.2003.11.003</t>
  </si>
  <si>
    <t>ftsL</t>
  </si>
  <si>
    <t>FtsL</t>
  </si>
  <si>
    <t>10.1111/mmi.13295
10.1099/mic.0.28773-0</t>
  </si>
  <si>
    <t>10.1099/mic.0.28773-0</t>
  </si>
  <si>
    <t>putative secreted protein, maybe involved in cell division</t>
  </si>
  <si>
    <t xml:space="preserve">10.1371/journal.pone.0046225
</t>
  </si>
  <si>
    <t>PMID: 1367217 
10.1128/JB.187.22.7639–7646.2005</t>
  </si>
  <si>
    <t>10.1007/s00253-010-2855-1</t>
  </si>
  <si>
    <t>putative phosphatase in N-acetylglucosamine metabolism, catalyzes the dephosphorylation of dihydroxyacetone phosphate to produce DHA, haloacid dehalogenase superfamily</t>
  </si>
  <si>
    <t>10.1016/j.febslet.2012.10.028</t>
  </si>
  <si>
    <t>nagD (hdpA)</t>
  </si>
  <si>
    <t>NagD (HdpA)</t>
  </si>
  <si>
    <t>secreted alkaline phosphatase precursor, Tat substrate</t>
  </si>
  <si>
    <t>Pdb database</t>
  </si>
  <si>
    <t>phosphate starvation-inducible protein, predicted ATPase, structure is known: pdb 3B85</t>
  </si>
  <si>
    <t xml:space="preserve">10.1099/mic.0.019299-0 </t>
  </si>
  <si>
    <t xml:space="preserve">musK (msiK1) </t>
  </si>
  <si>
    <t>MusK (MsiK1)</t>
  </si>
  <si>
    <t>ABC-type maltose transport system, ATPase component</t>
  </si>
  <si>
    <t>10.1128/JB.01629-12
10.1002/pmic.200900025</t>
  </si>
  <si>
    <t xml:space="preserve">musE (amyE/malE1) </t>
  </si>
  <si>
    <t>MusE (AmyE)</t>
  </si>
  <si>
    <t>ABC-type maltose transporter, maltose-binding protein</t>
  </si>
  <si>
    <t>10.1128/JB.01629-12</t>
  </si>
  <si>
    <t>musF</t>
  </si>
  <si>
    <t>MusF</t>
  </si>
  <si>
    <t>ABC-type maltose transporter, permease subunit</t>
  </si>
  <si>
    <t>musG</t>
  </si>
  <si>
    <t>MusG</t>
  </si>
  <si>
    <t>musI</t>
  </si>
  <si>
    <t>MusI</t>
  </si>
  <si>
    <t>membrane protein, encodes a novel essential component  of the maltose ABC transporter</t>
  </si>
  <si>
    <t>10.1128/AEM.00832-08</t>
  </si>
  <si>
    <t>10.1128/JB.00780-08
10.1128/AEM.00832-08</t>
  </si>
  <si>
    <t>argD2</t>
  </si>
  <si>
    <t>ArgD2</t>
  </si>
  <si>
    <t xml:space="preserve">10.1007/s10295-012-1197-7
</t>
  </si>
  <si>
    <t>PMID: 10386367</t>
  </si>
  <si>
    <t>dccT (dcsT)</t>
  </si>
  <si>
    <t>DccT (DcsT)</t>
  </si>
  <si>
    <t>10.1111/j.1468-2494.2011.00669.x
10.1007/s00253-012-4139-4</t>
  </si>
  <si>
    <t>PMID: 17183485
10.1007/s00253-012-4139-4</t>
  </si>
  <si>
    <t>10.1007/s00253-012-4139-4</t>
  </si>
  <si>
    <t>10.1007/s00253-012-4139-4
10.1002/pmic.200900025
Regprecise</t>
  </si>
  <si>
    <t>10.1007/s00253-012-4139-4
10.1099/mic.0.2006/002501-0</t>
  </si>
  <si>
    <t>10.1016/j.ibiod.2011.02.004
10.1007/s00253-012-4139-4
10.1099/mic.0.2006/002501-0</t>
  </si>
  <si>
    <t>CatA1 (CatA)</t>
  </si>
  <si>
    <t>10.1023/B:BILE.0000021958.86258.08
10.1007/s00253-012-4139-4</t>
  </si>
  <si>
    <t>PMID: 16092756 
10.1007/s00253-012-4139-4</t>
  </si>
  <si>
    <t>10.1128/JB.01338-09
10.1007/s00253-012-4139-4</t>
  </si>
  <si>
    <t>10.1074/jbc.M513192200
10.1007/s00253-012-4139-4</t>
  </si>
  <si>
    <t>10.1007/s00726-011-1069-x
10.1007/s00253-015-6469-5
10.1007/s00253-012-4139-4
10.1128/AEM.71.7.3442-3452.2005</t>
  </si>
  <si>
    <t>10.1128/AEM.71.7.3442-3452.2005
10.1007/s00253-012-4139-4</t>
  </si>
  <si>
    <t>10.1128/AEM.71.7.3442-3452.2005
10.1128/JB.02216-12
10.1007/s00253-012-4139-4</t>
  </si>
  <si>
    <t>10.1128/AEM.01304-12
10.1371/journal.pone.0019529
PMID: 17183485
10.1128/AEM.01494-06
10.1007/s00253-012-4139-4</t>
  </si>
  <si>
    <t>1,4-dihydroxy-2-naphthoate synthase (EC:4.1.3.36), involved in menaquinone biosynthesis, 
putative feruloyl-CoA/caffeoyl-CoA/p-coumaroyl-CoA hydratase/aldolase (EC:4.2.1.-)</t>
  </si>
  <si>
    <t>10.1038/srep08044
10.1007/s00253-012-4139-4</t>
  </si>
  <si>
    <t>NAD+ synthetase, glutamine-hydrolyzing (EC:6.3.5.1)</t>
  </si>
  <si>
    <t>10.1111/j.1574-6968.2005.00068.x</t>
  </si>
  <si>
    <t>10.1271/bbb.68.1581</t>
  </si>
  <si>
    <t>10.1186/s12866-015-0437-1
10.1016/j.jbiotec.2010.07.015</t>
  </si>
  <si>
    <t>10.1128/JB.187.22.7639-7646.2005</t>
  </si>
  <si>
    <t>Nuc (NucH)</t>
  </si>
  <si>
    <t xml:space="preserve">10.1016/j.ymben.2011.07.006
</t>
  </si>
  <si>
    <t xml:space="preserve">bca (cynT) </t>
  </si>
  <si>
    <t xml:space="preserve">Bca (CynT) </t>
  </si>
  <si>
    <t>10.1371/journal.pone.0154382</t>
  </si>
  <si>
    <t>cg2831 (ramA,exp)</t>
  </si>
  <si>
    <t>cg0445(sdhCD,exp), cg2560(aceA,exp), cg3047(ackA,exp), cg3048(pta,exp), cg3096(ald,exp), cg2612(pred), cg0444(ramB,exp), cg0952(exp), cg0446(sdhA,exp), cg0447(sdhB,exp), cg0448(pred), cg1537(ptsG,exp), cg2613(mdh,exp), cg2559(aceB,exp), cg0953(mctC,exp), cg0949(gltA,exp), cg2421(sucB,exp), cg1269(glgC,exp), cg1268(glgA,exp), cg0762(prpC2,exp), cg0760(prpB2,exp), cg1145(fum,exp), cg2291(pyk,exp), cg3107(adhA,exp), cg1157(fbp,exp), cg0759(prpD2,exp), cg1409(pfkA,exp), cg1739(gat,pred), cg3335(malE,exp), cg3169(pck,pred), cg1791(gapA,exp), cg1780(pgl,exp), cg1779(opcA,exp), cg1778(zwf,exp), cg1776(tal,exp), cg1774(tkt,exp), cg2837(sucC,exp), cg2831(ramA,exp), cg1738(acnR,pred), cg1737(acn,exp), cg2192(mqo,exp), cg1037(rpf2,exp), cg1643(gnd,exp), cg2115(sugR,exp), cg2836(sucD,exp), cg2121(ptsH,exp), cg1069(gapX,exp), cg1038(ksgA,pred), cg1039(pred), cg3219(ldh,exp), cg1040(pred), cg1041(pdxK,pred), cg3226(exp), cg3227(lldD,exp), cg2116(pred), cg2954(bca,exp)</t>
  </si>
  <si>
    <t>gca</t>
  </si>
  <si>
    <t>Gca</t>
  </si>
  <si>
    <t>pabC</t>
  </si>
  <si>
    <t>PabC</t>
  </si>
  <si>
    <t>aldehyde degyhdrogenase, essential for ethanol as sole carbon source</t>
  </si>
  <si>
    <t xml:space="preserve">10.1016/j.jbiotec.2008.10.012
10.1128/AEM.02705-13
</t>
  </si>
  <si>
    <t>10.1128/JB.00791-07
10.1128/AEM.02705-13</t>
  </si>
  <si>
    <t>10.1128/JB.00113-09
10.1111/j.1574-6968.2007.00793.x</t>
  </si>
  <si>
    <t>CitH (CitM)</t>
  </si>
  <si>
    <t>10.1021/cb5007689</t>
  </si>
  <si>
    <t>10.1021/cb5007689
10.1016/j.chembiol.2012.03.006</t>
  </si>
  <si>
    <t>Associated with mycolic acid metabolism</t>
  </si>
  <si>
    <t>exporter of the MMPL-family,associated with mycolic acid metabolism</t>
  </si>
  <si>
    <t>10.1074/jbc.M608686200
10.1021/cb5007689</t>
  </si>
  <si>
    <t>TMCM mycolyl acetyltransferase, regulates mycolic acid transport</t>
  </si>
  <si>
    <t>TmaT</t>
  </si>
  <si>
    <t>tmaT</t>
  </si>
  <si>
    <t xml:space="preserve">10.1074/jbc.M116.772202 </t>
  </si>
  <si>
    <t>membrane protein, plays a critical role in the elongation of the mannan backbone of lipomannan</t>
  </si>
  <si>
    <t>http://arrow.monash.edu.au/hdl/1959.1/1240596</t>
  </si>
  <si>
    <t>membrane protein involved in mycolic acid metabolism</t>
  </si>
  <si>
    <t>putative SAM-dependent methyltransferase, involved in Corynomycolate transport</t>
  </si>
  <si>
    <t>putative cytoplasmic glycosyltransferase, involved in corynomycolate transport</t>
  </si>
  <si>
    <t>pccB (accD4)</t>
  </si>
  <si>
    <t>PccB (AccD4)</t>
  </si>
  <si>
    <t>propionyl-CoA carboxylase β chain (EC:6.4.1.3) involved in mycolic acid production</t>
  </si>
  <si>
    <t>acyl-CoA synthase (EC:6.2.1.3), involved in mycolic acid production</t>
  </si>
  <si>
    <t>10.1074/jbc.M408578200</t>
  </si>
  <si>
    <t>dtsR2 (accD2)</t>
  </si>
  <si>
    <t>10.1007/s10295-009-0569-0
10.1074/jbc.M408648200</t>
  </si>
  <si>
    <t>10.1111/j.1574-6976.2010.00259.x
10.1074/jbc.M408648200</t>
  </si>
  <si>
    <t>acetyl/propionyl CoA carboxylase, β chain (EC:6.4.1.3,6.3.1.3), mycolic acid biosythesis</t>
  </si>
  <si>
    <t>acetyl/propionyl-CoA carboxylase, β chain (EC:6.4.1.2,6.4.1.3) mycolic acid biosythesis</t>
  </si>
  <si>
    <t>polyketide synthase, condensase, catalyzes the final step in mycolic acid biosythesis</t>
  </si>
  <si>
    <t>10.1128/jb.167.2.695-702.1986</t>
  </si>
  <si>
    <t xml:space="preserve">10.4067/S0716-97602008000300011  </t>
  </si>
  <si>
    <t>putative protein, ACR, double-stranded β-helix domain</t>
  </si>
  <si>
    <t>10.4067/S0716-97602008000300011 
10.1007/s10295-012-1197-7</t>
  </si>
  <si>
    <t>10.1007/s12275-016-6046-3</t>
  </si>
  <si>
    <t>mctB</t>
  </si>
  <si>
    <t>MctB</t>
  </si>
  <si>
    <t>10.1128/JB.00935-06</t>
  </si>
  <si>
    <t>10.1099/mic.0.2006/002501-0
10.1111/j.1574-6968.2008.01425.x
10.1128/JB.00935-06</t>
  </si>
  <si>
    <t>oxiB</t>
  </si>
  <si>
    <t>OxiB</t>
  </si>
  <si>
    <t>putative oxidoreductase dehydrogenase</t>
  </si>
  <si>
    <t xml:space="preserve">PMID: 9811661 </t>
  </si>
  <si>
    <t>putative poly-A polymerase</t>
  </si>
  <si>
    <t>10.1093/nar/gkv374</t>
  </si>
  <si>
    <t>putative drug/metabolite transporter DMT superfamily</t>
  </si>
  <si>
    <t>pantoate-β-alanine ligase protein (EC:6.3.2.1), deletion results in D-panthotenate auxotrophic strains</t>
  </si>
  <si>
    <t>3-methyl-2-oxobutanoate hydroxymethyltransferase (EC:2.1.2.11), deletion results in D-panthotenate auxotrophic strains</t>
  </si>
  <si>
    <t xml:space="preserve">DNA-directed RNA polymerase β subunit (EC:2.7.7.6), essential </t>
  </si>
  <si>
    <t>methylenetetrahydrofolate dehydrogenase, NADP+/methenyltetrahydrofolate cyclohydrolase (EC:3.5.4.9;1.5.1.5), can be replaced by fhs</t>
  </si>
  <si>
    <t>S-adenosyl-L-homocysteine hydrolase, Adenosylhomocysteinase EC:3.3.1.1, maybe involved in methionine synthesis; loss causes severe growth defects</t>
  </si>
  <si>
    <t xml:space="preserve">5-methyltetrahydropteroyltriglutamate--homocysteine methyltransferase EC:2.1.1.14, essential for methionine-synthesis, loss causes methionine bradytrophy </t>
  </si>
  <si>
    <t xml:space="preserve">cation transport ATPase, putative Cd2+ transporting P-type ATPase EC:3.6.3.3, </t>
  </si>
  <si>
    <t xml:space="preserve">putative DNA polymerase III subunit ε, Gram-positive-type α subunit, essential </t>
  </si>
  <si>
    <t>putative ATP/GTP-binding protein, large untranslated regions besides</t>
  </si>
  <si>
    <t>putative DNA-directed RNA polymerase omega subunit, essential</t>
  </si>
  <si>
    <t xml:space="preserve">putative copper resistance protein C </t>
  </si>
  <si>
    <t xml:space="preserve">putative copper resistance protein D </t>
  </si>
  <si>
    <t>PMID: 15534933</t>
  </si>
  <si>
    <t>10.1093/glycob/cwq173
wrong designation as NCgl0945</t>
  </si>
  <si>
    <t>10.1093/nar/gkw692</t>
  </si>
  <si>
    <t>PMID: 9811661</t>
  </si>
  <si>
    <t>10.1128/AEM.01634-13</t>
  </si>
  <si>
    <t>PC2</t>
  </si>
  <si>
    <t>PC1</t>
  </si>
  <si>
    <t>PC1_1</t>
  </si>
  <si>
    <t>PC1_2</t>
  </si>
  <si>
    <t>PC1_3</t>
  </si>
  <si>
    <t>PC1_4</t>
  </si>
  <si>
    <t>PC1_5</t>
  </si>
  <si>
    <t>C1</t>
  </si>
  <si>
    <t>C1*</t>
  </si>
  <si>
    <t>PC2_1</t>
  </si>
  <si>
    <t>PC2_2</t>
  </si>
  <si>
    <t>PC2_3</t>
  </si>
  <si>
    <t>PC2_4</t>
  </si>
  <si>
    <t>PC2_5</t>
  </si>
  <si>
    <t>C2</t>
  </si>
  <si>
    <r>
      <t xml:space="preserve">RNA polymerase </t>
    </r>
    <r>
      <rPr>
        <sz val="10"/>
        <rFont val="Calibri"/>
        <family val="2"/>
      </rPr>
      <t>σ</t>
    </r>
    <r>
      <rPr>
        <sz val="10"/>
        <rFont val="Arial"/>
        <family val="2"/>
      </rPr>
      <t xml:space="preserve"> factor, ECF-family, control of branched quinol oxidation pathway</t>
    </r>
  </si>
  <si>
    <t>two component response regulator, control of heme homeostasis/export</t>
  </si>
  <si>
    <t>two component sensor kinase, control of heme homeostasis/export</t>
  </si>
  <si>
    <t>two component  response regulator, control of heme homeostasis</t>
  </si>
  <si>
    <t xml:space="preserve">two component sensor kinase, control of heme homeostasis </t>
  </si>
  <si>
    <t>DOI</t>
  </si>
  <si>
    <t>Total number</t>
  </si>
  <si>
    <t>Unknown function</t>
  </si>
  <si>
    <t>Signal transduction mechanisms (one-component transcriptional regulators, two-component signal transduction systems, serine/threonine protein kinases, phosphatases, adenylate cyclase, cdiGMP, OdhI)</t>
  </si>
  <si>
    <t>putative NADH-dependent flavin oxidoreductase, Old Yellow Enzyme family, probably involved in oxidative stress response</t>
  </si>
  <si>
    <t>putative 4-oxalocrotonate tautomerase</t>
  </si>
  <si>
    <t>Genes
with unique functional categorization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</si>
</sst>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name val="Calibri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6" fillId="0" borderId="0"/>
    <xf numFmtId="0" fontId="7" fillId="0" borderId="0"/>
    <xf numFmtId="0" fontId="9" fillId="0" borderId="0"/>
    <xf numFmtId="0" fontId="7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textRotation="90"/>
    </xf>
    <xf numFmtId="0" fontId="3" fillId="0" borderId="3" xfId="0" applyFont="1" applyFill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2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center" vertical="center" wrapText="1"/>
    </xf>
    <xf numFmtId="164" fontId="3" fillId="0" borderId="0" xfId="2" applyNumberFormat="1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left" vertical="center" wrapText="1"/>
    </xf>
    <xf numFmtId="0" fontId="3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9" fillId="0" borderId="0" xfId="2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/>
    <xf numFmtId="0" fontId="2" fillId="0" borderId="0" xfId="0" applyFont="1"/>
    <xf numFmtId="0" fontId="1" fillId="0" borderId="7" xfId="0" applyFont="1" applyBorder="1" applyAlignment="1">
      <alignment horizontal="center"/>
    </xf>
    <xf numFmtId="0" fontId="11" fillId="0" borderId="7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2" fillId="0" borderId="7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" fillId="0" borderId="5" xfId="0" applyFont="1" applyBorder="1" applyAlignment="1">
      <alignment horizontal="center"/>
    </xf>
    <xf numFmtId="0" fontId="11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wrapText="1"/>
    </xf>
  </cellXfs>
  <cellStyles count="7">
    <cellStyle name="Hyperlink 2" xfId="6"/>
    <cellStyle name="Standard" xfId="0" builtinId="0"/>
    <cellStyle name="Standard 2" xfId="2"/>
    <cellStyle name="Standard 2 2" xfId="3"/>
    <cellStyle name="Standard 2 4" xfId="1"/>
    <cellStyle name="Standard 3" xfId="4"/>
    <cellStyle name="Standard 4" xfId="5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alignment horizontal="center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alignment horizontal="center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alignment horizontal="center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alignment horizontal="center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alignment horizontal="center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Y36" totalsRowShown="0" headerRowDxfId="46" dataDxfId="45" tableBorderDxfId="44">
  <autoFilter ref="A1:Y36"/>
  <tableColumns count="25">
    <tableColumn id="60" name="Genome reduced strain" dataDxfId="43"/>
    <tableColumn id="80" name="Ancestor strain" dataDxfId="42"/>
    <tableColumn id="11" name="Reference" dataDxfId="41">
      <calculatedColumnFormula>IF(LEFT(#REF!,1)="D","DM1933","WT")</calculatedColumnFormula>
    </tableColumn>
    <tableColumn id="67" name="CGP1" dataDxfId="40"/>
    <tableColumn id="66" name="CGP2" dataDxfId="39"/>
    <tableColumn id="65" name="CGP3" dataDxfId="38"/>
    <tableColumn id="68" name="ISCg1" dataDxfId="37"/>
    <tableColumn id="58" name="ISCg2" dataDxfId="36"/>
    <tableColumn id="18" name="cg0414-cg0440" dataDxfId="35"/>
    <tableColumn id="19" name="cg0635-cg0646" dataDxfId="34"/>
    <tableColumn id="20" name="cg0704-cg0748" dataDxfId="33"/>
    <tableColumn id="21" name="cg0822-cg0845" dataDxfId="32"/>
    <tableColumn id="23" name="cg1018-cg1033" dataDxfId="31"/>
    <tableColumn id="24" name="cg1172-cg1213" dataDxfId="30"/>
    <tableColumn id="27" name="cg1291-cg1305" dataDxfId="29"/>
    <tableColumn id="29" name="cg1340-cg1353" dataDxfId="28"/>
    <tableColumn id="34" name="cg2312-cg2322" dataDxfId="27"/>
    <tableColumn id="38" name="cg2621-cg2643" dataDxfId="26"/>
    <tableColumn id="39" name="cg2663-cg2673" dataDxfId="25"/>
    <tableColumn id="40" name="cg2663-cg2686" dataDxfId="24"/>
    <tableColumn id="43" name="cg2755-cg2760" dataDxfId="23"/>
    <tableColumn id="50" name="cg3072-cg3091" dataDxfId="22"/>
    <tableColumn id="51" name="cg3102-cg3111" dataDxfId="21"/>
    <tableColumn id="74" name="cg3263-cg3301" dataDxfId="20"/>
    <tableColumn id="55" name="cg3324-cg3345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Q3116" totalsRowShown="0" headerRowDxfId="18" dataDxfId="17" headerRowCellStyle="Standard 2" dataCellStyle="Standard 2">
  <autoFilter ref="A2:Q31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name="Locus_Tag Cg no./ IGR small RNAs in blue" dataDxfId="16" dataCellStyle="Standard 2"/>
    <tableColumn id="2" name="NCgl_Synonym" dataDxfId="15" dataCellStyle="Standard 2"/>
    <tableColumn id="3" name="Gene name, old or alternative gene name OR Locus-Tag of sRNA" dataDxfId="14" dataCellStyle="Standard 2"/>
    <tableColumn id="16" name="Start" dataDxfId="13" dataCellStyle="Standard 2"/>
    <tableColumn id="15" name="Stop" dataDxfId="12" dataCellStyle="Standard 2"/>
    <tableColumn id="14" name="Size [bp]" dataDxfId="11" dataCellStyle="Standard 2">
      <calculatedColumnFormula>ABS(Tabelle2[[#This Row],[Stop]]-Tabelle2[[#This Row],[Start]]+1)</calculatedColumnFormula>
    </tableColumn>
    <tableColumn id="13" name="Size [%]" dataDxfId="10" dataCellStyle="Standard 2">
      <calculatedColumnFormula>Tabelle2[[#This Row],[Size '[bp']]]/$F$3118*100</calculatedColumnFormula>
    </tableColumn>
    <tableColumn id="4" name="Enzym shortcut/ Transposase/ OR small RNA" dataDxfId="9" dataCellStyle="Standard 2"/>
    <tableColumn id="5" name="Annotation, additional info, (phage info)" dataDxfId="8" dataCellStyle="Standard 2"/>
    <tableColumn id="6" name="Functional categorization" dataDxfId="7" dataCellStyle="Standard 2"/>
    <tableColumn id="7" name="regulated_by following regulators (exp = experimental; pred = predicted)" dataDxfId="6" dataCellStyle="Standard 2"/>
    <tableColumn id="8" name="regulates following genes (exp = experimental; pred = predicted)" dataDxfId="5" dataCellStyle="Standard 2"/>
    <tableColumn id="18" name="DOI" dataDxfId="4" dataCellStyle="Standard 2"/>
    <tableColumn id="9" name="Deletion of gene in C1 with known function" dataDxfId="3" dataCellStyle="Standard 2"/>
    <tableColumn id="10" name="Deletion of gene in C1 with unknown function" dataDxfId="2" dataCellStyle="Standard 2"/>
    <tableColumn id="11" name="Deletion of gene in C2 with known function" dataDxfId="1" dataCellStyle="Standard 2"/>
    <tableColumn id="12" name="Deletion of gene in C2 with unknown function" dataDxfId="0" dataCellStyle="Standard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5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2.75" x14ac:dyDescent="0.2"/>
  <cols>
    <col min="1" max="1" width="27.140625" style="2" bestFit="1" customWidth="1"/>
    <col min="2" max="2" width="25.28515625" style="13" bestFit="1" customWidth="1"/>
    <col min="3" max="3" width="23.28515625" style="13" bestFit="1" customWidth="1"/>
    <col min="4" max="21" width="8.7109375" style="13" customWidth="1"/>
    <col min="22" max="25" width="8.7109375" style="2" customWidth="1"/>
    <col min="26" max="29" width="5.7109375" style="2" customWidth="1"/>
    <col min="30" max="16384" width="9.140625" style="2"/>
  </cols>
  <sheetData>
    <row r="1" spans="1:25" s="1" customFormat="1" ht="74.25" x14ac:dyDescent="0.2">
      <c r="A1" s="10" t="s">
        <v>3671</v>
      </c>
      <c r="B1" s="10" t="s">
        <v>3670</v>
      </c>
      <c r="C1" s="3" t="s">
        <v>3669</v>
      </c>
      <c r="D1" s="4" t="s">
        <v>3668</v>
      </c>
      <c r="E1" s="4" t="s">
        <v>3667</v>
      </c>
      <c r="F1" s="4" t="s">
        <v>3666</v>
      </c>
      <c r="G1" s="4" t="s">
        <v>3665</v>
      </c>
      <c r="H1" s="4" t="s">
        <v>3664</v>
      </c>
      <c r="I1" s="5" t="s">
        <v>3661</v>
      </c>
      <c r="J1" s="4" t="s">
        <v>3660</v>
      </c>
      <c r="K1" s="4" t="s">
        <v>3659</v>
      </c>
      <c r="L1" s="4" t="s">
        <v>3658</v>
      </c>
      <c r="M1" s="4" t="s">
        <v>3657</v>
      </c>
      <c r="N1" s="5" t="s">
        <v>3656</v>
      </c>
      <c r="O1" s="4" t="s">
        <v>3655</v>
      </c>
      <c r="P1" s="4" t="s">
        <v>3654</v>
      </c>
      <c r="Q1" s="4" t="s">
        <v>3653</v>
      </c>
      <c r="R1" s="4" t="s">
        <v>3652</v>
      </c>
      <c r="S1" s="4" t="s">
        <v>3651</v>
      </c>
      <c r="T1" s="4" t="s">
        <v>3650</v>
      </c>
      <c r="U1" s="4" t="s">
        <v>3649</v>
      </c>
      <c r="V1" s="4" t="s">
        <v>3648</v>
      </c>
      <c r="W1" s="4" t="s">
        <v>3647</v>
      </c>
      <c r="X1" s="4" t="s">
        <v>3646</v>
      </c>
      <c r="Y1" s="4" t="s">
        <v>3645</v>
      </c>
    </row>
    <row r="2" spans="1:25" s="1" customFormat="1" x14ac:dyDescent="0.2">
      <c r="A2" s="6" t="s">
        <v>3642</v>
      </c>
      <c r="B2" s="6" t="s">
        <v>3644</v>
      </c>
      <c r="C2" s="7" t="s">
        <v>3643</v>
      </c>
      <c r="D2" s="6" t="s">
        <v>3617</v>
      </c>
      <c r="E2" s="6" t="s">
        <v>3617</v>
      </c>
      <c r="F2" s="6" t="s">
        <v>3617</v>
      </c>
      <c r="G2" s="6"/>
      <c r="H2" s="6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1" customFormat="1" x14ac:dyDescent="0.2">
      <c r="A3" s="6" t="s">
        <v>3626</v>
      </c>
      <c r="B3" s="6" t="s">
        <v>3642</v>
      </c>
      <c r="C3" s="7" t="s">
        <v>3641</v>
      </c>
      <c r="D3" s="6" t="s">
        <v>3617</v>
      </c>
      <c r="E3" s="6" t="s">
        <v>3617</v>
      </c>
      <c r="F3" s="6" t="s">
        <v>3617</v>
      </c>
      <c r="G3" s="6" t="s">
        <v>3617</v>
      </c>
      <c r="H3" s="6" t="s">
        <v>3617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1" customFormat="1" x14ac:dyDescent="0.2">
      <c r="A4" s="6" t="s">
        <v>3627</v>
      </c>
      <c r="B4" s="6" t="s">
        <v>3626</v>
      </c>
      <c r="C4" s="7" t="s">
        <v>3638</v>
      </c>
      <c r="D4" s="6" t="s">
        <v>3617</v>
      </c>
      <c r="E4" s="6" t="s">
        <v>3617</v>
      </c>
      <c r="F4" s="6" t="s">
        <v>3617</v>
      </c>
      <c r="G4" s="6" t="s">
        <v>3617</v>
      </c>
      <c r="H4" s="6" t="s">
        <v>3617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 t="s">
        <v>3617</v>
      </c>
      <c r="X4" s="8"/>
      <c r="Y4" s="8"/>
    </row>
    <row r="5" spans="1:25" s="1" customFormat="1" x14ac:dyDescent="0.2">
      <c r="A5" s="6" t="s">
        <v>3640</v>
      </c>
      <c r="B5" s="6" t="s">
        <v>3626</v>
      </c>
      <c r="C5" s="7" t="s">
        <v>3638</v>
      </c>
      <c r="D5" s="6" t="s">
        <v>3617</v>
      </c>
      <c r="E5" s="6" t="s">
        <v>3617</v>
      </c>
      <c r="F5" s="6" t="s">
        <v>3617</v>
      </c>
      <c r="G5" s="6" t="s">
        <v>3617</v>
      </c>
      <c r="H5" s="6" t="s">
        <v>3617</v>
      </c>
      <c r="I5" s="8"/>
      <c r="J5" s="8"/>
      <c r="K5" s="8"/>
      <c r="L5" s="8"/>
      <c r="M5" s="8" t="s">
        <v>3617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1" customFormat="1" x14ac:dyDescent="0.2">
      <c r="A6" s="6" t="s">
        <v>3633</v>
      </c>
      <c r="B6" s="6" t="s">
        <v>3640</v>
      </c>
      <c r="C6" s="7" t="s">
        <v>3638</v>
      </c>
      <c r="D6" s="6" t="s">
        <v>3617</v>
      </c>
      <c r="E6" s="6" t="s">
        <v>3617</v>
      </c>
      <c r="F6" s="6" t="s">
        <v>3617</v>
      </c>
      <c r="G6" s="6" t="s">
        <v>3617</v>
      </c>
      <c r="H6" s="6" t="s">
        <v>3617</v>
      </c>
      <c r="I6" s="8"/>
      <c r="J6" s="8"/>
      <c r="K6" s="8"/>
      <c r="L6" s="8"/>
      <c r="M6" s="8" t="s">
        <v>3617</v>
      </c>
      <c r="N6" s="8" t="s">
        <v>3617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1" customFormat="1" x14ac:dyDescent="0.2">
      <c r="A7" s="6" t="s">
        <v>3639</v>
      </c>
      <c r="B7" s="6" t="s">
        <v>3626</v>
      </c>
      <c r="C7" s="7" t="s">
        <v>3638</v>
      </c>
      <c r="D7" s="6" t="s">
        <v>3617</v>
      </c>
      <c r="E7" s="6" t="s">
        <v>3617</v>
      </c>
      <c r="F7" s="6" t="s">
        <v>3617</v>
      </c>
      <c r="G7" s="6" t="s">
        <v>3617</v>
      </c>
      <c r="H7" s="6" t="s">
        <v>3617</v>
      </c>
      <c r="I7" s="8" t="s">
        <v>3617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x14ac:dyDescent="0.2">
      <c r="A8" s="6" t="s">
        <v>3630</v>
      </c>
      <c r="B8" s="6" t="s">
        <v>3626</v>
      </c>
      <c r="C8" s="7" t="s">
        <v>3638</v>
      </c>
      <c r="D8" s="6" t="s">
        <v>3617</v>
      </c>
      <c r="E8" s="6" t="s">
        <v>3617</v>
      </c>
      <c r="F8" s="6" t="s">
        <v>3617</v>
      </c>
      <c r="G8" s="6" t="s">
        <v>3617</v>
      </c>
      <c r="H8" s="6" t="s">
        <v>3617</v>
      </c>
      <c r="I8" s="8"/>
      <c r="J8" s="8"/>
      <c r="K8" s="8"/>
      <c r="L8" s="8"/>
      <c r="M8" s="8"/>
      <c r="N8" s="8"/>
      <c r="O8" s="8"/>
      <c r="P8" s="8"/>
      <c r="Q8" s="8" t="s">
        <v>3617</v>
      </c>
      <c r="R8" s="8"/>
      <c r="S8" s="8"/>
      <c r="T8" s="8"/>
      <c r="U8" s="8"/>
      <c r="V8" s="8"/>
      <c r="W8" s="8"/>
      <c r="X8" s="8"/>
      <c r="Y8" s="8"/>
    </row>
    <row r="9" spans="1:25" s="1" customFormat="1" x14ac:dyDescent="0.2">
      <c r="A9" s="8" t="s">
        <v>3637</v>
      </c>
      <c r="B9" s="8" t="s">
        <v>3636</v>
      </c>
      <c r="C9" s="7" t="s">
        <v>3618</v>
      </c>
      <c r="D9" s="6" t="s">
        <v>3617</v>
      </c>
      <c r="E9" s="6" t="s">
        <v>3617</v>
      </c>
      <c r="F9" s="6" t="s">
        <v>3617</v>
      </c>
      <c r="G9" s="6" t="s">
        <v>3617</v>
      </c>
      <c r="H9" s="6" t="s">
        <v>3617</v>
      </c>
      <c r="I9" s="8" t="s">
        <v>3617</v>
      </c>
      <c r="J9" s="8" t="s">
        <v>3617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1" customFormat="1" x14ac:dyDescent="0.2">
      <c r="A10" s="8" t="s">
        <v>3635</v>
      </c>
      <c r="B10" s="8" t="s">
        <v>3634</v>
      </c>
      <c r="C10" s="7" t="s">
        <v>3618</v>
      </c>
      <c r="D10" s="6" t="s">
        <v>3617</v>
      </c>
      <c r="E10" s="6" t="s">
        <v>3617</v>
      </c>
      <c r="F10" s="6" t="s">
        <v>3617</v>
      </c>
      <c r="G10" s="6" t="s">
        <v>3617</v>
      </c>
      <c r="H10" s="6" t="s">
        <v>3617</v>
      </c>
      <c r="I10" s="8" t="s">
        <v>3617</v>
      </c>
      <c r="J10" s="8" t="s">
        <v>3617</v>
      </c>
      <c r="K10" s="8"/>
      <c r="L10" s="8" t="s">
        <v>3617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1" customFormat="1" x14ac:dyDescent="0.2">
      <c r="A11" s="6" t="s">
        <v>3632</v>
      </c>
      <c r="B11" s="8" t="s">
        <v>3633</v>
      </c>
      <c r="C11" s="7" t="s">
        <v>3618</v>
      </c>
      <c r="D11" s="6" t="s">
        <v>3617</v>
      </c>
      <c r="E11" s="6" t="s">
        <v>3617</v>
      </c>
      <c r="F11" s="6" t="s">
        <v>3617</v>
      </c>
      <c r="G11" s="6" t="s">
        <v>3617</v>
      </c>
      <c r="H11" s="6" t="s">
        <v>3617</v>
      </c>
      <c r="I11" s="8"/>
      <c r="J11" s="8" t="s">
        <v>3617</v>
      </c>
      <c r="K11" s="8"/>
      <c r="L11" s="8"/>
      <c r="M11" s="8" t="s">
        <v>3617</v>
      </c>
      <c r="N11" s="8" t="s">
        <v>3617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1" customFormat="1" x14ac:dyDescent="0.2">
      <c r="A12" s="6" t="s">
        <v>3631</v>
      </c>
      <c r="B12" s="6" t="s">
        <v>3632</v>
      </c>
      <c r="C12" s="7" t="s">
        <v>3618</v>
      </c>
      <c r="D12" s="6" t="s">
        <v>3617</v>
      </c>
      <c r="E12" s="6" t="s">
        <v>3617</v>
      </c>
      <c r="F12" s="6" t="s">
        <v>3617</v>
      </c>
      <c r="G12" s="6" t="s">
        <v>3617</v>
      </c>
      <c r="H12" s="6" t="s">
        <v>3617</v>
      </c>
      <c r="I12" s="8"/>
      <c r="J12" s="8" t="s">
        <v>3617</v>
      </c>
      <c r="K12" s="8"/>
      <c r="L12" s="8" t="s">
        <v>3617</v>
      </c>
      <c r="M12" s="8" t="s">
        <v>3617</v>
      </c>
      <c r="N12" s="8" t="s">
        <v>3617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1" customFormat="1" x14ac:dyDescent="0.2">
      <c r="A13" s="6" t="s">
        <v>3622</v>
      </c>
      <c r="B13" s="6" t="s">
        <v>3631</v>
      </c>
      <c r="C13" s="7" t="s">
        <v>3618</v>
      </c>
      <c r="D13" s="6" t="s">
        <v>3617</v>
      </c>
      <c r="E13" s="6" t="s">
        <v>3617</v>
      </c>
      <c r="F13" s="6" t="s">
        <v>3617</v>
      </c>
      <c r="G13" s="6" t="s">
        <v>3617</v>
      </c>
      <c r="H13" s="6" t="s">
        <v>3617</v>
      </c>
      <c r="I13" s="8"/>
      <c r="J13" s="8" t="s">
        <v>3617</v>
      </c>
      <c r="K13" s="8" t="s">
        <v>3617</v>
      </c>
      <c r="L13" s="8" t="s">
        <v>3617</v>
      </c>
      <c r="M13" s="8" t="s">
        <v>3617</v>
      </c>
      <c r="N13" s="8" t="s">
        <v>3617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1" customFormat="1" x14ac:dyDescent="0.2">
      <c r="A14" s="6" t="s">
        <v>3629</v>
      </c>
      <c r="B14" s="6" t="s">
        <v>3630</v>
      </c>
      <c r="C14" s="7" t="s">
        <v>3618</v>
      </c>
      <c r="D14" s="6" t="s">
        <v>3617</v>
      </c>
      <c r="E14" s="6" t="s">
        <v>3617</v>
      </c>
      <c r="F14" s="6" t="s">
        <v>3617</v>
      </c>
      <c r="G14" s="6" t="s">
        <v>3617</v>
      </c>
      <c r="H14" s="6" t="s">
        <v>3617</v>
      </c>
      <c r="I14" s="8"/>
      <c r="J14" s="8"/>
      <c r="K14" s="8"/>
      <c r="L14" s="8"/>
      <c r="M14" s="8"/>
      <c r="N14" s="8"/>
      <c r="O14" s="8"/>
      <c r="P14" s="8"/>
      <c r="Q14" s="8" t="s">
        <v>3617</v>
      </c>
      <c r="R14" s="8" t="s">
        <v>3617</v>
      </c>
      <c r="S14" s="8"/>
      <c r="T14" s="8"/>
      <c r="U14" s="8"/>
      <c r="V14" s="8"/>
      <c r="W14" s="8"/>
      <c r="X14" s="8"/>
      <c r="Y14" s="8"/>
    </row>
    <row r="15" spans="1:25" s="1" customFormat="1" x14ac:dyDescent="0.2">
      <c r="A15" s="6" t="s">
        <v>3628</v>
      </c>
      <c r="B15" s="6" t="s">
        <v>3629</v>
      </c>
      <c r="C15" s="7" t="s">
        <v>3618</v>
      </c>
      <c r="D15" s="6" t="s">
        <v>3617</v>
      </c>
      <c r="E15" s="6" t="s">
        <v>3617</v>
      </c>
      <c r="F15" s="6" t="s">
        <v>3617</v>
      </c>
      <c r="G15" s="6" t="s">
        <v>3617</v>
      </c>
      <c r="H15" s="6" t="s">
        <v>3617</v>
      </c>
      <c r="I15" s="8"/>
      <c r="J15" s="8"/>
      <c r="K15" s="8"/>
      <c r="L15" s="8"/>
      <c r="M15" s="8"/>
      <c r="N15" s="8"/>
      <c r="O15" s="8"/>
      <c r="P15" s="8"/>
      <c r="Q15" s="8" t="s">
        <v>3617</v>
      </c>
      <c r="R15" s="8" t="s">
        <v>3617</v>
      </c>
      <c r="S15" s="8"/>
      <c r="T15" s="8"/>
      <c r="U15" s="8" t="s">
        <v>3617</v>
      </c>
      <c r="V15" s="8"/>
      <c r="W15" s="8"/>
      <c r="X15" s="8"/>
      <c r="Y15" s="8"/>
    </row>
    <row r="16" spans="1:25" s="1" customFormat="1" x14ac:dyDescent="0.2">
      <c r="A16" s="6" t="s">
        <v>3619</v>
      </c>
      <c r="B16" s="6" t="s">
        <v>3628</v>
      </c>
      <c r="C16" s="7" t="s">
        <v>3618</v>
      </c>
      <c r="D16" s="6" t="s">
        <v>3617</v>
      </c>
      <c r="E16" s="6" t="s">
        <v>3617</v>
      </c>
      <c r="F16" s="6" t="s">
        <v>3617</v>
      </c>
      <c r="G16" s="6" t="s">
        <v>3617</v>
      </c>
      <c r="H16" s="6" t="s">
        <v>3617</v>
      </c>
      <c r="I16" s="8"/>
      <c r="J16" s="8"/>
      <c r="K16" s="8"/>
      <c r="L16" s="8"/>
      <c r="M16" s="8"/>
      <c r="N16" s="8"/>
      <c r="O16" s="8"/>
      <c r="P16" s="8"/>
      <c r="Q16" s="8" t="s">
        <v>3617</v>
      </c>
      <c r="R16" s="8" t="s">
        <v>3617</v>
      </c>
      <c r="S16" s="8" t="s">
        <v>3617</v>
      </c>
      <c r="T16" s="8"/>
      <c r="U16" s="8" t="s">
        <v>3617</v>
      </c>
      <c r="V16" s="8"/>
      <c r="W16" s="8"/>
      <c r="X16" s="8"/>
      <c r="Y16" s="8"/>
    </row>
    <row r="17" spans="1:25" s="1" customFormat="1" x14ac:dyDescent="0.2">
      <c r="A17" s="6" t="s">
        <v>3627</v>
      </c>
      <c r="B17" s="6" t="s">
        <v>3626</v>
      </c>
      <c r="C17" s="7" t="s">
        <v>3618</v>
      </c>
      <c r="D17" s="6" t="s">
        <v>3617</v>
      </c>
      <c r="E17" s="6" t="s">
        <v>3617</v>
      </c>
      <c r="F17" s="6" t="s">
        <v>3617</v>
      </c>
      <c r="G17" s="6" t="s">
        <v>3617</v>
      </c>
      <c r="H17" s="6" t="s">
        <v>3617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 t="s">
        <v>3617</v>
      </c>
      <c r="X17" s="8"/>
      <c r="Y17" s="8"/>
    </row>
    <row r="18" spans="1:25" s="1" customFormat="1" x14ac:dyDescent="0.2">
      <c r="A18" s="6" t="s">
        <v>3623</v>
      </c>
      <c r="B18" s="6" t="s">
        <v>3625</v>
      </c>
      <c r="C18" s="7" t="s">
        <v>3618</v>
      </c>
      <c r="D18" s="6" t="s">
        <v>3617</v>
      </c>
      <c r="E18" s="6" t="s">
        <v>3617</v>
      </c>
      <c r="F18" s="6" t="s">
        <v>3617</v>
      </c>
      <c r="G18" s="6" t="s">
        <v>3617</v>
      </c>
      <c r="H18" s="6" t="s">
        <v>3617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 t="s">
        <v>3617</v>
      </c>
      <c r="X18" s="8" t="s">
        <v>3617</v>
      </c>
      <c r="Y18" s="8"/>
    </row>
    <row r="19" spans="1:25" s="1" customFormat="1" x14ac:dyDescent="0.2">
      <c r="A19" s="6" t="s">
        <v>3624</v>
      </c>
      <c r="B19" s="6" t="s">
        <v>3623</v>
      </c>
      <c r="C19" s="7" t="s">
        <v>3618</v>
      </c>
      <c r="D19" s="6" t="s">
        <v>3617</v>
      </c>
      <c r="E19" s="6" t="s">
        <v>3617</v>
      </c>
      <c r="F19" s="6" t="s">
        <v>3617</v>
      </c>
      <c r="G19" s="6" t="s">
        <v>3617</v>
      </c>
      <c r="H19" s="6" t="s">
        <v>3617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 t="s">
        <v>3617</v>
      </c>
      <c r="X19" s="8" t="s">
        <v>3617</v>
      </c>
      <c r="Y19" s="8" t="s">
        <v>3617</v>
      </c>
    </row>
    <row r="20" spans="1:25" s="1" customFormat="1" x14ac:dyDescent="0.2">
      <c r="A20" s="6" t="s">
        <v>3621</v>
      </c>
      <c r="B20" s="6" t="s">
        <v>3622</v>
      </c>
      <c r="C20" s="7" t="s">
        <v>3618</v>
      </c>
      <c r="D20" s="6" t="s">
        <v>3617</v>
      </c>
      <c r="E20" s="6" t="s">
        <v>3617</v>
      </c>
      <c r="F20" s="6" t="s">
        <v>3617</v>
      </c>
      <c r="G20" s="6" t="s">
        <v>3617</v>
      </c>
      <c r="H20" s="6" t="s">
        <v>3617</v>
      </c>
      <c r="I20" s="8" t="s">
        <v>3617</v>
      </c>
      <c r="J20" s="8" t="s">
        <v>3617</v>
      </c>
      <c r="K20" s="8" t="s">
        <v>3617</v>
      </c>
      <c r="L20" s="8" t="s">
        <v>3617</v>
      </c>
      <c r="M20" s="8" t="s">
        <v>3617</v>
      </c>
      <c r="N20" s="8" t="s">
        <v>3617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1" customFormat="1" x14ac:dyDescent="0.2">
      <c r="A21" s="6" t="s">
        <v>3620</v>
      </c>
      <c r="B21" s="6" t="s">
        <v>3621</v>
      </c>
      <c r="C21" s="7" t="s">
        <v>3618</v>
      </c>
      <c r="D21" s="6" t="s">
        <v>3617</v>
      </c>
      <c r="E21" s="6" t="s">
        <v>3617</v>
      </c>
      <c r="F21" s="6" t="s">
        <v>3617</v>
      </c>
      <c r="G21" s="6" t="s">
        <v>3617</v>
      </c>
      <c r="H21" s="6" t="s">
        <v>3617</v>
      </c>
      <c r="I21" s="8" t="s">
        <v>3617</v>
      </c>
      <c r="J21" s="8" t="s">
        <v>3617</v>
      </c>
      <c r="K21" s="8" t="s">
        <v>3617</v>
      </c>
      <c r="L21" s="8" t="s">
        <v>3617</v>
      </c>
      <c r="M21" s="8" t="s">
        <v>3617</v>
      </c>
      <c r="N21" s="8" t="s">
        <v>3617</v>
      </c>
      <c r="O21" s="8" t="s">
        <v>3617</v>
      </c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1" customFormat="1" x14ac:dyDescent="0.2">
      <c r="A22" s="6" t="s">
        <v>11605</v>
      </c>
      <c r="B22" s="6" t="s">
        <v>3620</v>
      </c>
      <c r="C22" s="7" t="s">
        <v>3618</v>
      </c>
      <c r="D22" s="6" t="s">
        <v>3617</v>
      </c>
      <c r="E22" s="6" t="s">
        <v>3617</v>
      </c>
      <c r="F22" s="6" t="s">
        <v>3617</v>
      </c>
      <c r="G22" s="6" t="s">
        <v>3617</v>
      </c>
      <c r="H22" s="6" t="s">
        <v>3617</v>
      </c>
      <c r="I22" s="8" t="s">
        <v>3617</v>
      </c>
      <c r="J22" s="8" t="s">
        <v>3617</v>
      </c>
      <c r="K22" s="8" t="s">
        <v>3617</v>
      </c>
      <c r="L22" s="8" t="s">
        <v>3617</v>
      </c>
      <c r="M22" s="8" t="s">
        <v>3617</v>
      </c>
      <c r="N22" s="8" t="s">
        <v>3617</v>
      </c>
      <c r="O22" s="8" t="s">
        <v>3617</v>
      </c>
      <c r="P22" s="8" t="s">
        <v>3617</v>
      </c>
      <c r="Q22" s="8"/>
      <c r="R22" s="8"/>
      <c r="S22" s="8"/>
      <c r="T22" s="8"/>
      <c r="U22" s="8"/>
      <c r="V22" s="8"/>
      <c r="W22" s="8"/>
      <c r="X22" s="8"/>
      <c r="Y22" s="8"/>
    </row>
    <row r="23" spans="1:25" s="1" customFormat="1" x14ac:dyDescent="0.2">
      <c r="A23" s="6" t="s">
        <v>11606</v>
      </c>
      <c r="B23" s="6" t="s">
        <v>3619</v>
      </c>
      <c r="C23" s="7" t="s">
        <v>3618</v>
      </c>
      <c r="D23" s="6" t="s">
        <v>3617</v>
      </c>
      <c r="E23" s="6" t="s">
        <v>3617</v>
      </c>
      <c r="F23" s="6" t="s">
        <v>3617</v>
      </c>
      <c r="G23" s="6" t="s">
        <v>3617</v>
      </c>
      <c r="H23" s="6" t="s">
        <v>3617</v>
      </c>
      <c r="I23" s="8"/>
      <c r="J23" s="8"/>
      <c r="K23" s="8"/>
      <c r="L23" s="8"/>
      <c r="M23" s="8"/>
      <c r="N23" s="8"/>
      <c r="O23" s="8"/>
      <c r="P23" s="8"/>
      <c r="Q23" s="8" t="s">
        <v>3617</v>
      </c>
      <c r="R23" s="8" t="s">
        <v>3617</v>
      </c>
      <c r="S23" s="8"/>
      <c r="T23" s="8" t="s">
        <v>3617</v>
      </c>
      <c r="U23" s="8" t="s">
        <v>3617</v>
      </c>
      <c r="V23" s="8"/>
      <c r="W23" s="8" t="s">
        <v>3617</v>
      </c>
      <c r="X23" s="8"/>
      <c r="Y23" s="8"/>
    </row>
    <row r="24" spans="1:25" s="1" customFormat="1" x14ac:dyDescent="0.2">
      <c r="A24" s="6" t="s">
        <v>11607</v>
      </c>
      <c r="B24" s="6" t="s">
        <v>11606</v>
      </c>
      <c r="C24" s="6" t="s">
        <v>3618</v>
      </c>
      <c r="D24" s="6" t="s">
        <v>3617</v>
      </c>
      <c r="E24" s="6" t="s">
        <v>3617</v>
      </c>
      <c r="F24" s="6" t="s">
        <v>3617</v>
      </c>
      <c r="G24" s="6" t="s">
        <v>3617</v>
      </c>
      <c r="H24" s="6" t="s">
        <v>3617</v>
      </c>
      <c r="I24" s="8"/>
      <c r="J24" s="8" t="s">
        <v>3617</v>
      </c>
      <c r="K24" s="8"/>
      <c r="L24" s="8"/>
      <c r="M24" s="8"/>
      <c r="N24" s="8"/>
      <c r="O24" s="8"/>
      <c r="P24" s="8"/>
      <c r="Q24" s="8" t="s">
        <v>3617</v>
      </c>
      <c r="R24" s="8" t="s">
        <v>3617</v>
      </c>
      <c r="S24" s="8"/>
      <c r="T24" s="8" t="s">
        <v>3617</v>
      </c>
      <c r="U24" s="8" t="s">
        <v>3617</v>
      </c>
      <c r="V24" s="8"/>
      <c r="W24" s="8" t="s">
        <v>3617</v>
      </c>
      <c r="X24" s="8"/>
      <c r="Y24" s="8"/>
    </row>
    <row r="25" spans="1:25" s="1" customFormat="1" x14ac:dyDescent="0.2">
      <c r="A25" s="6" t="s">
        <v>11608</v>
      </c>
      <c r="B25" s="6" t="s">
        <v>11607</v>
      </c>
      <c r="C25" s="6" t="s">
        <v>3618</v>
      </c>
      <c r="D25" s="6" t="s">
        <v>3617</v>
      </c>
      <c r="E25" s="6" t="s">
        <v>3617</v>
      </c>
      <c r="F25" s="6" t="s">
        <v>3617</v>
      </c>
      <c r="G25" s="6" t="s">
        <v>3617</v>
      </c>
      <c r="H25" s="6" t="s">
        <v>3617</v>
      </c>
      <c r="I25" s="8"/>
      <c r="J25" s="8" t="s">
        <v>3617</v>
      </c>
      <c r="K25" s="8" t="s">
        <v>3617</v>
      </c>
      <c r="L25" s="8"/>
      <c r="M25" s="8"/>
      <c r="N25" s="8"/>
      <c r="O25" s="8"/>
      <c r="P25" s="8"/>
      <c r="Q25" s="8" t="s">
        <v>3617</v>
      </c>
      <c r="R25" s="8" t="s">
        <v>3617</v>
      </c>
      <c r="S25" s="8"/>
      <c r="T25" s="8" t="s">
        <v>3617</v>
      </c>
      <c r="U25" s="8" t="s">
        <v>3617</v>
      </c>
      <c r="V25" s="8"/>
      <c r="W25" s="8" t="s">
        <v>3617</v>
      </c>
      <c r="X25" s="8"/>
      <c r="Y25" s="8"/>
    </row>
    <row r="26" spans="1:25" s="1" customFormat="1" x14ac:dyDescent="0.2">
      <c r="A26" s="6" t="s">
        <v>11609</v>
      </c>
      <c r="B26" s="6" t="s">
        <v>11608</v>
      </c>
      <c r="C26" s="6" t="s">
        <v>3618</v>
      </c>
      <c r="D26" s="6" t="s">
        <v>3617</v>
      </c>
      <c r="E26" s="6" t="s">
        <v>3617</v>
      </c>
      <c r="F26" s="6" t="s">
        <v>3617</v>
      </c>
      <c r="G26" s="6" t="s">
        <v>3617</v>
      </c>
      <c r="H26" s="6" t="s">
        <v>3617</v>
      </c>
      <c r="I26" s="8"/>
      <c r="J26" s="8" t="s">
        <v>3617</v>
      </c>
      <c r="K26" s="8" t="s">
        <v>3617</v>
      </c>
      <c r="L26" s="8" t="s">
        <v>3617</v>
      </c>
      <c r="M26" s="8"/>
      <c r="N26" s="8"/>
      <c r="O26" s="8"/>
      <c r="P26" s="8"/>
      <c r="Q26" s="8" t="s">
        <v>3617</v>
      </c>
      <c r="R26" s="8" t="s">
        <v>3617</v>
      </c>
      <c r="S26" s="8"/>
      <c r="T26" s="8" t="s">
        <v>3617</v>
      </c>
      <c r="U26" s="8" t="s">
        <v>3617</v>
      </c>
      <c r="V26" s="8"/>
      <c r="W26" s="8" t="s">
        <v>3617</v>
      </c>
      <c r="X26" s="8"/>
      <c r="Y26" s="8"/>
    </row>
    <row r="27" spans="1:25" s="1" customFormat="1" x14ac:dyDescent="0.2">
      <c r="A27" s="6" t="s">
        <v>11610</v>
      </c>
      <c r="B27" s="6" t="s">
        <v>11609</v>
      </c>
      <c r="C27" s="6" t="s">
        <v>3618</v>
      </c>
      <c r="D27" s="6" t="s">
        <v>3617</v>
      </c>
      <c r="E27" s="6" t="s">
        <v>3617</v>
      </c>
      <c r="F27" s="6" t="s">
        <v>3617</v>
      </c>
      <c r="G27" s="6" t="s">
        <v>3617</v>
      </c>
      <c r="H27" s="6" t="s">
        <v>3617</v>
      </c>
      <c r="I27" s="8"/>
      <c r="J27" s="8" t="s">
        <v>3617</v>
      </c>
      <c r="K27" s="8" t="s">
        <v>3617</v>
      </c>
      <c r="L27" s="8" t="s">
        <v>3617</v>
      </c>
      <c r="M27" s="8" t="s">
        <v>3617</v>
      </c>
      <c r="N27" s="8"/>
      <c r="O27" s="8"/>
      <c r="P27" s="8"/>
      <c r="Q27" s="8" t="s">
        <v>3617</v>
      </c>
      <c r="R27" s="8" t="s">
        <v>3617</v>
      </c>
      <c r="S27" s="8"/>
      <c r="T27" s="8" t="s">
        <v>3617</v>
      </c>
      <c r="U27" s="8" t="s">
        <v>3617</v>
      </c>
      <c r="V27" s="8"/>
      <c r="W27" s="8" t="s">
        <v>3617</v>
      </c>
      <c r="X27" s="8"/>
      <c r="Y27" s="8"/>
    </row>
    <row r="28" spans="1:25" s="1" customFormat="1" x14ac:dyDescent="0.2">
      <c r="A28" s="6" t="s">
        <v>11611</v>
      </c>
      <c r="B28" s="6" t="s">
        <v>11610</v>
      </c>
      <c r="C28" s="6" t="s">
        <v>3618</v>
      </c>
      <c r="D28" s="6" t="s">
        <v>3617</v>
      </c>
      <c r="E28" s="6" t="s">
        <v>3617</v>
      </c>
      <c r="F28" s="6" t="s">
        <v>3617</v>
      </c>
      <c r="G28" s="6" t="s">
        <v>3617</v>
      </c>
      <c r="H28" s="6" t="s">
        <v>3617</v>
      </c>
      <c r="I28" s="8"/>
      <c r="J28" s="8" t="s">
        <v>3617</v>
      </c>
      <c r="K28" s="8" t="s">
        <v>3617</v>
      </c>
      <c r="L28" s="8" t="s">
        <v>3617</v>
      </c>
      <c r="M28" s="8" t="s">
        <v>3617</v>
      </c>
      <c r="N28" s="8" t="s">
        <v>3617</v>
      </c>
      <c r="O28" s="8"/>
      <c r="P28" s="8"/>
      <c r="Q28" s="8" t="s">
        <v>3617</v>
      </c>
      <c r="R28" s="8" t="s">
        <v>3617</v>
      </c>
      <c r="S28" s="8"/>
      <c r="T28" s="8" t="s">
        <v>3617</v>
      </c>
      <c r="U28" s="8" t="s">
        <v>3617</v>
      </c>
      <c r="V28" s="8"/>
      <c r="W28" s="8" t="s">
        <v>3617</v>
      </c>
      <c r="X28" s="8"/>
      <c r="Y28" s="8"/>
    </row>
    <row r="29" spans="1:25" s="1" customFormat="1" x14ac:dyDescent="0.2">
      <c r="A29" s="6" t="s">
        <v>11612</v>
      </c>
      <c r="B29" s="6" t="s">
        <v>11611</v>
      </c>
      <c r="C29" s="6" t="s">
        <v>3618</v>
      </c>
      <c r="D29" s="6" t="s">
        <v>3617</v>
      </c>
      <c r="E29" s="6" t="s">
        <v>3617</v>
      </c>
      <c r="F29" s="6" t="s">
        <v>3617</v>
      </c>
      <c r="G29" s="6" t="s">
        <v>3617</v>
      </c>
      <c r="H29" s="6" t="s">
        <v>3617</v>
      </c>
      <c r="I29" s="8"/>
      <c r="J29" s="8" t="s">
        <v>3617</v>
      </c>
      <c r="K29" s="8" t="s">
        <v>3617</v>
      </c>
      <c r="L29" s="8" t="s">
        <v>3617</v>
      </c>
      <c r="M29" s="8" t="s">
        <v>3617</v>
      </c>
      <c r="N29" s="8" t="s">
        <v>3617</v>
      </c>
      <c r="O29" s="8" t="s">
        <v>3617</v>
      </c>
      <c r="P29" s="8"/>
      <c r="Q29" s="8" t="s">
        <v>3617</v>
      </c>
      <c r="R29" s="8" t="s">
        <v>3617</v>
      </c>
      <c r="S29" s="8"/>
      <c r="T29" s="8" t="s">
        <v>3617</v>
      </c>
      <c r="U29" s="8" t="s">
        <v>3617</v>
      </c>
      <c r="V29" s="8"/>
      <c r="W29" s="8" t="s">
        <v>3617</v>
      </c>
      <c r="X29" s="8"/>
      <c r="Y29" s="8"/>
    </row>
    <row r="30" spans="1:25" s="1" customFormat="1" x14ac:dyDescent="0.2">
      <c r="A30" s="6" t="s">
        <v>11613</v>
      </c>
      <c r="B30" s="6" t="s">
        <v>11612</v>
      </c>
      <c r="C30" s="6" t="s">
        <v>3618</v>
      </c>
      <c r="D30" s="6" t="s">
        <v>3617</v>
      </c>
      <c r="E30" s="6" t="s">
        <v>3617</v>
      </c>
      <c r="F30" s="6" t="s">
        <v>3617</v>
      </c>
      <c r="G30" s="6" t="s">
        <v>3617</v>
      </c>
      <c r="H30" s="6" t="s">
        <v>3617</v>
      </c>
      <c r="I30" s="8"/>
      <c r="J30" s="8" t="s">
        <v>3617</v>
      </c>
      <c r="K30" s="8" t="s">
        <v>3617</v>
      </c>
      <c r="L30" s="8" t="s">
        <v>3617</v>
      </c>
      <c r="M30" s="8" t="s">
        <v>3617</v>
      </c>
      <c r="N30" s="8" t="s">
        <v>3617</v>
      </c>
      <c r="O30" s="8" t="s">
        <v>3617</v>
      </c>
      <c r="P30" s="8"/>
      <c r="Q30" s="8" t="s">
        <v>3617</v>
      </c>
      <c r="R30" s="8" t="s">
        <v>3617</v>
      </c>
      <c r="S30" s="8"/>
      <c r="T30" s="8" t="s">
        <v>3617</v>
      </c>
      <c r="U30" s="8" t="s">
        <v>3617</v>
      </c>
      <c r="V30" s="8"/>
      <c r="W30" s="8" t="s">
        <v>3617</v>
      </c>
      <c r="X30" s="8"/>
      <c r="Y30" s="8"/>
    </row>
    <row r="31" spans="1:25" s="1" customFormat="1" x14ac:dyDescent="0.2">
      <c r="A31" s="6" t="s">
        <v>11614</v>
      </c>
      <c r="B31" s="6" t="s">
        <v>11605</v>
      </c>
      <c r="C31" s="6" t="s">
        <v>3618</v>
      </c>
      <c r="D31" s="6" t="s">
        <v>3617</v>
      </c>
      <c r="E31" s="6" t="s">
        <v>3617</v>
      </c>
      <c r="F31" s="6" t="s">
        <v>3617</v>
      </c>
      <c r="G31" s="6" t="s">
        <v>3617</v>
      </c>
      <c r="H31" s="6" t="s">
        <v>3617</v>
      </c>
      <c r="I31" s="8" t="s">
        <v>3617</v>
      </c>
      <c r="J31" s="8" t="s">
        <v>3617</v>
      </c>
      <c r="K31" s="8" t="s">
        <v>3617</v>
      </c>
      <c r="L31" s="8" t="s">
        <v>3617</v>
      </c>
      <c r="M31" s="8" t="s">
        <v>3617</v>
      </c>
      <c r="N31" s="8" t="s">
        <v>3617</v>
      </c>
      <c r="O31" s="8" t="s">
        <v>3617</v>
      </c>
      <c r="P31" s="8" t="s">
        <v>3617</v>
      </c>
      <c r="Q31" s="8" t="s">
        <v>3617</v>
      </c>
      <c r="R31" s="8"/>
      <c r="S31" s="8"/>
      <c r="T31" s="8"/>
      <c r="U31" s="8"/>
      <c r="V31" s="8"/>
      <c r="W31" s="8"/>
      <c r="X31" s="8"/>
      <c r="Y31" s="8"/>
    </row>
    <row r="32" spans="1:25" s="1" customFormat="1" x14ac:dyDescent="0.2">
      <c r="A32" s="6" t="s">
        <v>11615</v>
      </c>
      <c r="B32" s="6" t="s">
        <v>11614</v>
      </c>
      <c r="C32" s="6" t="s">
        <v>3618</v>
      </c>
      <c r="D32" s="6" t="s">
        <v>3617</v>
      </c>
      <c r="E32" s="6" t="s">
        <v>3617</v>
      </c>
      <c r="F32" s="6" t="s">
        <v>3617</v>
      </c>
      <c r="G32" s="6" t="s">
        <v>3617</v>
      </c>
      <c r="H32" s="6" t="s">
        <v>3617</v>
      </c>
      <c r="I32" s="8" t="s">
        <v>3617</v>
      </c>
      <c r="J32" s="8" t="s">
        <v>3617</v>
      </c>
      <c r="K32" s="8" t="s">
        <v>3617</v>
      </c>
      <c r="L32" s="8" t="s">
        <v>3617</v>
      </c>
      <c r="M32" s="8" t="s">
        <v>3617</v>
      </c>
      <c r="N32" s="8" t="s">
        <v>3617</v>
      </c>
      <c r="O32" s="8" t="s">
        <v>3617</v>
      </c>
      <c r="P32" s="8" t="s">
        <v>3617</v>
      </c>
      <c r="Q32" s="8" t="s">
        <v>3617</v>
      </c>
      <c r="R32" s="8" t="s">
        <v>3617</v>
      </c>
      <c r="S32" s="8"/>
      <c r="T32" s="8"/>
      <c r="U32" s="8"/>
      <c r="V32" s="8"/>
      <c r="W32" s="8"/>
      <c r="X32" s="8"/>
      <c r="Y32" s="8"/>
    </row>
    <row r="33" spans="1:25" s="1" customFormat="1" x14ac:dyDescent="0.2">
      <c r="A33" s="6" t="s">
        <v>11616</v>
      </c>
      <c r="B33" s="6" t="s">
        <v>11615</v>
      </c>
      <c r="C33" s="6" t="s">
        <v>3618</v>
      </c>
      <c r="D33" s="6" t="s">
        <v>3617</v>
      </c>
      <c r="E33" s="6" t="s">
        <v>3617</v>
      </c>
      <c r="F33" s="6" t="s">
        <v>3617</v>
      </c>
      <c r="G33" s="6" t="s">
        <v>3617</v>
      </c>
      <c r="H33" s="6" t="s">
        <v>3617</v>
      </c>
      <c r="I33" s="8" t="s">
        <v>3617</v>
      </c>
      <c r="J33" s="8" t="s">
        <v>3617</v>
      </c>
      <c r="K33" s="8" t="s">
        <v>3617</v>
      </c>
      <c r="L33" s="8" t="s">
        <v>3617</v>
      </c>
      <c r="M33" s="8" t="s">
        <v>3617</v>
      </c>
      <c r="N33" s="8" t="s">
        <v>3617</v>
      </c>
      <c r="O33" s="8" t="s">
        <v>3617</v>
      </c>
      <c r="P33" s="8" t="s">
        <v>3617</v>
      </c>
      <c r="Q33" s="8" t="s">
        <v>3617</v>
      </c>
      <c r="R33" s="8" t="s">
        <v>3617</v>
      </c>
      <c r="S33" s="8"/>
      <c r="T33" s="8" t="s">
        <v>3617</v>
      </c>
      <c r="U33" s="8"/>
      <c r="V33" s="8"/>
      <c r="W33" s="8"/>
      <c r="X33" s="8"/>
      <c r="Y33" s="8"/>
    </row>
    <row r="34" spans="1:25" s="1" customFormat="1" x14ac:dyDescent="0.2">
      <c r="A34" s="6" t="s">
        <v>11617</v>
      </c>
      <c r="B34" s="6" t="s">
        <v>11618</v>
      </c>
      <c r="C34" s="6" t="s">
        <v>3618</v>
      </c>
      <c r="D34" s="6" t="s">
        <v>3617</v>
      </c>
      <c r="E34" s="6" t="s">
        <v>3617</v>
      </c>
      <c r="F34" s="6" t="s">
        <v>3617</v>
      </c>
      <c r="G34" s="6" t="s">
        <v>3617</v>
      </c>
      <c r="H34" s="6" t="s">
        <v>3617</v>
      </c>
      <c r="I34" s="8" t="s">
        <v>3617</v>
      </c>
      <c r="J34" s="8" t="s">
        <v>3617</v>
      </c>
      <c r="K34" s="8" t="s">
        <v>3617</v>
      </c>
      <c r="L34" s="8" t="s">
        <v>3617</v>
      </c>
      <c r="M34" s="8" t="s">
        <v>3617</v>
      </c>
      <c r="N34" s="8" t="s">
        <v>3617</v>
      </c>
      <c r="O34" s="8" t="s">
        <v>3617</v>
      </c>
      <c r="P34" s="8" t="s">
        <v>3617</v>
      </c>
      <c r="Q34" s="8" t="s">
        <v>3617</v>
      </c>
      <c r="R34" s="8" t="s">
        <v>3617</v>
      </c>
      <c r="S34" s="8"/>
      <c r="T34" s="8" t="s">
        <v>3617</v>
      </c>
      <c r="U34" s="8" t="s">
        <v>3617</v>
      </c>
      <c r="V34" s="8"/>
      <c r="W34" s="8"/>
      <c r="X34" s="8"/>
      <c r="Y34" s="8"/>
    </row>
    <row r="35" spans="1:25" s="1" customFormat="1" x14ac:dyDescent="0.2">
      <c r="A35" s="6" t="s">
        <v>11618</v>
      </c>
      <c r="B35" s="6" t="s">
        <v>11617</v>
      </c>
      <c r="C35" s="6" t="s">
        <v>3618</v>
      </c>
      <c r="D35" s="6" t="s">
        <v>3617</v>
      </c>
      <c r="E35" s="6" t="s">
        <v>3617</v>
      </c>
      <c r="F35" s="6" t="s">
        <v>3617</v>
      </c>
      <c r="G35" s="6" t="s">
        <v>3617</v>
      </c>
      <c r="H35" s="6" t="s">
        <v>3617</v>
      </c>
      <c r="I35" s="8" t="s">
        <v>3617</v>
      </c>
      <c r="J35" s="8" t="s">
        <v>3617</v>
      </c>
      <c r="K35" s="8" t="s">
        <v>3617</v>
      </c>
      <c r="L35" s="8" t="s">
        <v>3617</v>
      </c>
      <c r="M35" s="8" t="s">
        <v>3617</v>
      </c>
      <c r="N35" s="8" t="s">
        <v>3617</v>
      </c>
      <c r="O35" s="8" t="s">
        <v>3617</v>
      </c>
      <c r="P35" s="8" t="s">
        <v>3617</v>
      </c>
      <c r="Q35" s="8" t="s">
        <v>3617</v>
      </c>
      <c r="R35" s="8" t="s">
        <v>3617</v>
      </c>
      <c r="S35" s="8"/>
      <c r="T35" s="8" t="s">
        <v>3617</v>
      </c>
      <c r="U35" s="8" t="s">
        <v>3617</v>
      </c>
      <c r="V35" s="8"/>
      <c r="W35" s="8" t="s">
        <v>3617</v>
      </c>
      <c r="X35" s="8"/>
      <c r="Y35" s="8"/>
    </row>
    <row r="36" spans="1:25" x14ac:dyDescent="0.2">
      <c r="A36" s="6" t="s">
        <v>11619</v>
      </c>
      <c r="B36" s="6" t="s">
        <v>11618</v>
      </c>
      <c r="C36" s="6" t="s">
        <v>3618</v>
      </c>
      <c r="D36" s="6" t="s">
        <v>3617</v>
      </c>
      <c r="E36" s="6" t="s">
        <v>3617</v>
      </c>
      <c r="F36" s="6" t="s">
        <v>3617</v>
      </c>
      <c r="G36" s="6" t="s">
        <v>3617</v>
      </c>
      <c r="H36" s="6" t="s">
        <v>3617</v>
      </c>
      <c r="I36" s="8" t="s">
        <v>3617</v>
      </c>
      <c r="J36" s="8" t="s">
        <v>3617</v>
      </c>
      <c r="K36" s="8" t="s">
        <v>3617</v>
      </c>
      <c r="L36" s="8" t="s">
        <v>3617</v>
      </c>
      <c r="M36" s="8" t="s">
        <v>3617</v>
      </c>
      <c r="N36" s="8" t="s">
        <v>3617</v>
      </c>
      <c r="O36" s="8" t="s">
        <v>3617</v>
      </c>
      <c r="P36" s="8" t="s">
        <v>3617</v>
      </c>
      <c r="Q36" s="8" t="s">
        <v>3617</v>
      </c>
      <c r="R36" s="8" t="s">
        <v>3617</v>
      </c>
      <c r="S36" s="8"/>
      <c r="T36" s="8" t="s">
        <v>3617</v>
      </c>
      <c r="U36" s="8" t="s">
        <v>3617</v>
      </c>
      <c r="V36" s="8" t="s">
        <v>3617</v>
      </c>
      <c r="W36" s="8" t="s">
        <v>3617</v>
      </c>
      <c r="X36" s="8"/>
      <c r="Y36" s="8"/>
    </row>
    <row r="37" spans="1:25" s="9" customFormat="1" x14ac:dyDescent="0.2"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s="9" customFormat="1" x14ac:dyDescent="0.2"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s="9" customFormat="1" x14ac:dyDescent="0.2"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s="9" customFormat="1" x14ac:dyDescent="0.2"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s="9" customFormat="1" x14ac:dyDescent="0.2"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s="9" customFormat="1" x14ac:dyDescent="0.2"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s="9" customFormat="1" x14ac:dyDescent="0.2"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s="9" customFormat="1" x14ac:dyDescent="0.2"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s="9" customFormat="1" x14ac:dyDescent="0.2"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s="9" customFormat="1" x14ac:dyDescent="0.2"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s="9" customFormat="1" x14ac:dyDescent="0.2"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s="9" customFormat="1" x14ac:dyDescent="0.2"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9:25" s="9" customFormat="1" x14ac:dyDescent="0.2"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9:25" s="9" customFormat="1" x14ac:dyDescent="0.2"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9:25" s="9" customFormat="1" x14ac:dyDescent="0.2"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9:25" s="9" customFormat="1" x14ac:dyDescent="0.2"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9:25" s="9" customFormat="1" x14ac:dyDescent="0.2"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9:25" s="9" customFormat="1" x14ac:dyDescent="0.2"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9:25" s="9" customFormat="1" x14ac:dyDescent="0.2"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9:25" s="9" customFormat="1" x14ac:dyDescent="0.2"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9:25" s="9" customFormat="1" x14ac:dyDescent="0.2"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9:25" s="9" customFormat="1" x14ac:dyDescent="0.2"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9:25" s="9" customFormat="1" x14ac:dyDescent="0.2"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9:25" s="9" customFormat="1" x14ac:dyDescent="0.2"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9:25" s="9" customFormat="1" x14ac:dyDescent="0.2"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9:25" s="9" customFormat="1" x14ac:dyDescent="0.2"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9:25" s="9" customFormat="1" x14ac:dyDescent="0.2"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9:25" s="9" customFormat="1" x14ac:dyDescent="0.2"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9:25" s="9" customFormat="1" x14ac:dyDescent="0.2"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9:25" s="9" customFormat="1" x14ac:dyDescent="0.2"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9:25" s="9" customFormat="1" x14ac:dyDescent="0.2"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9:25" s="9" customFormat="1" x14ac:dyDescent="0.2"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9:25" s="9" customFormat="1" x14ac:dyDescent="0.2"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9:25" s="9" customFormat="1" x14ac:dyDescent="0.2"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9:25" s="9" customFormat="1" x14ac:dyDescent="0.2"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9:25" s="9" customFormat="1" x14ac:dyDescent="0.2"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9:25" s="9" customFormat="1" x14ac:dyDescent="0.2"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9:25" s="9" customFormat="1" x14ac:dyDescent="0.2"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9:25" s="9" customFormat="1" x14ac:dyDescent="0.2"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9:25" s="9" customFormat="1" x14ac:dyDescent="0.2"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9:25" s="9" customFormat="1" x14ac:dyDescent="0.2"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9:25" s="9" customFormat="1" x14ac:dyDescent="0.2"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9:25" s="9" customFormat="1" x14ac:dyDescent="0.2"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9:25" s="9" customFormat="1" x14ac:dyDescent="0.2"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9:25" s="9" customFormat="1" x14ac:dyDescent="0.2"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9:25" s="9" customFormat="1" x14ac:dyDescent="0.2"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9:25" s="9" customFormat="1" x14ac:dyDescent="0.2"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9:25" s="9" customFormat="1" x14ac:dyDescent="0.2"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9:25" s="9" customFormat="1" x14ac:dyDescent="0.2"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9:25" s="9" customFormat="1" x14ac:dyDescent="0.2"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9:25" s="9" customFormat="1" x14ac:dyDescent="0.2"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9:25" s="9" customFormat="1" x14ac:dyDescent="0.2"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9:25" s="9" customFormat="1" x14ac:dyDescent="0.2"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9:25" s="9" customFormat="1" x14ac:dyDescent="0.2"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9:25" s="9" customFormat="1" x14ac:dyDescent="0.2"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9:25" s="9" customFormat="1" x14ac:dyDescent="0.2"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9:25" s="9" customFormat="1" x14ac:dyDescent="0.2"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9:25" s="9" customFormat="1" x14ac:dyDescent="0.2"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9:25" s="9" customFormat="1" x14ac:dyDescent="0.2"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9:25" s="9" customFormat="1" x14ac:dyDescent="0.2"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9:25" s="9" customFormat="1" x14ac:dyDescent="0.2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9:25" s="9" customFormat="1" x14ac:dyDescent="0.2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9:25" s="9" customFormat="1" x14ac:dyDescent="0.2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9:25" s="9" customFormat="1" x14ac:dyDescent="0.2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9:25" s="9" customFormat="1" x14ac:dyDescent="0.2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9:25" s="9" customFormat="1" x14ac:dyDescent="0.2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9:25" s="9" customFormat="1" x14ac:dyDescent="0.2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9:25" s="9" customFormat="1" x14ac:dyDescent="0.2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9:25" s="9" customFormat="1" x14ac:dyDescent="0.2"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9:25" s="9" customFormat="1" x14ac:dyDescent="0.2"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9:25" s="9" customFormat="1" x14ac:dyDescent="0.2"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9:25" s="9" customFormat="1" x14ac:dyDescent="0.2"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9:25" s="9" customFormat="1" x14ac:dyDescent="0.2"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9:25" s="9" customFormat="1" x14ac:dyDescent="0.2"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9:25" s="9" customFormat="1" x14ac:dyDescent="0.2"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9:25" s="9" customFormat="1" x14ac:dyDescent="0.2"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9:25" s="9" customFormat="1" x14ac:dyDescent="0.2"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9:25" s="9" customFormat="1" x14ac:dyDescent="0.2"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9:25" s="9" customFormat="1" x14ac:dyDescent="0.2"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9:25" s="9" customFormat="1" x14ac:dyDescent="0.2"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9:25" s="9" customFormat="1" x14ac:dyDescent="0.2"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9:25" s="9" customFormat="1" x14ac:dyDescent="0.2"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9:25" s="9" customFormat="1" x14ac:dyDescent="0.2"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9:25" s="9" customFormat="1" x14ac:dyDescent="0.2"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9:25" s="9" customFormat="1" x14ac:dyDescent="0.2"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9:25" s="9" customFormat="1" x14ac:dyDescent="0.2"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9:25" s="9" customFormat="1" x14ac:dyDescent="0.2"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9:25" s="9" customFormat="1" x14ac:dyDescent="0.2"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9:25" s="9" customFormat="1" x14ac:dyDescent="0.2"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9:25" s="9" customFormat="1" x14ac:dyDescent="0.2"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9:25" s="9" customFormat="1" x14ac:dyDescent="0.2"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9:25" s="9" customFormat="1" x14ac:dyDescent="0.2"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9:25" s="9" customFormat="1" x14ac:dyDescent="0.2"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9:25" s="9" customFormat="1" x14ac:dyDescent="0.2"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9:25" s="9" customFormat="1" x14ac:dyDescent="0.2"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9:25" s="9" customFormat="1" x14ac:dyDescent="0.2"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9:25" s="9" customFormat="1" x14ac:dyDescent="0.2"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9:25" s="9" customFormat="1" x14ac:dyDescent="0.2"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9:25" s="9" customFormat="1" x14ac:dyDescent="0.2"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9:25" s="9" customFormat="1" x14ac:dyDescent="0.2"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9:25" s="9" customFormat="1" x14ac:dyDescent="0.2"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9:25" s="9" customFormat="1" x14ac:dyDescent="0.2"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9:25" s="9" customFormat="1" x14ac:dyDescent="0.2"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9:25" s="9" customFormat="1" x14ac:dyDescent="0.2"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9:25" s="9" customFormat="1" x14ac:dyDescent="0.2"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9:25" s="9" customFormat="1" x14ac:dyDescent="0.2"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9:25" s="9" customFormat="1" x14ac:dyDescent="0.2"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9:25" s="9" customFormat="1" x14ac:dyDescent="0.2"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9:25" s="9" customFormat="1" x14ac:dyDescent="0.2"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9:25" s="9" customFormat="1" x14ac:dyDescent="0.2"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9:25" s="9" customFormat="1" x14ac:dyDescent="0.2"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9:25" s="9" customFormat="1" x14ac:dyDescent="0.2"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9:25" s="9" customFormat="1" x14ac:dyDescent="0.2"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9:25" s="9" customFormat="1" x14ac:dyDescent="0.2"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9:25" s="9" customFormat="1" x14ac:dyDescent="0.2"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9:25" s="9" customFormat="1" x14ac:dyDescent="0.2"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9:25" s="9" customFormat="1" x14ac:dyDescent="0.2"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9:25" s="9" customFormat="1" x14ac:dyDescent="0.2"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9:25" s="9" customFormat="1" x14ac:dyDescent="0.2"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9:25" s="9" customFormat="1" x14ac:dyDescent="0.2"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9:25" s="9" customFormat="1" x14ac:dyDescent="0.2"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9:25" s="9" customFormat="1" x14ac:dyDescent="0.2"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9:25" s="9" customFormat="1" x14ac:dyDescent="0.2"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9:25" s="9" customFormat="1" x14ac:dyDescent="0.2"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9:25" s="9" customFormat="1" x14ac:dyDescent="0.2"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9:25" s="9" customFormat="1" x14ac:dyDescent="0.2"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9:25" s="9" customFormat="1" x14ac:dyDescent="0.2"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9:25" s="9" customFormat="1" x14ac:dyDescent="0.2"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9:25" s="9" customFormat="1" x14ac:dyDescent="0.2"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9:25" s="9" customFormat="1" x14ac:dyDescent="0.2"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9:25" s="9" customFormat="1" x14ac:dyDescent="0.2"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9:25" s="9" customFormat="1" x14ac:dyDescent="0.2"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9:25" s="9" customFormat="1" x14ac:dyDescent="0.2"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9:25" s="9" customFormat="1" x14ac:dyDescent="0.2"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9:25" s="9" customFormat="1" x14ac:dyDescent="0.2"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9:25" s="9" customFormat="1" x14ac:dyDescent="0.2"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9:25" s="9" customFormat="1" x14ac:dyDescent="0.2"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9:25" s="9" customFormat="1" x14ac:dyDescent="0.2"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9:25" s="9" customFormat="1" x14ac:dyDescent="0.2"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9:25" s="9" customFormat="1" x14ac:dyDescent="0.2"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9:25" s="9" customFormat="1" x14ac:dyDescent="0.2"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9:25" s="9" customFormat="1" x14ac:dyDescent="0.2"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9:25" s="9" customFormat="1" x14ac:dyDescent="0.2"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9:25" s="9" customFormat="1" x14ac:dyDescent="0.2"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9:25" s="9" customFormat="1" x14ac:dyDescent="0.2"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9:25" s="9" customFormat="1" x14ac:dyDescent="0.2"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9:25" s="9" customFormat="1" x14ac:dyDescent="0.2"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9:25" s="9" customFormat="1" x14ac:dyDescent="0.2"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9:25" s="9" customFormat="1" x14ac:dyDescent="0.2"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9:25" s="9" customFormat="1" x14ac:dyDescent="0.2"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9:25" s="9" customFormat="1" x14ac:dyDescent="0.2"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9:25" s="9" customFormat="1" x14ac:dyDescent="0.2"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9:25" s="9" customFormat="1" x14ac:dyDescent="0.2"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9:25" s="9" customFormat="1" x14ac:dyDescent="0.2"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9:25" s="9" customFormat="1" x14ac:dyDescent="0.2"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9:25" s="9" customFormat="1" x14ac:dyDescent="0.2"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9:25" s="9" customFormat="1" x14ac:dyDescent="0.2"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9:25" s="9" customFormat="1" x14ac:dyDescent="0.2"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9:25" s="9" customFormat="1" x14ac:dyDescent="0.2"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9:25" s="9" customFormat="1" x14ac:dyDescent="0.2"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9:25" s="9" customFormat="1" x14ac:dyDescent="0.2"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9:25" s="9" customFormat="1" x14ac:dyDescent="0.2"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9:25" s="9" customFormat="1" x14ac:dyDescent="0.2"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9:25" s="9" customFormat="1" x14ac:dyDescent="0.2"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9:25" s="9" customFormat="1" x14ac:dyDescent="0.2"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9:25" s="9" customFormat="1" x14ac:dyDescent="0.2"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9:25" s="9" customFormat="1" x14ac:dyDescent="0.2"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9:25" s="9" customFormat="1" x14ac:dyDescent="0.2"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9:25" s="9" customFormat="1" x14ac:dyDescent="0.2"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9:25" s="9" customFormat="1" x14ac:dyDescent="0.2"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9:25" s="9" customFormat="1" x14ac:dyDescent="0.2"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9:25" s="9" customFormat="1" x14ac:dyDescent="0.2"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9:25" s="9" customFormat="1" x14ac:dyDescent="0.2"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9:25" s="9" customFormat="1" x14ac:dyDescent="0.2"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9:25" s="9" customFormat="1" x14ac:dyDescent="0.2"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9:25" s="9" customFormat="1" x14ac:dyDescent="0.2"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9:25" s="9" customFormat="1" x14ac:dyDescent="0.2"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9:25" s="9" customFormat="1" x14ac:dyDescent="0.2"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9:25" s="9" customFormat="1" x14ac:dyDescent="0.2"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9:25" s="9" customFormat="1" x14ac:dyDescent="0.2"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9:25" s="9" customFormat="1" x14ac:dyDescent="0.2"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9:25" s="9" customFormat="1" x14ac:dyDescent="0.2"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9:25" s="9" customFormat="1" x14ac:dyDescent="0.2"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9:25" s="9" customFormat="1" x14ac:dyDescent="0.2"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9:25" s="9" customFormat="1" x14ac:dyDescent="0.2"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9:25" s="9" customFormat="1" x14ac:dyDescent="0.2"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9:25" s="9" customFormat="1" x14ac:dyDescent="0.2"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9:25" s="9" customFormat="1" x14ac:dyDescent="0.2"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9:25" s="9" customFormat="1" x14ac:dyDescent="0.2"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9:25" s="9" customFormat="1" x14ac:dyDescent="0.2"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9:25" s="9" customFormat="1" x14ac:dyDescent="0.2"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9:25" s="9" customFormat="1" x14ac:dyDescent="0.2"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9:25" s="9" customFormat="1" x14ac:dyDescent="0.2"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9:25" s="9" customFormat="1" x14ac:dyDescent="0.2"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9:25" s="9" customFormat="1" x14ac:dyDescent="0.2"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9:25" s="9" customFormat="1" x14ac:dyDescent="0.2"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9:25" s="9" customFormat="1" x14ac:dyDescent="0.2"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9:25" s="9" customFormat="1" x14ac:dyDescent="0.2"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9:25" s="9" customFormat="1" x14ac:dyDescent="0.2"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9:25" s="9" customFormat="1" x14ac:dyDescent="0.2"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9:25" s="9" customFormat="1" x14ac:dyDescent="0.2"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9:25" s="9" customFormat="1" x14ac:dyDescent="0.2"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9:25" s="9" customFormat="1" x14ac:dyDescent="0.2"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9:25" s="9" customFormat="1" x14ac:dyDescent="0.2"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9:25" s="9" customFormat="1" x14ac:dyDescent="0.2"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9:25" s="9" customFormat="1" x14ac:dyDescent="0.2"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9:25" s="9" customFormat="1" x14ac:dyDescent="0.2"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9:25" s="9" customFormat="1" x14ac:dyDescent="0.2"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9:25" s="9" customFormat="1" x14ac:dyDescent="0.2"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9:25" s="9" customFormat="1" x14ac:dyDescent="0.2"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9:25" s="9" customFormat="1" x14ac:dyDescent="0.2"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9:25" s="9" customFormat="1" x14ac:dyDescent="0.2"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9:25" s="9" customFormat="1" x14ac:dyDescent="0.2"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9:25" s="9" customFormat="1" x14ac:dyDescent="0.2"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9:25" s="9" customFormat="1" x14ac:dyDescent="0.2"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9:25" s="9" customFormat="1" x14ac:dyDescent="0.2"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9:25" s="9" customFormat="1" x14ac:dyDescent="0.2"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9:25" s="9" customFormat="1" x14ac:dyDescent="0.2"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9:25" s="9" customFormat="1" x14ac:dyDescent="0.2"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9:25" s="9" customFormat="1" x14ac:dyDescent="0.2"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9:25" s="9" customFormat="1" x14ac:dyDescent="0.2"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9:25" s="9" customFormat="1" x14ac:dyDescent="0.2"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9:25" s="9" customFormat="1" x14ac:dyDescent="0.2"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9:25" s="9" customFormat="1" x14ac:dyDescent="0.2"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9:25" s="9" customFormat="1" x14ac:dyDescent="0.2"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9:25" s="9" customFormat="1" x14ac:dyDescent="0.2"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9:25" s="9" customFormat="1" x14ac:dyDescent="0.2"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9:25" s="9" customFormat="1" x14ac:dyDescent="0.2"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9:25" s="9" customFormat="1" x14ac:dyDescent="0.2"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9:25" s="9" customFormat="1" x14ac:dyDescent="0.2"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9:25" s="9" customFormat="1" x14ac:dyDescent="0.2"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9:25" s="9" customFormat="1" x14ac:dyDescent="0.2"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9:25" s="9" customFormat="1" x14ac:dyDescent="0.2"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9:25" s="9" customFormat="1" x14ac:dyDescent="0.2"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9:25" s="9" customFormat="1" x14ac:dyDescent="0.2"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9:25" s="9" customFormat="1" x14ac:dyDescent="0.2"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9:25" s="9" customFormat="1" x14ac:dyDescent="0.2"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9:25" s="9" customFormat="1" x14ac:dyDescent="0.2"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9:25" s="9" customFormat="1" x14ac:dyDescent="0.2"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9:25" s="9" customFormat="1" x14ac:dyDescent="0.2"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9:25" s="9" customFormat="1" x14ac:dyDescent="0.2"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9:25" s="9" customFormat="1" x14ac:dyDescent="0.2"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9:25" s="9" customFormat="1" x14ac:dyDescent="0.2"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9:25" s="9" customFormat="1" x14ac:dyDescent="0.2"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9:25" s="9" customFormat="1" x14ac:dyDescent="0.2"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9:25" s="9" customFormat="1" x14ac:dyDescent="0.2"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9:25" s="9" customFormat="1" x14ac:dyDescent="0.2"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9:25" s="9" customFormat="1" x14ac:dyDescent="0.2"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9:25" s="9" customFormat="1" x14ac:dyDescent="0.2"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9:25" s="9" customFormat="1" x14ac:dyDescent="0.2"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9:25" s="9" customFormat="1" x14ac:dyDescent="0.2"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9:25" s="9" customFormat="1" x14ac:dyDescent="0.2"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9:25" s="9" customFormat="1" x14ac:dyDescent="0.2"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9:25" s="9" customFormat="1" x14ac:dyDescent="0.2"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9:25" s="9" customFormat="1" x14ac:dyDescent="0.2"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9:25" s="9" customFormat="1" x14ac:dyDescent="0.2"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9:25" s="9" customFormat="1" x14ac:dyDescent="0.2"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9:25" s="9" customFormat="1" x14ac:dyDescent="0.2"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9:25" s="9" customFormat="1" x14ac:dyDescent="0.2"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9:25" s="9" customFormat="1" x14ac:dyDescent="0.2"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9:25" s="9" customFormat="1" x14ac:dyDescent="0.2"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9:25" s="9" customFormat="1" x14ac:dyDescent="0.2"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9:25" s="9" customFormat="1" x14ac:dyDescent="0.2"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9:25" s="9" customFormat="1" x14ac:dyDescent="0.2"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9:25" s="9" customFormat="1" x14ac:dyDescent="0.2"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9:25" s="9" customFormat="1" x14ac:dyDescent="0.2"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9:25" s="9" customFormat="1" x14ac:dyDescent="0.2"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9:25" s="9" customFormat="1" x14ac:dyDescent="0.2"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9:25" s="9" customFormat="1" x14ac:dyDescent="0.2"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9:25" s="9" customFormat="1" x14ac:dyDescent="0.2"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9:25" s="9" customFormat="1" x14ac:dyDescent="0.2"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9:25" s="9" customFormat="1" x14ac:dyDescent="0.2"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9:25" s="9" customFormat="1" x14ac:dyDescent="0.2"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9:25" s="9" customFormat="1" x14ac:dyDescent="0.2"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9:25" s="9" customFormat="1" x14ac:dyDescent="0.2"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9:25" s="9" customFormat="1" x14ac:dyDescent="0.2"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9:25" s="9" customFormat="1" x14ac:dyDescent="0.2"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9:25" s="9" customFormat="1" x14ac:dyDescent="0.2"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9:25" s="9" customFormat="1" x14ac:dyDescent="0.2"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9:25" s="9" customFormat="1" x14ac:dyDescent="0.2"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9:25" s="9" customFormat="1" x14ac:dyDescent="0.2"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9:25" s="9" customFormat="1" x14ac:dyDescent="0.2"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9:25" s="9" customFormat="1" x14ac:dyDescent="0.2"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9:25" s="9" customFormat="1" x14ac:dyDescent="0.2"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9:25" s="9" customFormat="1" x14ac:dyDescent="0.2"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9:25" s="9" customFormat="1" x14ac:dyDescent="0.2"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9:25" s="9" customFormat="1" x14ac:dyDescent="0.2"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9:25" s="9" customFormat="1" x14ac:dyDescent="0.2"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9:25" s="9" customFormat="1" x14ac:dyDescent="0.2"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9:25" s="9" customFormat="1" x14ac:dyDescent="0.2"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9:25" s="9" customFormat="1" x14ac:dyDescent="0.2"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9:25" s="9" customFormat="1" x14ac:dyDescent="0.2"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9:25" s="9" customFormat="1" x14ac:dyDescent="0.2"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9:25" s="9" customFormat="1" x14ac:dyDescent="0.2"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9:25" s="9" customFormat="1" x14ac:dyDescent="0.2"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9:25" s="9" customFormat="1" x14ac:dyDescent="0.2"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9:25" s="9" customFormat="1" x14ac:dyDescent="0.2"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9:25" s="9" customFormat="1" x14ac:dyDescent="0.2"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9:25" s="9" customFormat="1" x14ac:dyDescent="0.2"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9:25" s="9" customFormat="1" x14ac:dyDescent="0.2"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2:25" s="9" customFormat="1" x14ac:dyDescent="0.2"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2:25" s="9" customFormat="1" x14ac:dyDescent="0.2"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2:25" s="9" customFormat="1" x14ac:dyDescent="0.2"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2:25" s="9" customFormat="1" x14ac:dyDescent="0.2"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2:25" s="9" customFormat="1" x14ac:dyDescent="0.2"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2:25" s="9" customFormat="1" x14ac:dyDescent="0.2"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2:25" s="9" customFormat="1" x14ac:dyDescent="0.2"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2:25" s="9" customFormat="1" x14ac:dyDescent="0.2"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2:25" s="9" customFormat="1" x14ac:dyDescent="0.2"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2:25" s="9" customFormat="1" x14ac:dyDescent="0.2"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2:25" s="9" customFormat="1" x14ac:dyDescent="0.2"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2:25" s="9" customFormat="1" x14ac:dyDescent="0.2"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2:25" s="9" customFormat="1" x14ac:dyDescent="0.2"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2:25" s="9" customFormat="1" x14ac:dyDescent="0.2">
      <c r="B350" s="11"/>
      <c r="C350" s="11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2:25" s="9" customFormat="1" x14ac:dyDescent="0.2">
      <c r="B351" s="11"/>
      <c r="C351" s="11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2:25" s="9" customFormat="1" x14ac:dyDescent="0.2">
      <c r="B352" s="11"/>
      <c r="C352" s="11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2:21" s="9" customFormat="1" x14ac:dyDescent="0.2">
      <c r="B353" s="11"/>
      <c r="C353" s="11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2:21" s="9" customFormat="1" x14ac:dyDescent="0.2">
      <c r="B354" s="11"/>
      <c r="C354" s="11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2:21" s="9" customFormat="1" x14ac:dyDescent="0.2">
      <c r="B355" s="11"/>
      <c r="C355" s="11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2:21" s="9" customFormat="1" x14ac:dyDescent="0.2">
      <c r="B356" s="11"/>
      <c r="C356" s="11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2:21" s="9" customFormat="1" x14ac:dyDescent="0.2">
      <c r="B357" s="11"/>
      <c r="C357" s="11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2:21" s="9" customFormat="1" x14ac:dyDescent="0.2">
      <c r="B358" s="11"/>
      <c r="C358" s="11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2:21" s="9" customFormat="1" x14ac:dyDescent="0.2">
      <c r="B359" s="11"/>
      <c r="C359" s="11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2:21" s="9" customFormat="1" x14ac:dyDescent="0.2">
      <c r="B360" s="11"/>
      <c r="C360" s="11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2:21" s="9" customFormat="1" x14ac:dyDescent="0.2">
      <c r="B361" s="11"/>
      <c r="C361" s="11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2:21" s="9" customFormat="1" x14ac:dyDescent="0.2">
      <c r="B362" s="11"/>
      <c r="C362" s="11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2:21" s="9" customFormat="1" x14ac:dyDescent="0.2">
      <c r="B363" s="11"/>
      <c r="C363" s="11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2:21" s="9" customFormat="1" x14ac:dyDescent="0.2">
      <c r="B364" s="11"/>
      <c r="C364" s="11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2:21" s="9" customFormat="1" x14ac:dyDescent="0.2">
      <c r="B365" s="11"/>
      <c r="C365" s="11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2:21" s="9" customFormat="1" x14ac:dyDescent="0.2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2:21" s="9" customFormat="1" x14ac:dyDescent="0.2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2:21" s="9" customFormat="1" x14ac:dyDescent="0.2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2:21" s="9" customFormat="1" x14ac:dyDescent="0.2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2:21" s="9" customFormat="1" x14ac:dyDescent="0.2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2:21" s="9" customFormat="1" x14ac:dyDescent="0.2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2:21" s="9" customFormat="1" x14ac:dyDescent="0.2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2:21" s="9" customFormat="1" x14ac:dyDescent="0.2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2:21" s="9" customFormat="1" x14ac:dyDescent="0.2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2:21" s="9" customFormat="1" x14ac:dyDescent="0.2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2:21" s="9" customFormat="1" x14ac:dyDescent="0.2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2:21" s="9" customFormat="1" x14ac:dyDescent="0.2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2:21" s="9" customFormat="1" x14ac:dyDescent="0.2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2:21" s="9" customFormat="1" x14ac:dyDescent="0.2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2:21" s="9" customFormat="1" x14ac:dyDescent="0.2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2:21" s="9" customFormat="1" x14ac:dyDescent="0.2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2:21" s="9" customFormat="1" x14ac:dyDescent="0.2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2:21" s="9" customFormat="1" x14ac:dyDescent="0.2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2:21" s="9" customFormat="1" x14ac:dyDescent="0.2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2:21" s="9" customFormat="1" x14ac:dyDescent="0.2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2:21" s="9" customFormat="1" x14ac:dyDescent="0.2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2:21" s="9" customFormat="1" x14ac:dyDescent="0.2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2:21" s="9" customFormat="1" x14ac:dyDescent="0.2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2:21" s="9" customFormat="1" x14ac:dyDescent="0.2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2:21" s="9" customFormat="1" x14ac:dyDescent="0.2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2:21" s="9" customFormat="1" x14ac:dyDescent="0.2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2:21" s="9" customFormat="1" x14ac:dyDescent="0.2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2:21" s="9" customFormat="1" x14ac:dyDescent="0.2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2:21" s="9" customFormat="1" x14ac:dyDescent="0.2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2:21" s="9" customFormat="1" x14ac:dyDescent="0.2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2:21" s="9" customFormat="1" x14ac:dyDescent="0.2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2:21" s="9" customFormat="1" x14ac:dyDescent="0.2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2:21" s="9" customFormat="1" x14ac:dyDescent="0.2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2:21" s="9" customFormat="1" x14ac:dyDescent="0.2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2:21" s="9" customFormat="1" x14ac:dyDescent="0.2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2:21" s="9" customFormat="1" x14ac:dyDescent="0.2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2:21" s="9" customFormat="1" x14ac:dyDescent="0.2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2:21" s="9" customFormat="1" x14ac:dyDescent="0.2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2:21" s="9" customFormat="1" x14ac:dyDescent="0.2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2:21" s="9" customFormat="1" x14ac:dyDescent="0.2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2:21" s="9" customFormat="1" x14ac:dyDescent="0.2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2:21" s="9" customFormat="1" x14ac:dyDescent="0.2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2:21" s="9" customFormat="1" x14ac:dyDescent="0.2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2:21" s="9" customFormat="1" x14ac:dyDescent="0.2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2:21" s="9" customFormat="1" x14ac:dyDescent="0.2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2:21" s="9" customFormat="1" x14ac:dyDescent="0.2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2:21" s="9" customFormat="1" x14ac:dyDescent="0.2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2:21" s="9" customFormat="1" x14ac:dyDescent="0.2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2:21" s="9" customFormat="1" x14ac:dyDescent="0.2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2:21" s="9" customFormat="1" x14ac:dyDescent="0.2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2:21" s="9" customFormat="1" x14ac:dyDescent="0.2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2:21" s="9" customFormat="1" x14ac:dyDescent="0.2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2:21" s="9" customFormat="1" x14ac:dyDescent="0.2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2:21" s="9" customFormat="1" x14ac:dyDescent="0.2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2:21" s="9" customFormat="1" x14ac:dyDescent="0.2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2:21" s="9" customFormat="1" x14ac:dyDescent="0.2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2:21" s="9" customFormat="1" x14ac:dyDescent="0.2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2:21" s="9" customFormat="1" x14ac:dyDescent="0.2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2:21" s="9" customFormat="1" x14ac:dyDescent="0.2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2:21" s="9" customFormat="1" x14ac:dyDescent="0.2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2:21" s="9" customFormat="1" x14ac:dyDescent="0.2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2:21" s="9" customFormat="1" x14ac:dyDescent="0.2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2:21" s="9" customFormat="1" x14ac:dyDescent="0.2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2:21" s="9" customFormat="1" x14ac:dyDescent="0.2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2:21" s="9" customFormat="1" x14ac:dyDescent="0.2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2:21" s="9" customFormat="1" x14ac:dyDescent="0.2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2:21" s="9" customFormat="1" x14ac:dyDescent="0.2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2:21" s="9" customFormat="1" x14ac:dyDescent="0.2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2:21" s="9" customFormat="1" x14ac:dyDescent="0.2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2:21" s="9" customFormat="1" x14ac:dyDescent="0.2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2:21" s="9" customFormat="1" x14ac:dyDescent="0.2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2:21" s="9" customFormat="1" x14ac:dyDescent="0.2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2:21" s="9" customFormat="1" x14ac:dyDescent="0.2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2:21" s="9" customFormat="1" x14ac:dyDescent="0.2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2:21" s="9" customFormat="1" x14ac:dyDescent="0.2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2:21" s="9" customFormat="1" x14ac:dyDescent="0.2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2:21" s="9" customFormat="1" x14ac:dyDescent="0.2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2:21" s="9" customFormat="1" x14ac:dyDescent="0.2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2:21" s="9" customFormat="1" x14ac:dyDescent="0.2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2:21" s="9" customFormat="1" x14ac:dyDescent="0.2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2:21" s="9" customFormat="1" x14ac:dyDescent="0.2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2:21" s="9" customFormat="1" x14ac:dyDescent="0.2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2:21" s="9" customFormat="1" x14ac:dyDescent="0.2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2:21" s="9" customFormat="1" x14ac:dyDescent="0.2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2:21" s="9" customFormat="1" x14ac:dyDescent="0.2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2:21" s="9" customFormat="1" x14ac:dyDescent="0.2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2:21" s="9" customFormat="1" x14ac:dyDescent="0.2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2:21" s="9" customFormat="1" x14ac:dyDescent="0.2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2:21" s="9" customFormat="1" x14ac:dyDescent="0.2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2:21" s="9" customFormat="1" x14ac:dyDescent="0.2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2:21" s="9" customFormat="1" x14ac:dyDescent="0.2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2:21" s="9" customFormat="1" x14ac:dyDescent="0.2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2:21" s="9" customFormat="1" x14ac:dyDescent="0.2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2:21" s="9" customFormat="1" x14ac:dyDescent="0.2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2:21" s="9" customFormat="1" x14ac:dyDescent="0.2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2:21" s="9" customFormat="1" x14ac:dyDescent="0.2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2:21" s="9" customFormat="1" x14ac:dyDescent="0.2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2:21" s="9" customFormat="1" x14ac:dyDescent="0.2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2:21" s="9" customFormat="1" x14ac:dyDescent="0.2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2:21" s="9" customFormat="1" x14ac:dyDescent="0.2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2:21" s="9" customFormat="1" x14ac:dyDescent="0.2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2:21" s="9" customFormat="1" x14ac:dyDescent="0.2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2:21" s="9" customFormat="1" x14ac:dyDescent="0.2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2:21" s="9" customFormat="1" x14ac:dyDescent="0.2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2:21" s="9" customFormat="1" x14ac:dyDescent="0.2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2:21" s="9" customFormat="1" x14ac:dyDescent="0.2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2:21" s="9" customFormat="1" x14ac:dyDescent="0.2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2:21" s="9" customFormat="1" x14ac:dyDescent="0.2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2:21" s="9" customFormat="1" x14ac:dyDescent="0.2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2:21" s="9" customFormat="1" x14ac:dyDescent="0.2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2:21" s="9" customFormat="1" x14ac:dyDescent="0.2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2:21" s="9" customFormat="1" x14ac:dyDescent="0.2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2:21" s="9" customFormat="1" x14ac:dyDescent="0.2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2:21" s="9" customFormat="1" x14ac:dyDescent="0.2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2:21" s="9" customFormat="1" x14ac:dyDescent="0.2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2:21" s="9" customFormat="1" x14ac:dyDescent="0.2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2:21" s="9" customFormat="1" x14ac:dyDescent="0.2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2:21" s="9" customFormat="1" x14ac:dyDescent="0.2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2:21" s="9" customFormat="1" x14ac:dyDescent="0.2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2:21" s="9" customFormat="1" x14ac:dyDescent="0.2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2:21" s="9" customFormat="1" x14ac:dyDescent="0.2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2:21" s="9" customFormat="1" x14ac:dyDescent="0.2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2:21" s="9" customFormat="1" x14ac:dyDescent="0.2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2:21" s="9" customFormat="1" x14ac:dyDescent="0.2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2:21" s="9" customFormat="1" x14ac:dyDescent="0.2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2:21" s="9" customFormat="1" x14ac:dyDescent="0.2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2:21" s="9" customFormat="1" x14ac:dyDescent="0.2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2:21" s="9" customFormat="1" x14ac:dyDescent="0.2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2:21" s="9" customFormat="1" x14ac:dyDescent="0.2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2:21" s="9" customFormat="1" x14ac:dyDescent="0.2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2:21" s="9" customFormat="1" x14ac:dyDescent="0.2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2:21" s="9" customFormat="1" x14ac:dyDescent="0.2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2:21" s="9" customFormat="1" x14ac:dyDescent="0.2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2:21" s="9" customFormat="1" x14ac:dyDescent="0.2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2:21" s="9" customFormat="1" x14ac:dyDescent="0.2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2:21" s="9" customFormat="1" x14ac:dyDescent="0.2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2:21" s="9" customFormat="1" x14ac:dyDescent="0.2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2:21" s="9" customFormat="1" x14ac:dyDescent="0.2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2:21" s="9" customFormat="1" x14ac:dyDescent="0.2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2:21" s="9" customFormat="1" x14ac:dyDescent="0.2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2:21" s="9" customFormat="1" x14ac:dyDescent="0.2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2:21" s="9" customFormat="1" x14ac:dyDescent="0.2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2:21" s="9" customFormat="1" x14ac:dyDescent="0.2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2:21" s="9" customFormat="1" x14ac:dyDescent="0.2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2:21" s="9" customFormat="1" x14ac:dyDescent="0.2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2:21" s="9" customFormat="1" x14ac:dyDescent="0.2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2:21" s="9" customFormat="1" x14ac:dyDescent="0.2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2:21" s="9" customFormat="1" x14ac:dyDescent="0.2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2:21" s="9" customFormat="1" x14ac:dyDescent="0.2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2:21" s="9" customFormat="1" x14ac:dyDescent="0.2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2:21" s="9" customFormat="1" x14ac:dyDescent="0.2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2:21" s="9" customFormat="1" x14ac:dyDescent="0.2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2:21" s="9" customFormat="1" x14ac:dyDescent="0.2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2:21" s="9" customFormat="1" x14ac:dyDescent="0.2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2:21" s="9" customFormat="1" x14ac:dyDescent="0.2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2:21" s="9" customFormat="1" x14ac:dyDescent="0.2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2:21" s="9" customFormat="1" x14ac:dyDescent="0.2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2:21" s="9" customFormat="1" x14ac:dyDescent="0.2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2:21" s="9" customFormat="1" x14ac:dyDescent="0.2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2:21" s="9" customFormat="1" x14ac:dyDescent="0.2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2:21" s="9" customFormat="1" x14ac:dyDescent="0.2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2:21" s="9" customFormat="1" x14ac:dyDescent="0.2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2:21" s="9" customFormat="1" x14ac:dyDescent="0.2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2:21" s="9" customFormat="1" x14ac:dyDescent="0.2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2:21" s="9" customFormat="1" x14ac:dyDescent="0.2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2:21" s="9" customFormat="1" x14ac:dyDescent="0.2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2:21" s="9" customFormat="1" x14ac:dyDescent="0.2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2:21" s="9" customFormat="1" x14ac:dyDescent="0.2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2:21" s="9" customFormat="1" x14ac:dyDescent="0.2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2:21" s="9" customFormat="1" x14ac:dyDescent="0.2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2:21" s="9" customFormat="1" x14ac:dyDescent="0.2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2:21" s="9" customFormat="1" x14ac:dyDescent="0.2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2:21" s="9" customFormat="1" x14ac:dyDescent="0.2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2:21" s="9" customFormat="1" x14ac:dyDescent="0.2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2:21" s="9" customFormat="1" x14ac:dyDescent="0.2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2:21" s="9" customFormat="1" x14ac:dyDescent="0.2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2:21" s="9" customFormat="1" x14ac:dyDescent="0.2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2:21" s="9" customFormat="1" x14ac:dyDescent="0.2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2:21" s="9" customFormat="1" x14ac:dyDescent="0.2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2:21" s="9" customFormat="1" x14ac:dyDescent="0.2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2:21" s="9" customFormat="1" x14ac:dyDescent="0.2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2:21" s="9" customFormat="1" x14ac:dyDescent="0.2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2:21" s="9" customFormat="1" x14ac:dyDescent="0.2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2:21" s="9" customFormat="1" x14ac:dyDescent="0.2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2:21" s="9" customFormat="1" x14ac:dyDescent="0.2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2:21" s="9" customFormat="1" x14ac:dyDescent="0.2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2:21" s="9" customFormat="1" x14ac:dyDescent="0.2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2:21" s="9" customFormat="1" x14ac:dyDescent="0.2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2:21" s="9" customFormat="1" x14ac:dyDescent="0.2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2:21" s="9" customFormat="1" x14ac:dyDescent="0.2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2:21" s="9" customFormat="1" x14ac:dyDescent="0.2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2:21" s="9" customFormat="1" x14ac:dyDescent="0.2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2:21" s="9" customFormat="1" x14ac:dyDescent="0.2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2:21" s="9" customFormat="1" x14ac:dyDescent="0.2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2:21" s="9" customFormat="1" x14ac:dyDescent="0.2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2:21" s="9" customFormat="1" x14ac:dyDescent="0.2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2:21" s="9" customFormat="1" x14ac:dyDescent="0.2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2:21" s="9" customFormat="1" x14ac:dyDescent="0.2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2:21" s="9" customFormat="1" x14ac:dyDescent="0.2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2:21" s="9" customFormat="1" x14ac:dyDescent="0.2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2:21" s="9" customFormat="1" x14ac:dyDescent="0.2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2:21" s="9" customFormat="1" x14ac:dyDescent="0.2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2:21" s="9" customFormat="1" x14ac:dyDescent="0.2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2:21" s="9" customFormat="1" x14ac:dyDescent="0.2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2:21" s="9" customFormat="1" x14ac:dyDescent="0.2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2:21" s="9" customFormat="1" x14ac:dyDescent="0.2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2:21" s="9" customFormat="1" x14ac:dyDescent="0.2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2:21" s="9" customFormat="1" x14ac:dyDescent="0.2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2:21" s="9" customFormat="1" x14ac:dyDescent="0.2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2:21" s="9" customFormat="1" x14ac:dyDescent="0.2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2:21" s="9" customFormat="1" x14ac:dyDescent="0.2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2:21" s="9" customFormat="1" x14ac:dyDescent="0.2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2:21" s="9" customFormat="1" x14ac:dyDescent="0.2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2:21" s="9" customFormat="1" x14ac:dyDescent="0.2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2:21" s="9" customFormat="1" x14ac:dyDescent="0.2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2:21" s="9" customFormat="1" x14ac:dyDescent="0.2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2:21" s="9" customFormat="1" x14ac:dyDescent="0.2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2:21" s="9" customFormat="1" x14ac:dyDescent="0.2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2:21" s="9" customFormat="1" x14ac:dyDescent="0.2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2:21" s="9" customFormat="1" x14ac:dyDescent="0.2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2:21" s="9" customFormat="1" x14ac:dyDescent="0.2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2:21" s="9" customFormat="1" x14ac:dyDescent="0.2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2:21" s="9" customFormat="1" x14ac:dyDescent="0.2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2:21" s="9" customFormat="1" x14ac:dyDescent="0.2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2:21" s="9" customFormat="1" x14ac:dyDescent="0.2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2:21" s="9" customFormat="1" x14ac:dyDescent="0.2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2:21" s="9" customFormat="1" x14ac:dyDescent="0.2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2:21" s="9" customFormat="1" x14ac:dyDescent="0.2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2:21" s="9" customFormat="1" x14ac:dyDescent="0.2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2:21" s="9" customFormat="1" x14ac:dyDescent="0.2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2:21" s="9" customFormat="1" x14ac:dyDescent="0.2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2:21" s="9" customFormat="1" x14ac:dyDescent="0.2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2:21" s="9" customFormat="1" x14ac:dyDescent="0.2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2:21" s="9" customFormat="1" x14ac:dyDescent="0.2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2:21" s="9" customFormat="1" x14ac:dyDescent="0.2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2:21" s="9" customFormat="1" x14ac:dyDescent="0.2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2:21" s="9" customFormat="1" x14ac:dyDescent="0.2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2:21" s="9" customFormat="1" x14ac:dyDescent="0.2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2:21" s="9" customFormat="1" x14ac:dyDescent="0.2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2:21" s="9" customFormat="1" x14ac:dyDescent="0.2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2:21" s="9" customFormat="1" x14ac:dyDescent="0.2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2:21" s="9" customFormat="1" x14ac:dyDescent="0.2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2:21" s="9" customFormat="1" x14ac:dyDescent="0.2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2:21" s="9" customFormat="1" x14ac:dyDescent="0.2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2:21" s="9" customFormat="1" x14ac:dyDescent="0.2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2:21" s="9" customFormat="1" x14ac:dyDescent="0.2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2:21" s="9" customFormat="1" x14ac:dyDescent="0.2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2:21" s="9" customFormat="1" x14ac:dyDescent="0.2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2:21" s="9" customFormat="1" x14ac:dyDescent="0.2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2:21" s="9" customFormat="1" x14ac:dyDescent="0.2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2:21" s="9" customFormat="1" x14ac:dyDescent="0.2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2:21" s="9" customFormat="1" x14ac:dyDescent="0.2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2:21" s="9" customFormat="1" x14ac:dyDescent="0.2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2:21" s="9" customFormat="1" x14ac:dyDescent="0.2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2:21" s="9" customFormat="1" x14ac:dyDescent="0.2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2:21" s="9" customFormat="1" x14ac:dyDescent="0.2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2:21" s="9" customFormat="1" x14ac:dyDescent="0.2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2:21" s="9" customFormat="1" x14ac:dyDescent="0.2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2:21" s="9" customFormat="1" x14ac:dyDescent="0.2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2:21" s="9" customFormat="1" x14ac:dyDescent="0.2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2:21" s="9" customFormat="1" x14ac:dyDescent="0.2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2:21" s="9" customFormat="1" x14ac:dyDescent="0.2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2:21" s="9" customFormat="1" x14ac:dyDescent="0.2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2:21" s="9" customFormat="1" x14ac:dyDescent="0.2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2:21" s="9" customFormat="1" x14ac:dyDescent="0.2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2:21" s="9" customFormat="1" x14ac:dyDescent="0.2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2:21" s="9" customFormat="1" x14ac:dyDescent="0.2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2:21" s="9" customFormat="1" x14ac:dyDescent="0.2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2:21" s="9" customFormat="1" x14ac:dyDescent="0.2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2:21" s="9" customFormat="1" x14ac:dyDescent="0.2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2:21" s="9" customFormat="1" x14ac:dyDescent="0.2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2:21" s="9" customFormat="1" x14ac:dyDescent="0.2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2:21" s="9" customFormat="1" x14ac:dyDescent="0.2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2:21" s="9" customFormat="1" x14ac:dyDescent="0.2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2:21" s="9" customFormat="1" x14ac:dyDescent="0.2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2:21" s="9" customFormat="1" x14ac:dyDescent="0.2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2:21" s="9" customFormat="1" x14ac:dyDescent="0.2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2:21" s="9" customFormat="1" x14ac:dyDescent="0.2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2:21" s="9" customFormat="1" x14ac:dyDescent="0.2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2:21" s="9" customFormat="1" x14ac:dyDescent="0.2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2:21" s="9" customFormat="1" x14ac:dyDescent="0.2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2:21" s="9" customFormat="1" x14ac:dyDescent="0.2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2:21" s="9" customFormat="1" x14ac:dyDescent="0.2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2:21" s="9" customFormat="1" x14ac:dyDescent="0.2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2:21" s="9" customFormat="1" x14ac:dyDescent="0.2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2:21" s="9" customFormat="1" x14ac:dyDescent="0.2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2:21" s="9" customFormat="1" x14ac:dyDescent="0.2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2:21" s="9" customFormat="1" x14ac:dyDescent="0.2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2:21" s="9" customFormat="1" x14ac:dyDescent="0.2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2:21" s="9" customFormat="1" x14ac:dyDescent="0.2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2:21" s="9" customFormat="1" x14ac:dyDescent="0.2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2:21" s="9" customFormat="1" x14ac:dyDescent="0.2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2:21" s="9" customFormat="1" x14ac:dyDescent="0.2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2:21" s="9" customFormat="1" x14ac:dyDescent="0.2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2:21" s="9" customFormat="1" x14ac:dyDescent="0.2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2:21" s="9" customFormat="1" x14ac:dyDescent="0.2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2:21" s="9" customFormat="1" x14ac:dyDescent="0.2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2:21" s="9" customFormat="1" x14ac:dyDescent="0.2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2:21" s="9" customFormat="1" x14ac:dyDescent="0.2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2:21" s="9" customFormat="1" x14ac:dyDescent="0.2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2:21" s="9" customFormat="1" x14ac:dyDescent="0.2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2:21" s="9" customFormat="1" x14ac:dyDescent="0.2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2:21" s="9" customFormat="1" x14ac:dyDescent="0.2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2:21" s="9" customFormat="1" x14ac:dyDescent="0.2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2:21" s="9" customFormat="1" x14ac:dyDescent="0.2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2:21" s="9" customFormat="1" x14ac:dyDescent="0.2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2:21" s="9" customFormat="1" x14ac:dyDescent="0.2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2:21" s="9" customFormat="1" x14ac:dyDescent="0.2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2:21" s="9" customFormat="1" x14ac:dyDescent="0.2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2:21" s="9" customFormat="1" x14ac:dyDescent="0.2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2:21" s="9" customFormat="1" x14ac:dyDescent="0.2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2:21" s="9" customFormat="1" x14ac:dyDescent="0.2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2:21" s="9" customFormat="1" x14ac:dyDescent="0.2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2:21" s="9" customFormat="1" x14ac:dyDescent="0.2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2:21" s="9" customFormat="1" x14ac:dyDescent="0.2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2:21" s="9" customFormat="1" x14ac:dyDescent="0.2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2:21" s="9" customFormat="1" x14ac:dyDescent="0.2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2:21" s="9" customFormat="1" x14ac:dyDescent="0.2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2:21" s="9" customFormat="1" x14ac:dyDescent="0.2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2:21" s="9" customFormat="1" x14ac:dyDescent="0.2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2:21" s="9" customFormat="1" x14ac:dyDescent="0.2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2:21" s="9" customFormat="1" x14ac:dyDescent="0.2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2:21" s="9" customFormat="1" x14ac:dyDescent="0.2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2:21" s="9" customFormat="1" x14ac:dyDescent="0.2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2:21" s="9" customFormat="1" x14ac:dyDescent="0.2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2:21" s="9" customFormat="1" x14ac:dyDescent="0.2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2:21" s="9" customFormat="1" x14ac:dyDescent="0.2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2:21" s="9" customFormat="1" x14ac:dyDescent="0.2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2:21" s="9" customFormat="1" x14ac:dyDescent="0.2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2:21" s="9" customFormat="1" x14ac:dyDescent="0.2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2:21" s="9" customFormat="1" x14ac:dyDescent="0.2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2:21" s="9" customFormat="1" x14ac:dyDescent="0.2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2:21" s="9" customFormat="1" x14ac:dyDescent="0.2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2:21" s="9" customFormat="1" x14ac:dyDescent="0.2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2:21" s="9" customFormat="1" x14ac:dyDescent="0.2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2:21" s="9" customFormat="1" x14ac:dyDescent="0.2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2:21" s="9" customFormat="1" x14ac:dyDescent="0.2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2:21" s="9" customFormat="1" x14ac:dyDescent="0.2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2:21" s="9" customFormat="1" x14ac:dyDescent="0.2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2:21" s="9" customFormat="1" x14ac:dyDescent="0.2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2:21" s="9" customFormat="1" x14ac:dyDescent="0.2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2:21" s="9" customFormat="1" x14ac:dyDescent="0.2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2:21" s="9" customFormat="1" x14ac:dyDescent="0.2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2:21" s="9" customFormat="1" x14ac:dyDescent="0.2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2:21" s="9" customFormat="1" x14ac:dyDescent="0.2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2:21" s="9" customFormat="1" x14ac:dyDescent="0.2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2:21" s="9" customFormat="1" x14ac:dyDescent="0.2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2:21" s="9" customFormat="1" x14ac:dyDescent="0.2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2:21" s="9" customFormat="1" x14ac:dyDescent="0.2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2:21" s="9" customFormat="1" x14ac:dyDescent="0.2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2:21" s="9" customFormat="1" x14ac:dyDescent="0.2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2:21" s="9" customFormat="1" x14ac:dyDescent="0.2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2:21" s="9" customFormat="1" x14ac:dyDescent="0.2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2:21" s="9" customFormat="1" x14ac:dyDescent="0.2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2:21" s="9" customFormat="1" x14ac:dyDescent="0.2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2:21" s="9" customFormat="1" x14ac:dyDescent="0.2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2:21" s="9" customFormat="1" x14ac:dyDescent="0.2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2:21" s="9" customFormat="1" x14ac:dyDescent="0.2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2:21" s="9" customFormat="1" x14ac:dyDescent="0.2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2:21" s="9" customFormat="1" x14ac:dyDescent="0.2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2:21" s="9" customFormat="1" x14ac:dyDescent="0.2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2:21" s="9" customFormat="1" x14ac:dyDescent="0.2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2:21" s="9" customFormat="1" x14ac:dyDescent="0.2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2:21" s="9" customFormat="1" x14ac:dyDescent="0.2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2:21" s="9" customFormat="1" x14ac:dyDescent="0.2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2:21" s="9" customFormat="1" x14ac:dyDescent="0.2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2:21" s="9" customFormat="1" x14ac:dyDescent="0.2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2:21" s="9" customFormat="1" x14ac:dyDescent="0.2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2:21" s="9" customFormat="1" x14ac:dyDescent="0.2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2:21" s="9" customFormat="1" x14ac:dyDescent="0.2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2:21" s="9" customFormat="1" x14ac:dyDescent="0.2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2:21" s="9" customFormat="1" x14ac:dyDescent="0.2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2:21" s="9" customFormat="1" x14ac:dyDescent="0.2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2:21" s="9" customFormat="1" x14ac:dyDescent="0.2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2:21" s="9" customFormat="1" x14ac:dyDescent="0.2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2:21" s="9" customFormat="1" x14ac:dyDescent="0.2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2:21" s="9" customFormat="1" x14ac:dyDescent="0.2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2:21" s="9" customFormat="1" x14ac:dyDescent="0.2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2:21" s="9" customFormat="1" x14ac:dyDescent="0.2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2:21" s="9" customFormat="1" x14ac:dyDescent="0.2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2:21" s="9" customFormat="1" x14ac:dyDescent="0.2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2:21" s="9" customFormat="1" x14ac:dyDescent="0.2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2:21" s="9" customFormat="1" x14ac:dyDescent="0.2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2:21" s="9" customFormat="1" x14ac:dyDescent="0.2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2:21" s="9" customFormat="1" x14ac:dyDescent="0.2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2:21" s="9" customFormat="1" x14ac:dyDescent="0.2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2:21" s="9" customFormat="1" x14ac:dyDescent="0.2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2:21" s="9" customFormat="1" x14ac:dyDescent="0.2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2:21" s="9" customFormat="1" x14ac:dyDescent="0.2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2:21" s="9" customFormat="1" x14ac:dyDescent="0.2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2:21" s="9" customFormat="1" x14ac:dyDescent="0.2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2:21" s="9" customFormat="1" x14ac:dyDescent="0.2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2:21" s="9" customFormat="1" x14ac:dyDescent="0.2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2:21" s="9" customFormat="1" x14ac:dyDescent="0.2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2:21" s="9" customFormat="1" x14ac:dyDescent="0.2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2:21" s="9" customFormat="1" x14ac:dyDescent="0.2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2:21" s="9" customFormat="1" x14ac:dyDescent="0.2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2:21" s="9" customFormat="1" x14ac:dyDescent="0.2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2:21" s="9" customFormat="1" x14ac:dyDescent="0.2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2:21" s="9" customFormat="1" x14ac:dyDescent="0.2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2:21" s="9" customFormat="1" x14ac:dyDescent="0.2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2:21" s="9" customFormat="1" x14ac:dyDescent="0.2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2:21" s="9" customFormat="1" x14ac:dyDescent="0.2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2:21" s="9" customFormat="1" x14ac:dyDescent="0.2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2:21" s="9" customFormat="1" x14ac:dyDescent="0.2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2:21" s="9" customFormat="1" x14ac:dyDescent="0.2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2:21" s="9" customFormat="1" x14ac:dyDescent="0.2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2:21" s="9" customFormat="1" x14ac:dyDescent="0.2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2:21" s="9" customFormat="1" x14ac:dyDescent="0.2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2:21" s="9" customFormat="1" x14ac:dyDescent="0.2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18"/>
  <sheetViews>
    <sheetView tabSelected="1" zoomScale="80" zoomScaleNormal="80" workbookViewId="0">
      <pane xSplit="1" topLeftCell="G1" activePane="topRight" state="frozen"/>
      <selection activeCell="A97" sqref="A97"/>
      <selection pane="topRight" activeCell="A2" sqref="A2"/>
    </sheetView>
  </sheetViews>
  <sheetFormatPr baseColWidth="10" defaultRowHeight="12.75" x14ac:dyDescent="0.25"/>
  <cols>
    <col min="1" max="1" width="22.85546875" style="15" bestFit="1" customWidth="1"/>
    <col min="2" max="2" width="18.7109375" style="15" bestFit="1" customWidth="1"/>
    <col min="3" max="3" width="13.7109375" style="15" customWidth="1"/>
    <col min="4" max="7" width="12.28515625" style="15" customWidth="1"/>
    <col min="8" max="8" width="15.42578125" style="15" bestFit="1" customWidth="1"/>
    <col min="9" max="9" width="59" style="14" bestFit="1" customWidth="1"/>
    <col min="10" max="10" width="43.7109375" style="14" bestFit="1" customWidth="1"/>
    <col min="11" max="11" width="46.5703125" style="14" customWidth="1"/>
    <col min="12" max="12" width="43" style="14" customWidth="1"/>
    <col min="13" max="13" width="37" style="14" customWidth="1"/>
    <col min="14" max="16384" width="11.42578125" style="14"/>
  </cols>
  <sheetData>
    <row r="2" spans="1:17" ht="76.5" x14ac:dyDescent="0.25">
      <c r="A2" s="15" t="s">
        <v>10736</v>
      </c>
      <c r="B2" s="15" t="s">
        <v>6547</v>
      </c>
      <c r="C2" s="15" t="s">
        <v>10571</v>
      </c>
      <c r="D2" s="15" t="s">
        <v>3611</v>
      </c>
      <c r="E2" s="15" t="s">
        <v>3612</v>
      </c>
      <c r="F2" s="15" t="s">
        <v>3615</v>
      </c>
      <c r="G2" s="15" t="s">
        <v>3616</v>
      </c>
      <c r="H2" s="15" t="s">
        <v>10735</v>
      </c>
      <c r="I2" s="14" t="s">
        <v>6548</v>
      </c>
      <c r="J2" s="14" t="s">
        <v>6549</v>
      </c>
      <c r="K2" s="14" t="s">
        <v>6550</v>
      </c>
      <c r="L2" s="14" t="s">
        <v>6551</v>
      </c>
      <c r="M2" s="14" t="s">
        <v>11625</v>
      </c>
      <c r="N2" s="21" t="s">
        <v>10665</v>
      </c>
      <c r="O2" s="21" t="s">
        <v>10666</v>
      </c>
      <c r="P2" s="21" t="s">
        <v>10667</v>
      </c>
      <c r="Q2" s="20" t="s">
        <v>10668</v>
      </c>
    </row>
    <row r="3" spans="1:17" ht="25.5" x14ac:dyDescent="0.25">
      <c r="A3" s="15" t="s">
        <v>3610</v>
      </c>
      <c r="B3" s="15" t="s">
        <v>3672</v>
      </c>
      <c r="C3" s="15" t="s">
        <v>3609</v>
      </c>
      <c r="D3" s="15">
        <v>1</v>
      </c>
      <c r="E3" s="15">
        <v>1575</v>
      </c>
      <c r="F3" s="15">
        <f>ABS(Tabelle2[[#This Row],[Stop]]-Tabelle2[[#This Row],[Start]]+1)</f>
        <v>1575</v>
      </c>
      <c r="G3" s="16">
        <f>Tabelle2[[#This Row],[Size '[bp']]]/$F$3118*100</f>
        <v>5.4313716023753199E-2</v>
      </c>
      <c r="H3" s="15" t="s">
        <v>6552</v>
      </c>
      <c r="I3" s="14" t="s">
        <v>6553</v>
      </c>
      <c r="J3" s="14" t="s">
        <v>6554</v>
      </c>
      <c r="K3" s="22"/>
      <c r="L3" s="23" t="s">
        <v>10669</v>
      </c>
      <c r="M3" s="24"/>
      <c r="N3" s="20"/>
      <c r="O3" s="20"/>
      <c r="P3" s="20"/>
      <c r="Q3" s="20"/>
    </row>
    <row r="4" spans="1:17" x14ac:dyDescent="0.25">
      <c r="A4" s="15" t="s">
        <v>3608</v>
      </c>
      <c r="D4" s="15">
        <v>1920</v>
      </c>
      <c r="E4" s="15">
        <v>1594</v>
      </c>
      <c r="F4" s="15">
        <f>ABS(Tabelle2[[#This Row],[Stop]]-Tabelle2[[#This Row],[Start]]+1)</f>
        <v>325</v>
      </c>
      <c r="G4" s="16">
        <f>Tabelle2[[#This Row],[Size '[bp']]]/$F$3118*100</f>
        <v>1.1207592195377643E-2</v>
      </c>
      <c r="I4" s="14" t="s">
        <v>120</v>
      </c>
      <c r="J4" s="14" t="s">
        <v>11627</v>
      </c>
      <c r="K4" s="22"/>
      <c r="L4" s="22"/>
      <c r="M4" s="24"/>
      <c r="N4" s="20"/>
      <c r="O4" s="20"/>
      <c r="P4" s="20"/>
      <c r="Q4" s="20"/>
    </row>
    <row r="5" spans="1:17" ht="25.5" x14ac:dyDescent="0.25">
      <c r="A5" s="15" t="s">
        <v>3607</v>
      </c>
      <c r="B5" s="15" t="s">
        <v>3673</v>
      </c>
      <c r="C5" s="15" t="s">
        <v>3606</v>
      </c>
      <c r="D5" s="15">
        <v>2292</v>
      </c>
      <c r="E5" s="15">
        <v>3476</v>
      </c>
      <c r="F5" s="15">
        <f>ABS(Tabelle2[[#This Row],[Stop]]-Tabelle2[[#This Row],[Start]]+1)</f>
        <v>1185</v>
      </c>
      <c r="G5" s="16">
        <f>Tabelle2[[#This Row],[Size '[bp']]]/$F$3118*100</f>
        <v>4.0864605389300028E-2</v>
      </c>
      <c r="H5" s="15" t="s">
        <v>6556</v>
      </c>
      <c r="I5" s="14" t="s">
        <v>6557</v>
      </c>
      <c r="J5" s="14" t="s">
        <v>6554</v>
      </c>
      <c r="K5" s="22"/>
      <c r="L5" s="22"/>
      <c r="M5" s="24"/>
      <c r="N5" s="20"/>
      <c r="O5" s="20"/>
      <c r="P5" s="20"/>
      <c r="Q5" s="20"/>
    </row>
    <row r="6" spans="1:17" ht="25.5" x14ac:dyDescent="0.25">
      <c r="A6" s="15" t="s">
        <v>3605</v>
      </c>
      <c r="B6" s="15" t="s">
        <v>3674</v>
      </c>
      <c r="C6" s="15" t="s">
        <v>3604</v>
      </c>
      <c r="D6" s="15">
        <v>3585</v>
      </c>
      <c r="E6" s="15">
        <v>4769</v>
      </c>
      <c r="F6" s="15">
        <f>ABS(Tabelle2[[#This Row],[Stop]]-Tabelle2[[#This Row],[Start]]+1)</f>
        <v>1185</v>
      </c>
      <c r="G6" s="16">
        <f>Tabelle2[[#This Row],[Size '[bp']]]/$F$3118*100</f>
        <v>4.0864605389300028E-2</v>
      </c>
      <c r="H6" s="15" t="s">
        <v>6558</v>
      </c>
      <c r="I6" s="14" t="s">
        <v>6559</v>
      </c>
      <c r="J6" s="14" t="s">
        <v>6554</v>
      </c>
      <c r="K6" s="22"/>
      <c r="L6" s="22"/>
      <c r="M6" s="24"/>
      <c r="N6" s="20"/>
      <c r="O6" s="20"/>
      <c r="P6" s="20"/>
      <c r="Q6" s="20"/>
    </row>
    <row r="7" spans="1:17" x14ac:dyDescent="0.25">
      <c r="A7" s="15" t="s">
        <v>3603</v>
      </c>
      <c r="B7" s="15" t="s">
        <v>3675</v>
      </c>
      <c r="D7" s="15">
        <v>4766</v>
      </c>
      <c r="E7" s="15">
        <v>5302</v>
      </c>
      <c r="F7" s="15">
        <f>ABS(Tabelle2[[#This Row],[Stop]]-Tabelle2[[#This Row],[Start]]+1)</f>
        <v>537</v>
      </c>
      <c r="G7" s="16">
        <f>Tabelle2[[#This Row],[Size '[bp']]]/$F$3118*100</f>
        <v>1.8518390796670135E-2</v>
      </c>
      <c r="I7" s="14" t="s">
        <v>6560</v>
      </c>
      <c r="J7" s="14" t="s">
        <v>11627</v>
      </c>
      <c r="K7" s="22"/>
      <c r="L7" s="22"/>
      <c r="M7" s="24"/>
      <c r="N7" s="20"/>
      <c r="O7" s="20"/>
      <c r="P7" s="20"/>
      <c r="Q7" s="20"/>
    </row>
    <row r="8" spans="1:17" ht="25.5" x14ac:dyDescent="0.25">
      <c r="A8" s="15" t="s">
        <v>3602</v>
      </c>
      <c r="B8" s="15" t="s">
        <v>3676</v>
      </c>
      <c r="C8" s="15" t="s">
        <v>3601</v>
      </c>
      <c r="D8" s="15">
        <v>5435</v>
      </c>
      <c r="E8" s="15">
        <v>7489</v>
      </c>
      <c r="F8" s="15">
        <f>ABS(Tabelle2[[#This Row],[Stop]]-Tabelle2[[#This Row],[Start]]+1)</f>
        <v>2055</v>
      </c>
      <c r="G8" s="16">
        <f>Tabelle2[[#This Row],[Size '[bp']]]/$F$3118*100</f>
        <v>7.0866467573849415E-2</v>
      </c>
      <c r="H8" s="15" t="s">
        <v>6561</v>
      </c>
      <c r="I8" s="14" t="s">
        <v>6562</v>
      </c>
      <c r="J8" s="14" t="s">
        <v>6554</v>
      </c>
      <c r="K8" s="22"/>
      <c r="L8" s="22"/>
      <c r="M8" s="24"/>
      <c r="N8" s="20"/>
      <c r="O8" s="20"/>
      <c r="P8" s="20"/>
      <c r="Q8" s="20"/>
    </row>
    <row r="9" spans="1:17" x14ac:dyDescent="0.25">
      <c r="A9" s="15" t="s">
        <v>3600</v>
      </c>
      <c r="B9" s="15" t="s">
        <v>3677</v>
      </c>
      <c r="D9" s="15">
        <v>7923</v>
      </c>
      <c r="E9" s="15">
        <v>8798</v>
      </c>
      <c r="F9" s="15">
        <f>ABS(Tabelle2[[#This Row],[Stop]]-Tabelle2[[#This Row],[Start]]+1)</f>
        <v>876</v>
      </c>
      <c r="G9" s="16">
        <f>Tabelle2[[#This Row],[Size '[bp']]]/$F$3118*100</f>
        <v>3.0208771578925587E-2</v>
      </c>
      <c r="I9" s="14" t="s">
        <v>3599</v>
      </c>
      <c r="J9" s="14" t="s">
        <v>6563</v>
      </c>
      <c r="K9" s="22"/>
      <c r="L9" s="22"/>
      <c r="M9" s="24"/>
      <c r="N9" s="20"/>
      <c r="O9" s="20"/>
      <c r="P9" s="20"/>
      <c r="Q9" s="20"/>
    </row>
    <row r="10" spans="1:17" x14ac:dyDescent="0.25">
      <c r="A10" s="15" t="s">
        <v>3598</v>
      </c>
      <c r="B10" s="15" t="s">
        <v>3678</v>
      </c>
      <c r="D10" s="15">
        <v>9466</v>
      </c>
      <c r="E10" s="15">
        <v>8795</v>
      </c>
      <c r="F10" s="15">
        <f>ABS(Tabelle2[[#This Row],[Stop]]-Tabelle2[[#This Row],[Start]]+1)</f>
        <v>670</v>
      </c>
      <c r="G10" s="16">
        <f>Tabelle2[[#This Row],[Size '[bp']]]/$F$3118*100</f>
        <v>2.3104882372009299E-2</v>
      </c>
      <c r="I10" s="14" t="s">
        <v>6564</v>
      </c>
      <c r="J10" s="14" t="s">
        <v>11627</v>
      </c>
      <c r="K10" s="22"/>
      <c r="L10" s="22"/>
      <c r="M10" s="24"/>
      <c r="N10" s="20"/>
      <c r="O10" s="20"/>
      <c r="P10" s="20"/>
      <c r="Q10" s="20"/>
    </row>
    <row r="11" spans="1:17" x14ac:dyDescent="0.25">
      <c r="A11" s="15" t="s">
        <v>3597</v>
      </c>
      <c r="B11" s="15" t="s">
        <v>3679</v>
      </c>
      <c r="D11" s="15">
        <v>9914</v>
      </c>
      <c r="E11" s="15">
        <v>9471</v>
      </c>
      <c r="F11" s="15">
        <f>ABS(Tabelle2[[#This Row],[Stop]]-Tabelle2[[#This Row],[Start]]+1)</f>
        <v>442</v>
      </c>
      <c r="G11" s="16">
        <f>Tabelle2[[#This Row],[Size '[bp']]]/$F$3118*100</f>
        <v>1.5242325385713597E-2</v>
      </c>
      <c r="I11" s="14" t="s">
        <v>6560</v>
      </c>
      <c r="J11" s="14" t="s">
        <v>11627</v>
      </c>
      <c r="K11" s="22"/>
      <c r="L11" s="22"/>
      <c r="M11" s="24"/>
      <c r="N11" s="20"/>
      <c r="O11" s="20"/>
      <c r="P11" s="20"/>
      <c r="Q11" s="20"/>
    </row>
    <row r="12" spans="1:17" ht="63.75" x14ac:dyDescent="0.25">
      <c r="A12" s="15" t="s">
        <v>3596</v>
      </c>
      <c r="B12" s="15" t="s">
        <v>3680</v>
      </c>
      <c r="C12" s="15" t="s">
        <v>3595</v>
      </c>
      <c r="D12" s="15">
        <v>11171</v>
      </c>
      <c r="E12" s="15">
        <v>10104</v>
      </c>
      <c r="F12" s="15">
        <f>ABS(Tabelle2[[#This Row],[Stop]]-Tabelle2[[#This Row],[Start]]+1)</f>
        <v>1066</v>
      </c>
      <c r="G12" s="16">
        <f>Tabelle2[[#This Row],[Size '[bp']]]/$F$3118*100</f>
        <v>3.6760902400838673E-2</v>
      </c>
      <c r="H12" s="15" t="s">
        <v>6565</v>
      </c>
      <c r="I12" s="14" t="s">
        <v>10707</v>
      </c>
      <c r="J12" s="14" t="s">
        <v>6566</v>
      </c>
      <c r="K12" s="22" t="s">
        <v>6567</v>
      </c>
      <c r="L12" s="22" t="s">
        <v>10670</v>
      </c>
      <c r="M12" s="24" t="s">
        <v>10737</v>
      </c>
      <c r="N12" s="20"/>
      <c r="O12" s="20"/>
      <c r="P12" s="20"/>
      <c r="Q12" s="20"/>
    </row>
    <row r="13" spans="1:17" x14ac:dyDescent="0.25">
      <c r="A13" s="15" t="s">
        <v>3594</v>
      </c>
      <c r="B13" s="15" t="s">
        <v>3681</v>
      </c>
      <c r="D13" s="15">
        <v>11523</v>
      </c>
      <c r="E13" s="15">
        <v>11260</v>
      </c>
      <c r="F13" s="15">
        <f>ABS(Tabelle2[[#This Row],[Stop]]-Tabelle2[[#This Row],[Start]]+1)</f>
        <v>262</v>
      </c>
      <c r="G13" s="16">
        <f>Tabelle2[[#This Row],[Size '[bp']]]/$F$3118*100</f>
        <v>9.0350435544275173E-3</v>
      </c>
      <c r="I13" s="14" t="s">
        <v>6568</v>
      </c>
      <c r="J13" s="14" t="s">
        <v>6566</v>
      </c>
      <c r="K13" s="22"/>
      <c r="L13" s="22"/>
      <c r="M13" s="24"/>
      <c r="N13" s="20"/>
      <c r="O13" s="20"/>
      <c r="P13" s="20"/>
      <c r="Q13" s="20"/>
    </row>
    <row r="14" spans="1:17" x14ac:dyDescent="0.25">
      <c r="A14" s="15" t="s">
        <v>3593</v>
      </c>
      <c r="B14" s="15" t="s">
        <v>3682</v>
      </c>
      <c r="D14" s="15">
        <v>11768</v>
      </c>
      <c r="E14" s="15">
        <v>11520</v>
      </c>
      <c r="F14" s="15">
        <f>ABS(Tabelle2[[#This Row],[Stop]]-Tabelle2[[#This Row],[Start]]+1)</f>
        <v>247</v>
      </c>
      <c r="G14" s="16">
        <f>Tabelle2[[#This Row],[Size '[bp']]]/$F$3118*100</f>
        <v>8.5177700684870104E-3</v>
      </c>
      <c r="I14" s="14" t="s">
        <v>6569</v>
      </c>
      <c r="J14" s="14" t="s">
        <v>6566</v>
      </c>
      <c r="K14" s="22"/>
      <c r="L14" s="22"/>
      <c r="M14" s="24"/>
      <c r="N14" s="20"/>
      <c r="O14" s="20"/>
      <c r="P14" s="20"/>
      <c r="Q14" s="20"/>
    </row>
    <row r="15" spans="1:17" ht="25.5" x14ac:dyDescent="0.25">
      <c r="A15" s="15" t="s">
        <v>3592</v>
      </c>
      <c r="B15" s="15" t="s">
        <v>3683</v>
      </c>
      <c r="C15" s="15" t="s">
        <v>3591</v>
      </c>
      <c r="D15" s="15">
        <v>11831</v>
      </c>
      <c r="E15" s="15">
        <v>14401</v>
      </c>
      <c r="F15" s="15">
        <f>ABS(Tabelle2[[#This Row],[Stop]]-Tabelle2[[#This Row],[Start]]+1)</f>
        <v>2571</v>
      </c>
      <c r="G15" s="16">
        <f>Tabelle2[[#This Row],[Size '[bp']]]/$F$3118*100</f>
        <v>8.8660675490202845E-2</v>
      </c>
      <c r="H15" s="15" t="s">
        <v>6570</v>
      </c>
      <c r="I15" s="14" t="s">
        <v>6571</v>
      </c>
      <c r="J15" s="14" t="s">
        <v>6554</v>
      </c>
      <c r="K15" s="22"/>
      <c r="L15" s="22"/>
      <c r="M15" s="24"/>
      <c r="N15" s="20"/>
      <c r="O15" s="20"/>
      <c r="P15" s="20"/>
      <c r="Q15" s="20"/>
    </row>
    <row r="16" spans="1:17" x14ac:dyDescent="0.25">
      <c r="A16" s="15" t="s">
        <v>3590</v>
      </c>
      <c r="B16" s="15" t="s">
        <v>3684</v>
      </c>
      <c r="D16" s="15">
        <v>14405</v>
      </c>
      <c r="E16" s="15">
        <v>14749</v>
      </c>
      <c r="F16" s="15">
        <f>ABS(Tabelle2[[#This Row],[Stop]]-Tabelle2[[#This Row],[Start]]+1)</f>
        <v>345</v>
      </c>
      <c r="G16" s="16">
        <f>Tabelle2[[#This Row],[Size '[bp']]]/$F$3118*100</f>
        <v>1.1897290176631652E-2</v>
      </c>
      <c r="I16" s="14" t="s">
        <v>6572</v>
      </c>
      <c r="J16" s="14" t="s">
        <v>11627</v>
      </c>
      <c r="K16" s="22"/>
      <c r="L16" s="22"/>
      <c r="M16" s="24"/>
      <c r="N16" s="20"/>
      <c r="O16" s="20"/>
      <c r="P16" s="20"/>
      <c r="Q16" s="20"/>
    </row>
    <row r="17" spans="1:17" x14ac:dyDescent="0.25">
      <c r="A17" s="15" t="s">
        <v>6573</v>
      </c>
      <c r="D17" s="15">
        <v>14841</v>
      </c>
      <c r="E17" s="15">
        <v>14927</v>
      </c>
      <c r="F17" s="15">
        <f>ABS(Tabelle2[[#This Row],[Stop]]-Tabelle2[[#This Row],[Start]]+1)</f>
        <v>87</v>
      </c>
      <c r="G17" s="16">
        <f>Tabelle2[[#This Row],[Size '[bp']]]/$F$3118*100</f>
        <v>3.0001862184549383E-3</v>
      </c>
      <c r="I17" s="14" t="s">
        <v>6574</v>
      </c>
      <c r="J17" s="14" t="s">
        <v>6575</v>
      </c>
      <c r="K17" s="22"/>
      <c r="L17" s="22"/>
      <c r="M17" s="24"/>
      <c r="N17" s="20"/>
      <c r="O17" s="20"/>
      <c r="P17" s="20"/>
      <c r="Q17" s="20"/>
    </row>
    <row r="18" spans="1:17" x14ac:dyDescent="0.25">
      <c r="A18" s="15" t="s">
        <v>6576</v>
      </c>
      <c r="D18" s="15">
        <v>14937</v>
      </c>
      <c r="E18" s="15">
        <v>15011</v>
      </c>
      <c r="F18" s="15">
        <f>ABS(Tabelle2[[#This Row],[Stop]]-Tabelle2[[#This Row],[Start]]+1)</f>
        <v>75</v>
      </c>
      <c r="G18" s="16">
        <f>Tabelle2[[#This Row],[Size '[bp']]]/$F$3118*100</f>
        <v>2.5863674297025335E-3</v>
      </c>
      <c r="I18" s="14" t="s">
        <v>6577</v>
      </c>
      <c r="J18" s="14" t="s">
        <v>6575</v>
      </c>
      <c r="K18" s="22"/>
      <c r="L18" s="22"/>
      <c r="M18" s="24"/>
      <c r="N18" s="20"/>
      <c r="O18" s="20"/>
      <c r="P18" s="20"/>
      <c r="Q18" s="20"/>
    </row>
    <row r="19" spans="1:17" x14ac:dyDescent="0.25">
      <c r="A19" s="15" t="s">
        <v>3589</v>
      </c>
      <c r="B19" s="15" t="s">
        <v>3685</v>
      </c>
      <c r="D19" s="15">
        <v>16243</v>
      </c>
      <c r="E19" s="15">
        <v>15206</v>
      </c>
      <c r="F19" s="15">
        <f>ABS(Tabelle2[[#This Row],[Stop]]-Tabelle2[[#This Row],[Start]]+1)</f>
        <v>1036</v>
      </c>
      <c r="G19" s="16">
        <f>Tabelle2[[#This Row],[Size '[bp']]]/$F$3118*100</f>
        <v>3.5726355428957662E-2</v>
      </c>
      <c r="I19" s="14" t="s">
        <v>6578</v>
      </c>
      <c r="J19" s="14" t="s">
        <v>11627</v>
      </c>
      <c r="K19" s="22" t="s">
        <v>6579</v>
      </c>
      <c r="L19" s="22"/>
      <c r="M19" s="24"/>
      <c r="N19" s="20"/>
      <c r="O19" s="20"/>
      <c r="P19" s="20"/>
      <c r="Q19" s="20"/>
    </row>
    <row r="20" spans="1:17" x14ac:dyDescent="0.25">
      <c r="A20" s="15" t="s">
        <v>3588</v>
      </c>
      <c r="B20" s="15" t="s">
        <v>3686</v>
      </c>
      <c r="D20" s="15">
        <v>16314</v>
      </c>
      <c r="E20" s="15">
        <v>17210</v>
      </c>
      <c r="F20" s="15">
        <f>ABS(Tabelle2[[#This Row],[Stop]]-Tabelle2[[#This Row],[Start]]+1)</f>
        <v>897</v>
      </c>
      <c r="G20" s="16">
        <f>Tabelle2[[#This Row],[Size '[bp']]]/$F$3118*100</f>
        <v>3.0932954459242299E-2</v>
      </c>
      <c r="I20" s="14" t="s">
        <v>6580</v>
      </c>
      <c r="J20" s="14" t="s">
        <v>6566</v>
      </c>
      <c r="K20" s="22"/>
      <c r="L20" s="22" t="s">
        <v>6581</v>
      </c>
      <c r="M20" s="24"/>
      <c r="N20" s="20"/>
      <c r="O20" s="20"/>
      <c r="P20" s="20"/>
      <c r="Q20" s="20"/>
    </row>
    <row r="21" spans="1:17" x14ac:dyDescent="0.25">
      <c r="A21" s="15" t="s">
        <v>3587</v>
      </c>
      <c r="B21" s="15" t="s">
        <v>3687</v>
      </c>
      <c r="D21" s="15">
        <v>17251</v>
      </c>
      <c r="E21" s="15">
        <v>17673</v>
      </c>
      <c r="F21" s="15">
        <f>ABS(Tabelle2[[#This Row],[Stop]]-Tabelle2[[#This Row],[Start]]+1)</f>
        <v>423</v>
      </c>
      <c r="G21" s="16">
        <f>Tabelle2[[#This Row],[Size '[bp']]]/$F$3118*100</f>
        <v>1.4587112303522288E-2</v>
      </c>
      <c r="I21" s="14" t="s">
        <v>120</v>
      </c>
      <c r="J21" s="14" t="s">
        <v>11627</v>
      </c>
      <c r="K21" s="22"/>
      <c r="L21" s="22"/>
      <c r="M21" s="24"/>
      <c r="N21" s="20"/>
      <c r="O21" s="20"/>
      <c r="P21" s="20"/>
      <c r="Q21" s="20"/>
    </row>
    <row r="22" spans="1:17" x14ac:dyDescent="0.25">
      <c r="A22" s="15" t="s">
        <v>3586</v>
      </c>
      <c r="B22" s="15" t="s">
        <v>3688</v>
      </c>
      <c r="C22" s="15" t="s">
        <v>6582</v>
      </c>
      <c r="D22" s="15">
        <v>18729</v>
      </c>
      <c r="E22" s="15">
        <v>17857</v>
      </c>
      <c r="F22" s="15">
        <f>ABS(Tabelle2[[#This Row],[Stop]]-Tabelle2[[#This Row],[Start]]+1)</f>
        <v>871</v>
      </c>
      <c r="G22" s="16">
        <f>Tabelle2[[#This Row],[Size '[bp']]]/$F$3118*100</f>
        <v>3.0036347083612084E-2</v>
      </c>
      <c r="H22" s="15" t="s">
        <v>6583</v>
      </c>
      <c r="I22" s="14" t="s">
        <v>6584</v>
      </c>
      <c r="J22" s="14" t="s">
        <v>6585</v>
      </c>
      <c r="K22" s="22"/>
      <c r="L22" s="22"/>
      <c r="M22" s="24"/>
      <c r="N22" s="20"/>
      <c r="O22" s="20"/>
      <c r="P22" s="20"/>
      <c r="Q22" s="20"/>
    </row>
    <row r="23" spans="1:17" ht="25.5" x14ac:dyDescent="0.25">
      <c r="A23" s="15" t="s">
        <v>3585</v>
      </c>
      <c r="B23" s="15" t="s">
        <v>3689</v>
      </c>
      <c r="D23" s="15">
        <v>19479</v>
      </c>
      <c r="E23" s="15">
        <v>18733</v>
      </c>
      <c r="F23" s="15">
        <f>ABS(Tabelle2[[#This Row],[Stop]]-Tabelle2[[#This Row],[Start]]+1)</f>
        <v>745</v>
      </c>
      <c r="G23" s="16">
        <f>Tabelle2[[#This Row],[Size '[bp']]]/$F$3118*100</f>
        <v>2.5691249801711832E-2</v>
      </c>
      <c r="I23" s="14" t="s">
        <v>10572</v>
      </c>
      <c r="J23" s="14" t="s">
        <v>6585</v>
      </c>
      <c r="K23" s="22"/>
      <c r="L23" s="22"/>
      <c r="M23" s="24"/>
      <c r="N23" s="20"/>
      <c r="O23" s="20"/>
      <c r="P23" s="20"/>
      <c r="Q23" s="20"/>
    </row>
    <row r="24" spans="1:17" x14ac:dyDescent="0.25">
      <c r="A24" s="15" t="s">
        <v>3584</v>
      </c>
      <c r="B24" s="15" t="s">
        <v>3690</v>
      </c>
      <c r="D24" s="15">
        <v>19705</v>
      </c>
      <c r="E24" s="15">
        <v>20076</v>
      </c>
      <c r="F24" s="15">
        <f>ABS(Tabelle2[[#This Row],[Stop]]-Tabelle2[[#This Row],[Start]]+1)</f>
        <v>372</v>
      </c>
      <c r="G24" s="16">
        <f>Tabelle2[[#This Row],[Size '[bp']]]/$F$3118*100</f>
        <v>1.2828382451324566E-2</v>
      </c>
      <c r="I24" s="14" t="s">
        <v>6586</v>
      </c>
      <c r="J24" s="14" t="s">
        <v>6566</v>
      </c>
      <c r="K24" s="22"/>
      <c r="L24" s="22"/>
      <c r="M24" s="24"/>
      <c r="N24" s="20"/>
      <c r="O24" s="20"/>
      <c r="P24" s="20"/>
      <c r="Q24" s="20"/>
    </row>
    <row r="25" spans="1:17" x14ac:dyDescent="0.25">
      <c r="A25" s="15" t="s">
        <v>32</v>
      </c>
      <c r="B25" s="15" t="s">
        <v>3691</v>
      </c>
      <c r="D25" s="15">
        <v>20073</v>
      </c>
      <c r="E25" s="15">
        <v>21068</v>
      </c>
      <c r="F25" s="15">
        <f>ABS(Tabelle2[[#This Row],[Stop]]-Tabelle2[[#This Row],[Start]]+1)</f>
        <v>996</v>
      </c>
      <c r="G25" s="16">
        <f>Tabelle2[[#This Row],[Size '[bp']]]/$F$3118*100</f>
        <v>3.4346959466449639E-2</v>
      </c>
      <c r="I25" s="14" t="s">
        <v>6587</v>
      </c>
      <c r="J25" s="14" t="s">
        <v>6563</v>
      </c>
      <c r="K25" s="22"/>
      <c r="L25" s="22"/>
      <c r="M25" s="24"/>
      <c r="N25" s="20"/>
      <c r="O25" s="20"/>
      <c r="P25" s="20"/>
      <c r="Q25" s="20"/>
    </row>
    <row r="26" spans="1:17" x14ac:dyDescent="0.25">
      <c r="A26" s="15" t="s">
        <v>3583</v>
      </c>
      <c r="D26" s="15">
        <v>21247</v>
      </c>
      <c r="E26" s="15">
        <v>21071</v>
      </c>
      <c r="F26" s="15">
        <f>ABS(Tabelle2[[#This Row],[Stop]]-Tabelle2[[#This Row],[Start]]+1)</f>
        <v>175</v>
      </c>
      <c r="G26" s="16">
        <f>Tabelle2[[#This Row],[Size '[bp']]]/$F$3118*100</f>
        <v>6.0348573359725781E-3</v>
      </c>
      <c r="I26" s="14" t="s">
        <v>6588</v>
      </c>
      <c r="J26" s="14" t="s">
        <v>6563</v>
      </c>
      <c r="K26" s="22"/>
      <c r="L26" s="22"/>
      <c r="M26" s="24"/>
      <c r="N26" s="20"/>
      <c r="O26" s="20"/>
      <c r="P26" s="20"/>
      <c r="Q26" s="20"/>
    </row>
    <row r="27" spans="1:17" x14ac:dyDescent="0.25">
      <c r="A27" s="15" t="s">
        <v>3582</v>
      </c>
      <c r="D27" s="15">
        <v>21426</v>
      </c>
      <c r="E27" s="15">
        <v>21527</v>
      </c>
      <c r="F27" s="15">
        <f>ABS(Tabelle2[[#This Row],[Stop]]-Tabelle2[[#This Row],[Start]]+1)</f>
        <v>102</v>
      </c>
      <c r="G27" s="16">
        <f>Tabelle2[[#This Row],[Size '[bp']]]/$F$3118*100</f>
        <v>3.5174597043954449E-3</v>
      </c>
      <c r="I27" s="14" t="s">
        <v>6589</v>
      </c>
      <c r="J27" s="14" t="s">
        <v>11627</v>
      </c>
      <c r="K27" s="22"/>
      <c r="L27" s="22"/>
      <c r="M27" s="24"/>
      <c r="N27" s="20"/>
      <c r="O27" s="20"/>
      <c r="P27" s="20"/>
      <c r="Q27" s="20"/>
    </row>
    <row r="28" spans="1:17" x14ac:dyDescent="0.25">
      <c r="A28" s="15" t="s">
        <v>3581</v>
      </c>
      <c r="B28" s="15" t="s">
        <v>3692</v>
      </c>
      <c r="D28" s="15">
        <v>21597</v>
      </c>
      <c r="E28" s="15">
        <v>22127</v>
      </c>
      <c r="F28" s="15">
        <f>ABS(Tabelle2[[#This Row],[Stop]]-Tabelle2[[#This Row],[Start]]+1)</f>
        <v>531</v>
      </c>
      <c r="G28" s="16">
        <f>Tabelle2[[#This Row],[Size '[bp']]]/$F$3118*100</f>
        <v>1.8311481402293935E-2</v>
      </c>
      <c r="I28" s="14" t="s">
        <v>10573</v>
      </c>
      <c r="J28" s="14" t="s">
        <v>6563</v>
      </c>
      <c r="K28" s="22"/>
      <c r="L28" s="22"/>
      <c r="M28" s="24"/>
      <c r="N28" s="20"/>
      <c r="O28" s="20"/>
      <c r="P28" s="20"/>
      <c r="Q28" s="20"/>
    </row>
    <row r="29" spans="1:17" x14ac:dyDescent="0.25">
      <c r="A29" s="15" t="s">
        <v>3580</v>
      </c>
      <c r="B29" s="15" t="s">
        <v>3693</v>
      </c>
      <c r="D29" s="15">
        <v>22164</v>
      </c>
      <c r="E29" s="15">
        <v>23402</v>
      </c>
      <c r="F29" s="15">
        <f>ABS(Tabelle2[[#This Row],[Stop]]-Tabelle2[[#This Row],[Start]]+1)</f>
        <v>1239</v>
      </c>
      <c r="G29" s="16">
        <f>Tabelle2[[#This Row],[Size '[bp']]]/$F$3118*100</f>
        <v>4.2726789938685852E-2</v>
      </c>
      <c r="I29" s="14" t="s">
        <v>10573</v>
      </c>
      <c r="J29" s="14" t="s">
        <v>6563</v>
      </c>
      <c r="K29" s="22"/>
      <c r="L29" s="22"/>
      <c r="M29" s="24"/>
      <c r="N29" s="20"/>
      <c r="O29" s="20"/>
      <c r="P29" s="20"/>
      <c r="Q29" s="20"/>
    </row>
    <row r="30" spans="1:17" x14ac:dyDescent="0.25">
      <c r="A30" s="15" t="s">
        <v>6590</v>
      </c>
      <c r="D30" s="15">
        <v>23499</v>
      </c>
      <c r="E30" s="15">
        <v>23572</v>
      </c>
      <c r="F30" s="15">
        <f>ABS(Tabelle2[[#This Row],[Stop]]-Tabelle2[[#This Row],[Start]]+1)</f>
        <v>74</v>
      </c>
      <c r="G30" s="16">
        <f>Tabelle2[[#This Row],[Size '[bp']]]/$F$3118*100</f>
        <v>2.551882530639833E-3</v>
      </c>
      <c r="I30" s="14" t="s">
        <v>6577</v>
      </c>
      <c r="J30" s="14" t="s">
        <v>6575</v>
      </c>
      <c r="K30" s="22"/>
      <c r="L30" s="22"/>
      <c r="M30" s="24"/>
      <c r="N30" s="20"/>
      <c r="O30" s="20"/>
      <c r="P30" s="20"/>
      <c r="Q30" s="20"/>
    </row>
    <row r="31" spans="1:17" ht="25.5" x14ac:dyDescent="0.25">
      <c r="A31" s="15" t="s">
        <v>3579</v>
      </c>
      <c r="C31" s="15" t="s">
        <v>6591</v>
      </c>
      <c r="D31" s="15">
        <v>23779</v>
      </c>
      <c r="E31" s="15">
        <v>23612</v>
      </c>
      <c r="F31" s="15">
        <f>ABS(Tabelle2[[#This Row],[Stop]]-Tabelle2[[#This Row],[Start]]+1)</f>
        <v>166</v>
      </c>
      <c r="G31" s="16">
        <f>Tabelle2[[#This Row],[Size '[bp']]]/$F$3118*100</f>
        <v>5.7244932444082738E-3</v>
      </c>
      <c r="H31" s="15" t="s">
        <v>6592</v>
      </c>
      <c r="I31" s="14" t="s">
        <v>6593</v>
      </c>
      <c r="J31" s="14" t="s">
        <v>6554</v>
      </c>
      <c r="K31" s="22"/>
      <c r="L31" s="22"/>
      <c r="M31" s="24"/>
      <c r="N31" s="20"/>
      <c r="O31" s="20"/>
      <c r="P31" s="20"/>
      <c r="Q31" s="20"/>
    </row>
    <row r="32" spans="1:17" x14ac:dyDescent="0.25">
      <c r="A32" s="15" t="s">
        <v>6594</v>
      </c>
      <c r="D32" s="15">
        <v>23901</v>
      </c>
      <c r="E32" s="15">
        <v>23979</v>
      </c>
      <c r="F32" s="15">
        <f>ABS(Tabelle2[[#This Row],[Stop]]-Tabelle2[[#This Row],[Start]]+1)</f>
        <v>79</v>
      </c>
      <c r="G32" s="16">
        <f>Tabelle2[[#This Row],[Size '[bp']]]/$F$3118*100</f>
        <v>2.724307025953335E-3</v>
      </c>
      <c r="I32" s="14" t="s">
        <v>6574</v>
      </c>
      <c r="J32" s="14" t="s">
        <v>6575</v>
      </c>
      <c r="K32" s="22"/>
      <c r="L32" s="22"/>
      <c r="M32" s="24"/>
      <c r="N32" s="20"/>
      <c r="O32" s="20"/>
      <c r="P32" s="20"/>
      <c r="Q32" s="20"/>
    </row>
    <row r="33" spans="1:17" x14ac:dyDescent="0.25">
      <c r="A33" s="15" t="s">
        <v>6595</v>
      </c>
      <c r="D33" s="15">
        <v>23989</v>
      </c>
      <c r="E33" s="15">
        <v>24063</v>
      </c>
      <c r="F33" s="15">
        <f>ABS(Tabelle2[[#This Row],[Stop]]-Tabelle2[[#This Row],[Start]]+1)</f>
        <v>75</v>
      </c>
      <c r="G33" s="16">
        <f>Tabelle2[[#This Row],[Size '[bp']]]/$F$3118*100</f>
        <v>2.5863674297025335E-3</v>
      </c>
      <c r="I33" s="14" t="s">
        <v>6577</v>
      </c>
      <c r="J33" s="14" t="s">
        <v>6575</v>
      </c>
      <c r="K33" s="22"/>
      <c r="L33" s="22"/>
      <c r="M33" s="24"/>
      <c r="N33" s="20"/>
      <c r="O33" s="20"/>
      <c r="P33" s="20"/>
      <c r="Q33" s="20"/>
    </row>
    <row r="34" spans="1:17" x14ac:dyDescent="0.25">
      <c r="A34" s="15" t="s">
        <v>3578</v>
      </c>
      <c r="B34" s="15" t="s">
        <v>3694</v>
      </c>
      <c r="C34" s="15" t="s">
        <v>3577</v>
      </c>
      <c r="D34" s="15">
        <v>24295</v>
      </c>
      <c r="E34" s="15">
        <v>24732</v>
      </c>
      <c r="F34" s="15">
        <f>ABS(Tabelle2[[#This Row],[Stop]]-Tabelle2[[#This Row],[Start]]+1)</f>
        <v>438</v>
      </c>
      <c r="G34" s="16">
        <f>Tabelle2[[#This Row],[Size '[bp']]]/$F$3118*100</f>
        <v>1.5104385789462793E-2</v>
      </c>
      <c r="H34" s="15" t="s">
        <v>11107</v>
      </c>
      <c r="I34" s="14" t="s">
        <v>6596</v>
      </c>
      <c r="J34" s="14" t="s">
        <v>6563</v>
      </c>
      <c r="K34" s="22"/>
      <c r="L34" s="22"/>
      <c r="M34" s="24"/>
      <c r="N34" s="20"/>
      <c r="O34" s="20"/>
      <c r="P34" s="20"/>
      <c r="Q34" s="20"/>
    </row>
    <row r="35" spans="1:17" x14ac:dyDescent="0.25">
      <c r="A35" s="15" t="s">
        <v>3576</v>
      </c>
      <c r="B35" s="15" t="s">
        <v>3695</v>
      </c>
      <c r="D35" s="15">
        <v>26573</v>
      </c>
      <c r="E35" s="15">
        <v>24882</v>
      </c>
      <c r="F35" s="15">
        <f>ABS(Tabelle2[[#This Row],[Stop]]-Tabelle2[[#This Row],[Start]]+1)</f>
        <v>1690</v>
      </c>
      <c r="G35" s="16">
        <f>Tabelle2[[#This Row],[Size '[bp']]]/$F$3118*100</f>
        <v>5.8279479415963745E-2</v>
      </c>
      <c r="I35" s="14" t="s">
        <v>6598</v>
      </c>
      <c r="J35" s="14" t="s">
        <v>6566</v>
      </c>
      <c r="K35" s="22"/>
      <c r="L35" s="22"/>
      <c r="M35" s="24"/>
      <c r="N35" s="20"/>
      <c r="O35" s="20"/>
      <c r="P35" s="20"/>
      <c r="Q35" s="20"/>
    </row>
    <row r="36" spans="1:17" x14ac:dyDescent="0.25">
      <c r="A36" s="15" t="s">
        <v>3575</v>
      </c>
      <c r="B36" s="15" t="s">
        <v>3696</v>
      </c>
      <c r="D36" s="15">
        <v>28099</v>
      </c>
      <c r="E36" s="15">
        <v>26819</v>
      </c>
      <c r="F36" s="15">
        <f>ABS(Tabelle2[[#This Row],[Stop]]-Tabelle2[[#This Row],[Start]]+1)</f>
        <v>1279</v>
      </c>
      <c r="G36" s="16">
        <f>Tabelle2[[#This Row],[Size '[bp']]]/$F$3118*100</f>
        <v>4.4106185901193862E-2</v>
      </c>
      <c r="I36" s="14" t="s">
        <v>6599</v>
      </c>
      <c r="J36" s="14" t="s">
        <v>6597</v>
      </c>
      <c r="K36" s="22" t="s">
        <v>6600</v>
      </c>
      <c r="L36" s="22"/>
      <c r="M36" s="24" t="s">
        <v>10972</v>
      </c>
      <c r="N36" s="20"/>
      <c r="O36" s="20"/>
      <c r="P36" s="20"/>
      <c r="Q36" s="20"/>
    </row>
    <row r="37" spans="1:17" x14ac:dyDescent="0.25">
      <c r="A37" s="15" t="s">
        <v>3574</v>
      </c>
      <c r="B37" s="15" t="s">
        <v>3697</v>
      </c>
      <c r="C37" s="15" t="s">
        <v>6601</v>
      </c>
      <c r="D37" s="15">
        <v>29117</v>
      </c>
      <c r="E37" s="15">
        <v>28161</v>
      </c>
      <c r="F37" s="15">
        <f>ABS(Tabelle2[[#This Row],[Stop]]-Tabelle2[[#This Row],[Start]]+1)</f>
        <v>955</v>
      </c>
      <c r="G37" s="16">
        <f>Tabelle2[[#This Row],[Size '[bp']]]/$F$3118*100</f>
        <v>3.2933078604878922E-2</v>
      </c>
      <c r="H37" s="15" t="s">
        <v>6602</v>
      </c>
      <c r="I37" s="14" t="s">
        <v>6603</v>
      </c>
      <c r="J37" s="14" t="s">
        <v>6597</v>
      </c>
      <c r="K37" s="22" t="s">
        <v>6604</v>
      </c>
      <c r="L37" s="22"/>
      <c r="M37" s="24" t="s">
        <v>10972</v>
      </c>
      <c r="N37" s="20"/>
      <c r="O37" s="20"/>
      <c r="P37" s="20"/>
      <c r="Q37" s="20"/>
    </row>
    <row r="38" spans="1:17" x14ac:dyDescent="0.25">
      <c r="A38" s="15" t="s">
        <v>3573</v>
      </c>
      <c r="B38" s="15" t="s">
        <v>3698</v>
      </c>
      <c r="C38" s="15" t="s">
        <v>6605</v>
      </c>
      <c r="D38" s="15">
        <v>29965</v>
      </c>
      <c r="E38" s="15">
        <v>29114</v>
      </c>
      <c r="F38" s="15">
        <f>ABS(Tabelle2[[#This Row],[Stop]]-Tabelle2[[#This Row],[Start]]+1)</f>
        <v>850</v>
      </c>
      <c r="G38" s="16">
        <f>Tabelle2[[#This Row],[Size '[bp']]]/$F$3118*100</f>
        <v>2.9312164203295379E-2</v>
      </c>
      <c r="H38" s="15" t="s">
        <v>6606</v>
      </c>
      <c r="I38" s="14" t="s">
        <v>6607</v>
      </c>
      <c r="J38" s="14" t="s">
        <v>6597</v>
      </c>
      <c r="K38" s="22" t="s">
        <v>6604</v>
      </c>
      <c r="L38" s="22"/>
      <c r="M38" s="24" t="s">
        <v>10972</v>
      </c>
      <c r="N38" s="20"/>
      <c r="O38" s="20"/>
      <c r="P38" s="20"/>
      <c r="Q38" s="20"/>
    </row>
    <row r="39" spans="1:17" x14ac:dyDescent="0.25">
      <c r="A39" s="15" t="s">
        <v>3572</v>
      </c>
      <c r="B39" s="15" t="s">
        <v>3699</v>
      </c>
      <c r="C39" s="15" t="s">
        <v>6608</v>
      </c>
      <c r="D39" s="15">
        <v>29995</v>
      </c>
      <c r="E39" s="15">
        <v>30654</v>
      </c>
      <c r="F39" s="15">
        <f>ABS(Tabelle2[[#This Row],[Stop]]-Tabelle2[[#This Row],[Start]]+1)</f>
        <v>660</v>
      </c>
      <c r="G39" s="16">
        <f>Tabelle2[[#This Row],[Size '[bp']]]/$F$3118*100</f>
        <v>2.2760033381382293E-2</v>
      </c>
      <c r="H39" s="15" t="s">
        <v>6609</v>
      </c>
      <c r="I39" s="14" t="s">
        <v>6610</v>
      </c>
      <c r="J39" s="14" t="s">
        <v>6597</v>
      </c>
      <c r="K39" s="22" t="s">
        <v>6611</v>
      </c>
      <c r="L39" s="22"/>
      <c r="M39" s="24" t="s">
        <v>10972</v>
      </c>
      <c r="N39" s="20"/>
      <c r="O39" s="20"/>
      <c r="P39" s="20"/>
      <c r="Q39" s="20"/>
    </row>
    <row r="40" spans="1:17" x14ac:dyDescent="0.25">
      <c r="A40" s="15" t="s">
        <v>3571</v>
      </c>
      <c r="B40" s="15" t="s">
        <v>3700</v>
      </c>
      <c r="C40" s="15" t="s">
        <v>1979</v>
      </c>
      <c r="D40" s="15">
        <v>30697</v>
      </c>
      <c r="E40" s="15">
        <v>31680</v>
      </c>
      <c r="F40" s="15">
        <f>ABS(Tabelle2[[#This Row],[Stop]]-Tabelle2[[#This Row],[Start]]+1)</f>
        <v>984</v>
      </c>
      <c r="G40" s="16">
        <f>Tabelle2[[#This Row],[Size '[bp']]]/$F$3118*100</f>
        <v>3.3933140677697232E-2</v>
      </c>
      <c r="H40" s="15" t="s">
        <v>6612</v>
      </c>
      <c r="I40" s="14" t="s">
        <v>6613</v>
      </c>
      <c r="J40" s="14" t="s">
        <v>6614</v>
      </c>
      <c r="K40" s="22" t="s">
        <v>6615</v>
      </c>
      <c r="L40" s="22"/>
      <c r="M40" s="24" t="s">
        <v>10920</v>
      </c>
      <c r="N40" s="20"/>
      <c r="O40" s="20"/>
      <c r="P40" s="20"/>
      <c r="Q40" s="20"/>
    </row>
    <row r="41" spans="1:17" ht="25.5" x14ac:dyDescent="0.25">
      <c r="A41" s="15" t="s">
        <v>3570</v>
      </c>
      <c r="B41" s="15" t="s">
        <v>3701</v>
      </c>
      <c r="D41" s="15">
        <v>31677</v>
      </c>
      <c r="E41" s="15">
        <v>32702</v>
      </c>
      <c r="F41" s="15">
        <f>ABS(Tabelle2[[#This Row],[Stop]]-Tabelle2[[#This Row],[Start]]+1)</f>
        <v>1026</v>
      </c>
      <c r="G41" s="16">
        <f>Tabelle2[[#This Row],[Size '[bp']]]/$F$3118*100</f>
        <v>3.5381506438330657E-2</v>
      </c>
      <c r="I41" s="14" t="s">
        <v>6616</v>
      </c>
      <c r="J41" s="14" t="s">
        <v>6614</v>
      </c>
      <c r="K41" s="22" t="s">
        <v>6615</v>
      </c>
      <c r="L41" s="22"/>
      <c r="M41" s="24" t="s">
        <v>10920</v>
      </c>
      <c r="N41" s="20"/>
      <c r="O41" s="20"/>
      <c r="P41" s="20"/>
      <c r="Q41" s="20"/>
    </row>
    <row r="42" spans="1:17" x14ac:dyDescent="0.25">
      <c r="A42" s="15" t="s">
        <v>3569</v>
      </c>
      <c r="B42" s="15" t="s">
        <v>3702</v>
      </c>
      <c r="D42" s="15">
        <v>32699</v>
      </c>
      <c r="E42" s="15">
        <v>33460</v>
      </c>
      <c r="F42" s="15">
        <f>ABS(Tabelle2[[#This Row],[Stop]]-Tabelle2[[#This Row],[Start]]+1)</f>
        <v>762</v>
      </c>
      <c r="G42" s="16">
        <f>Tabelle2[[#This Row],[Size '[bp']]]/$F$3118*100</f>
        <v>2.6277493085777738E-2</v>
      </c>
      <c r="I42" s="14" t="s">
        <v>6617</v>
      </c>
      <c r="J42" s="14" t="s">
        <v>6614</v>
      </c>
      <c r="K42" s="22" t="s">
        <v>6615</v>
      </c>
      <c r="L42" s="22"/>
      <c r="M42" s="24" t="s">
        <v>10920</v>
      </c>
      <c r="N42" s="20"/>
      <c r="O42" s="20"/>
      <c r="P42" s="20"/>
      <c r="Q42" s="20"/>
    </row>
    <row r="43" spans="1:17" x14ac:dyDescent="0.25">
      <c r="A43" s="15" t="s">
        <v>3568</v>
      </c>
      <c r="B43" s="15" t="s">
        <v>3703</v>
      </c>
      <c r="D43" s="15">
        <v>34274</v>
      </c>
      <c r="E43" s="15">
        <v>33462</v>
      </c>
      <c r="F43" s="15">
        <f>ABS(Tabelle2[[#This Row],[Stop]]-Tabelle2[[#This Row],[Start]]+1)</f>
        <v>811</v>
      </c>
      <c r="G43" s="16">
        <f>Tabelle2[[#This Row],[Size '[bp']]]/$F$3118*100</f>
        <v>2.7967253139850056E-2</v>
      </c>
      <c r="I43" s="14" t="s">
        <v>6560</v>
      </c>
      <c r="J43" s="14" t="s">
        <v>11627</v>
      </c>
      <c r="K43" s="22"/>
      <c r="L43" s="22"/>
      <c r="M43" s="24"/>
      <c r="N43" s="20"/>
      <c r="O43" s="20"/>
      <c r="P43" s="20"/>
      <c r="Q43" s="20"/>
    </row>
    <row r="44" spans="1:17" x14ac:dyDescent="0.25">
      <c r="A44" s="15" t="s">
        <v>3567</v>
      </c>
      <c r="B44" s="15" t="s">
        <v>3704</v>
      </c>
      <c r="C44" s="15" t="s">
        <v>3566</v>
      </c>
      <c r="D44" s="15">
        <v>34378</v>
      </c>
      <c r="E44" s="15">
        <v>34902</v>
      </c>
      <c r="F44" s="15">
        <f>ABS(Tabelle2[[#This Row],[Stop]]-Tabelle2[[#This Row],[Start]]+1)</f>
        <v>525</v>
      </c>
      <c r="G44" s="16">
        <f>Tabelle2[[#This Row],[Size '[bp']]]/$F$3118*100</f>
        <v>1.8104572007917735E-2</v>
      </c>
      <c r="H44" s="15" t="s">
        <v>11102</v>
      </c>
      <c r="I44" s="14" t="s">
        <v>11103</v>
      </c>
      <c r="J44" s="14" t="s">
        <v>6585</v>
      </c>
      <c r="K44" s="29"/>
      <c r="L44" s="29"/>
      <c r="M44" s="30" t="s">
        <v>11101</v>
      </c>
      <c r="N44" s="20"/>
      <c r="O44" s="20"/>
      <c r="P44" s="20"/>
      <c r="Q44" s="20"/>
    </row>
    <row r="45" spans="1:17" x14ac:dyDescent="0.25">
      <c r="A45" s="15" t="s">
        <v>3565</v>
      </c>
      <c r="B45" s="15" t="s">
        <v>3705</v>
      </c>
      <c r="D45" s="15">
        <v>34982</v>
      </c>
      <c r="E45" s="15">
        <v>35671</v>
      </c>
      <c r="F45" s="15">
        <f>ABS(Tabelle2[[#This Row],[Stop]]-Tabelle2[[#This Row],[Start]]+1)</f>
        <v>690</v>
      </c>
      <c r="G45" s="16">
        <f>Tabelle2[[#This Row],[Size '[bp']]]/$F$3118*100</f>
        <v>2.3794580353263303E-2</v>
      </c>
      <c r="I45" s="14" t="s">
        <v>6618</v>
      </c>
      <c r="J45" s="14" t="s">
        <v>6563</v>
      </c>
      <c r="K45" s="22"/>
      <c r="L45" s="22"/>
      <c r="M45" s="24"/>
      <c r="N45" s="20"/>
      <c r="O45" s="20"/>
      <c r="P45" s="20"/>
      <c r="Q45" s="20"/>
    </row>
    <row r="46" spans="1:17" x14ac:dyDescent="0.25">
      <c r="A46" s="15" t="s">
        <v>3564</v>
      </c>
      <c r="B46" s="15" t="s">
        <v>3706</v>
      </c>
      <c r="D46" s="15">
        <v>37242</v>
      </c>
      <c r="E46" s="15">
        <v>36244</v>
      </c>
      <c r="F46" s="15">
        <f>ABS(Tabelle2[[#This Row],[Stop]]-Tabelle2[[#This Row],[Start]]+1)</f>
        <v>997</v>
      </c>
      <c r="G46" s="16">
        <f>Tabelle2[[#This Row],[Size '[bp']]]/$F$3118*100</f>
        <v>3.4381444365512347E-2</v>
      </c>
      <c r="I46" s="14" t="s">
        <v>6619</v>
      </c>
      <c r="J46" s="14" t="s">
        <v>6566</v>
      </c>
      <c r="K46" s="22"/>
      <c r="L46" s="22" t="s">
        <v>6620</v>
      </c>
      <c r="M46" s="24"/>
      <c r="N46" s="20"/>
      <c r="O46" s="20"/>
      <c r="P46" s="20"/>
      <c r="Q46" s="20"/>
    </row>
    <row r="47" spans="1:17" x14ac:dyDescent="0.25">
      <c r="A47" s="15" t="s">
        <v>3563</v>
      </c>
      <c r="B47" s="15" t="s">
        <v>3707</v>
      </c>
      <c r="D47" s="15">
        <v>37275</v>
      </c>
      <c r="E47" s="15">
        <v>38201</v>
      </c>
      <c r="F47" s="15">
        <f>ABS(Tabelle2[[#This Row],[Stop]]-Tabelle2[[#This Row],[Start]]+1)</f>
        <v>927</v>
      </c>
      <c r="G47" s="16">
        <f>Tabelle2[[#This Row],[Size '[bp']]]/$F$3118*100</f>
        <v>3.1967501431123306E-2</v>
      </c>
      <c r="I47" s="14" t="s">
        <v>6621</v>
      </c>
      <c r="J47" s="14" t="s">
        <v>6597</v>
      </c>
      <c r="K47" s="22" t="s">
        <v>6622</v>
      </c>
      <c r="L47" s="22"/>
      <c r="M47" s="24"/>
      <c r="N47" s="20"/>
      <c r="O47" s="20"/>
      <c r="P47" s="20"/>
      <c r="Q47" s="20"/>
    </row>
    <row r="48" spans="1:17" x14ac:dyDescent="0.25">
      <c r="A48" s="15" t="s">
        <v>3562</v>
      </c>
      <c r="B48" s="15" t="s">
        <v>3708</v>
      </c>
      <c r="D48" s="15">
        <v>38202</v>
      </c>
      <c r="E48" s="15">
        <v>38981</v>
      </c>
      <c r="F48" s="15">
        <f>ABS(Tabelle2[[#This Row],[Stop]]-Tabelle2[[#This Row],[Start]]+1)</f>
        <v>780</v>
      </c>
      <c r="G48" s="16">
        <f>Tabelle2[[#This Row],[Size '[bp']]]/$F$3118*100</f>
        <v>2.6898221268906349E-2</v>
      </c>
      <c r="I48" s="14" t="s">
        <v>6623</v>
      </c>
      <c r="J48" s="14" t="s">
        <v>6597</v>
      </c>
      <c r="K48" s="22" t="s">
        <v>6622</v>
      </c>
      <c r="L48" s="22"/>
      <c r="M48" s="24"/>
      <c r="N48" s="20"/>
      <c r="O48" s="20"/>
      <c r="P48" s="20"/>
      <c r="Q48" s="20"/>
    </row>
    <row r="49" spans="1:17" x14ac:dyDescent="0.25">
      <c r="A49" s="15" t="s">
        <v>3561</v>
      </c>
      <c r="B49" s="15" t="s">
        <v>3709</v>
      </c>
      <c r="D49" s="15">
        <v>38978</v>
      </c>
      <c r="E49" s="15">
        <v>39802</v>
      </c>
      <c r="F49" s="15">
        <f>ABS(Tabelle2[[#This Row],[Stop]]-Tabelle2[[#This Row],[Start]]+1)</f>
        <v>825</v>
      </c>
      <c r="G49" s="16">
        <f>Tabelle2[[#This Row],[Size '[bp']]]/$F$3118*100</f>
        <v>2.8450041726727864E-2</v>
      </c>
      <c r="I49" s="14" t="s">
        <v>6624</v>
      </c>
      <c r="J49" s="14" t="s">
        <v>6597</v>
      </c>
      <c r="K49" s="22" t="s">
        <v>6622</v>
      </c>
      <c r="L49" s="22"/>
      <c r="M49" s="24"/>
      <c r="N49" s="20"/>
      <c r="O49" s="20"/>
      <c r="P49" s="20"/>
      <c r="Q49" s="20"/>
    </row>
    <row r="50" spans="1:17" ht="25.5" x14ac:dyDescent="0.25">
      <c r="A50" s="15" t="s">
        <v>3560</v>
      </c>
      <c r="B50" s="15" t="s">
        <v>3710</v>
      </c>
      <c r="C50" s="15" t="s">
        <v>6625</v>
      </c>
      <c r="D50" s="15">
        <v>40458</v>
      </c>
      <c r="E50" s="15">
        <v>40186</v>
      </c>
      <c r="F50" s="15">
        <f>ABS(Tabelle2[[#This Row],[Stop]]-Tabelle2[[#This Row],[Start]]+1)</f>
        <v>271</v>
      </c>
      <c r="G50" s="16">
        <f>Tabelle2[[#This Row],[Size '[bp']]]/$F$3118*100</f>
        <v>9.3454076459918208E-3</v>
      </c>
      <c r="H50" s="15" t="s">
        <v>6626</v>
      </c>
      <c r="I50" s="14" t="s">
        <v>6627</v>
      </c>
      <c r="J50" s="14" t="s">
        <v>6628</v>
      </c>
      <c r="K50" s="22"/>
      <c r="L50" s="22"/>
      <c r="M50" s="24"/>
      <c r="N50" s="20"/>
      <c r="O50" s="20"/>
      <c r="P50" s="20"/>
      <c r="Q50" s="20"/>
    </row>
    <row r="51" spans="1:17" ht="25.5" x14ac:dyDescent="0.25">
      <c r="A51" s="15" t="s">
        <v>3559</v>
      </c>
      <c r="B51" s="15" t="s">
        <v>3711</v>
      </c>
      <c r="C51" s="15" t="s">
        <v>3558</v>
      </c>
      <c r="D51" s="15">
        <v>42513</v>
      </c>
      <c r="E51" s="15">
        <v>40573</v>
      </c>
      <c r="F51" s="15">
        <f>ABS(Tabelle2[[#This Row],[Stop]]-Tabelle2[[#This Row],[Start]]+1)</f>
        <v>1939</v>
      </c>
      <c r="G51" s="16">
        <f>Tabelle2[[#This Row],[Size '[bp']]]/$F$3118*100</f>
        <v>6.6866219282576161E-2</v>
      </c>
      <c r="H51" s="15" t="s">
        <v>6629</v>
      </c>
      <c r="I51" s="14" t="s">
        <v>10992</v>
      </c>
      <c r="J51" s="14" t="s">
        <v>7096</v>
      </c>
      <c r="K51" s="22"/>
      <c r="L51" s="22"/>
      <c r="M51" s="24" t="s">
        <v>10739</v>
      </c>
      <c r="N51" s="20"/>
      <c r="O51" s="20"/>
      <c r="P51" s="20"/>
      <c r="Q51" s="20"/>
    </row>
    <row r="52" spans="1:17" ht="25.5" x14ac:dyDescent="0.25">
      <c r="A52" s="15" t="s">
        <v>3557</v>
      </c>
      <c r="B52" s="15" t="s">
        <v>3712</v>
      </c>
      <c r="C52" s="15" t="s">
        <v>3556</v>
      </c>
      <c r="D52" s="15">
        <v>43919</v>
      </c>
      <c r="E52" s="15">
        <v>42510</v>
      </c>
      <c r="F52" s="15">
        <f>ABS(Tabelle2[[#This Row],[Stop]]-Tabelle2[[#This Row],[Start]]+1)</f>
        <v>1408</v>
      </c>
      <c r="G52" s="16">
        <f>Tabelle2[[#This Row],[Size '[bp']]]/$F$3118*100</f>
        <v>4.8554737880282223E-2</v>
      </c>
      <c r="H52" s="15" t="s">
        <v>6630</v>
      </c>
      <c r="I52" s="14" t="s">
        <v>10993</v>
      </c>
      <c r="J52" s="14" t="s">
        <v>7096</v>
      </c>
      <c r="K52" s="22"/>
      <c r="L52" s="22"/>
      <c r="M52" s="24" t="s">
        <v>10739</v>
      </c>
      <c r="N52" s="20"/>
      <c r="O52" s="20"/>
      <c r="P52" s="20"/>
      <c r="Q52" s="20"/>
    </row>
    <row r="53" spans="1:17" ht="26.25" customHeight="1" x14ac:dyDescent="0.25">
      <c r="A53" s="15" t="s">
        <v>0</v>
      </c>
      <c r="B53" s="15" t="s">
        <v>3713</v>
      </c>
      <c r="C53" s="15" t="s">
        <v>11451</v>
      </c>
      <c r="D53" s="15">
        <v>45347</v>
      </c>
      <c r="E53" s="15">
        <v>43923</v>
      </c>
      <c r="F53" s="15">
        <f>ABS(Tabelle2[[#This Row],[Stop]]-Tabelle2[[#This Row],[Start]]+1)</f>
        <v>1423</v>
      </c>
      <c r="G53" s="16">
        <f>Tabelle2[[#This Row],[Size '[bp']]]/$F$3118*100</f>
        <v>4.9072011366222738E-2</v>
      </c>
      <c r="H53" s="15" t="s">
        <v>11452</v>
      </c>
      <c r="I53" s="14" t="s">
        <v>6631</v>
      </c>
      <c r="J53" s="14" t="s">
        <v>6632</v>
      </c>
      <c r="K53" s="22"/>
      <c r="L53" s="22"/>
      <c r="M53" s="24" t="s">
        <v>11441</v>
      </c>
      <c r="N53" s="20"/>
      <c r="O53" s="20"/>
      <c r="P53" s="20"/>
      <c r="Q53" s="20"/>
    </row>
    <row r="54" spans="1:17" x14ac:dyDescent="0.25">
      <c r="A54" s="15" t="s">
        <v>3555</v>
      </c>
      <c r="B54" s="15" t="s">
        <v>3714</v>
      </c>
      <c r="C54" s="15" t="s">
        <v>3554</v>
      </c>
      <c r="D54" s="15">
        <v>46669</v>
      </c>
      <c r="E54" s="15">
        <v>45344</v>
      </c>
      <c r="F54" s="15">
        <f>ABS(Tabelle2[[#This Row],[Stop]]-Tabelle2[[#This Row],[Start]]+1)</f>
        <v>1324</v>
      </c>
      <c r="G54" s="16">
        <f>Tabelle2[[#This Row],[Size '[bp']]]/$F$3118*100</f>
        <v>4.5658006359015388E-2</v>
      </c>
      <c r="H54" s="15" t="s">
        <v>6633</v>
      </c>
      <c r="I54" s="14" t="s">
        <v>6634</v>
      </c>
      <c r="J54" s="14" t="s">
        <v>6628</v>
      </c>
      <c r="K54" s="22"/>
      <c r="L54" s="22"/>
      <c r="M54" s="24"/>
      <c r="N54" s="20"/>
      <c r="O54" s="20"/>
      <c r="P54" s="20"/>
      <c r="Q54" s="20"/>
    </row>
    <row r="55" spans="1:17" ht="25.5" x14ac:dyDescent="0.25">
      <c r="A55" s="15" t="s">
        <v>3553</v>
      </c>
      <c r="B55" s="15" t="s">
        <v>3715</v>
      </c>
      <c r="C55" s="15" t="s">
        <v>3552</v>
      </c>
      <c r="D55" s="15">
        <v>48021</v>
      </c>
      <c r="E55" s="15">
        <v>46666</v>
      </c>
      <c r="F55" s="15">
        <f>ABS(Tabelle2[[#This Row],[Stop]]-Tabelle2[[#This Row],[Start]]+1)</f>
        <v>1354</v>
      </c>
      <c r="G55" s="16">
        <f>Tabelle2[[#This Row],[Size '[bp']]]/$F$3118*100</f>
        <v>4.6692553330896405E-2</v>
      </c>
      <c r="H55" s="15" t="s">
        <v>11108</v>
      </c>
      <c r="I55" s="14" t="s">
        <v>6635</v>
      </c>
      <c r="J55" s="14" t="s">
        <v>7096</v>
      </c>
      <c r="K55" s="22"/>
      <c r="L55" s="22"/>
      <c r="M55" s="24" t="s">
        <v>10739</v>
      </c>
      <c r="N55" s="20"/>
      <c r="O55" s="20"/>
      <c r="P55" s="20"/>
      <c r="Q55" s="20"/>
    </row>
    <row r="56" spans="1:17" ht="25.5" x14ac:dyDescent="0.25">
      <c r="A56" s="15" t="s">
        <v>3551</v>
      </c>
      <c r="B56" s="15" t="s">
        <v>3716</v>
      </c>
      <c r="C56" s="15" t="s">
        <v>6636</v>
      </c>
      <c r="D56" s="15">
        <v>48485</v>
      </c>
      <c r="E56" s="15">
        <v>48021</v>
      </c>
      <c r="F56" s="15">
        <f>ABS(Tabelle2[[#This Row],[Stop]]-Tabelle2[[#This Row],[Start]]+1)</f>
        <v>463</v>
      </c>
      <c r="G56" s="16">
        <f>Tabelle2[[#This Row],[Size '[bp']]]/$F$3118*100</f>
        <v>1.5966508266030306E-2</v>
      </c>
      <c r="H56" s="15" t="s">
        <v>6637</v>
      </c>
      <c r="I56" s="14" t="s">
        <v>10838</v>
      </c>
      <c r="J56" s="14" t="s">
        <v>6563</v>
      </c>
      <c r="K56" s="22"/>
      <c r="L56" s="22"/>
      <c r="M56" s="24"/>
      <c r="N56" s="20"/>
      <c r="O56" s="20"/>
      <c r="P56" s="20"/>
      <c r="Q56" s="20"/>
    </row>
    <row r="57" spans="1:17" x14ac:dyDescent="0.25">
      <c r="A57" s="15" t="s">
        <v>3550</v>
      </c>
      <c r="B57" s="15" t="s">
        <v>3717</v>
      </c>
      <c r="C57" s="15" t="s">
        <v>6638</v>
      </c>
      <c r="D57" s="15">
        <v>49398</v>
      </c>
      <c r="E57" s="15">
        <v>48502</v>
      </c>
      <c r="F57" s="15">
        <f>ABS(Tabelle2[[#This Row],[Stop]]-Tabelle2[[#This Row],[Start]]+1)</f>
        <v>895</v>
      </c>
      <c r="G57" s="16">
        <f>Tabelle2[[#This Row],[Size '[bp']]]/$F$3118*100</f>
        <v>3.0863984661116894E-2</v>
      </c>
      <c r="H57" s="15" t="s">
        <v>6639</v>
      </c>
      <c r="I57" s="14" t="s">
        <v>10839</v>
      </c>
      <c r="J57" s="14" t="s">
        <v>6563</v>
      </c>
      <c r="K57" s="22"/>
      <c r="L57" s="22"/>
      <c r="M57" s="24"/>
      <c r="N57" s="20"/>
      <c r="O57" s="20"/>
      <c r="P57" s="20"/>
      <c r="Q57" s="20"/>
    </row>
    <row r="58" spans="1:17" x14ac:dyDescent="0.25">
      <c r="A58" s="15" t="s">
        <v>6640</v>
      </c>
      <c r="D58" s="15">
        <v>49703</v>
      </c>
      <c r="E58" s="15">
        <v>49791</v>
      </c>
      <c r="F58" s="15">
        <f>ABS(Tabelle2[[#This Row],[Stop]]-Tabelle2[[#This Row],[Start]]+1)</f>
        <v>89</v>
      </c>
      <c r="G58" s="16">
        <f>Tabelle2[[#This Row],[Size '[bp']]]/$F$3118*100</f>
        <v>3.0691560165803391E-3</v>
      </c>
      <c r="I58" s="14" t="s">
        <v>6641</v>
      </c>
      <c r="J58" s="14" t="s">
        <v>6575</v>
      </c>
      <c r="K58" s="22"/>
      <c r="L58" s="22"/>
      <c r="M58" s="24"/>
      <c r="N58" s="20"/>
      <c r="O58" s="20"/>
      <c r="P58" s="20"/>
      <c r="Q58" s="20"/>
    </row>
    <row r="59" spans="1:17" x14ac:dyDescent="0.25">
      <c r="A59" s="15" t="s">
        <v>3549</v>
      </c>
      <c r="B59" s="15" t="s">
        <v>3718</v>
      </c>
      <c r="D59" s="15">
        <v>50616</v>
      </c>
      <c r="E59" s="15">
        <v>49894</v>
      </c>
      <c r="F59" s="15">
        <f>ABS(Tabelle2[[#This Row],[Stop]]-Tabelle2[[#This Row],[Start]]+1)</f>
        <v>721</v>
      </c>
      <c r="G59" s="16">
        <f>Tabelle2[[#This Row],[Size '[bp']]]/$F$3118*100</f>
        <v>2.4863612224207021E-2</v>
      </c>
      <c r="I59" s="14" t="s">
        <v>6642</v>
      </c>
      <c r="J59" s="14" t="s">
        <v>6563</v>
      </c>
      <c r="K59" s="22"/>
      <c r="L59" s="22"/>
      <c r="M59" s="24"/>
      <c r="N59" s="20"/>
      <c r="O59" s="20"/>
      <c r="P59" s="20"/>
      <c r="Q59" s="20"/>
    </row>
    <row r="60" spans="1:17" x14ac:dyDescent="0.25">
      <c r="A60" s="15" t="s">
        <v>3548</v>
      </c>
      <c r="B60" s="15" t="s">
        <v>3719</v>
      </c>
      <c r="D60" s="15">
        <v>51385</v>
      </c>
      <c r="E60" s="15">
        <v>50963</v>
      </c>
      <c r="F60" s="15">
        <f>ABS(Tabelle2[[#This Row],[Stop]]-Tabelle2[[#This Row],[Start]]+1)</f>
        <v>421</v>
      </c>
      <c r="G60" s="16">
        <f>Tabelle2[[#This Row],[Size '[bp']]]/$F$3118*100</f>
        <v>1.4518142505396885E-2</v>
      </c>
      <c r="I60" s="14" t="s">
        <v>120</v>
      </c>
      <c r="J60" s="14" t="s">
        <v>11627</v>
      </c>
      <c r="K60" s="22"/>
      <c r="L60" s="22"/>
      <c r="M60" s="24"/>
      <c r="N60" s="20"/>
      <c r="O60" s="20"/>
      <c r="P60" s="20"/>
      <c r="Q60" s="20"/>
    </row>
    <row r="61" spans="1:17" x14ac:dyDescent="0.25">
      <c r="A61" s="15" t="s">
        <v>3547</v>
      </c>
      <c r="B61" s="15" t="s">
        <v>3720</v>
      </c>
      <c r="C61" s="15" t="s">
        <v>3546</v>
      </c>
      <c r="D61" s="15">
        <v>53095</v>
      </c>
      <c r="E61" s="15">
        <v>51623</v>
      </c>
      <c r="F61" s="15">
        <f>ABS(Tabelle2[[#This Row],[Stop]]-Tabelle2[[#This Row],[Start]]+1)</f>
        <v>1471</v>
      </c>
      <c r="G61" s="16">
        <f>Tabelle2[[#This Row],[Size '[bp']]]/$F$3118*100</f>
        <v>5.0727286521232359E-2</v>
      </c>
      <c r="H61" s="15" t="s">
        <v>11109</v>
      </c>
      <c r="I61" s="14" t="s">
        <v>10574</v>
      </c>
      <c r="J61" s="14" t="s">
        <v>6643</v>
      </c>
      <c r="K61" s="29"/>
      <c r="L61" s="29"/>
      <c r="M61" s="30"/>
      <c r="N61" s="20"/>
      <c r="O61" s="20"/>
      <c r="P61" s="20"/>
      <c r="Q61" s="20"/>
    </row>
    <row r="62" spans="1:17" ht="25.5" x14ac:dyDescent="0.25">
      <c r="A62" s="15" t="s">
        <v>3545</v>
      </c>
      <c r="B62" s="15" t="s">
        <v>3721</v>
      </c>
      <c r="D62" s="15">
        <v>53283</v>
      </c>
      <c r="E62" s="15">
        <v>54011</v>
      </c>
      <c r="F62" s="15">
        <f>ABS(Tabelle2[[#This Row],[Stop]]-Tabelle2[[#This Row],[Start]]+1)</f>
        <v>729</v>
      </c>
      <c r="G62" s="16">
        <f>Tabelle2[[#This Row],[Size '[bp']]]/$F$3118*100</f>
        <v>2.5139491416708622E-2</v>
      </c>
      <c r="I62" s="14" t="s">
        <v>6644</v>
      </c>
      <c r="J62" s="14" t="s">
        <v>6563</v>
      </c>
      <c r="K62" s="22"/>
      <c r="L62" s="22"/>
      <c r="M62" s="24"/>
      <c r="N62" s="20"/>
      <c r="O62" s="20"/>
      <c r="P62" s="20"/>
      <c r="Q62" s="20"/>
    </row>
    <row r="63" spans="1:17" x14ac:dyDescent="0.25">
      <c r="A63" s="15" t="s">
        <v>3544</v>
      </c>
      <c r="B63" s="15" t="s">
        <v>3722</v>
      </c>
      <c r="D63" s="15">
        <v>54179</v>
      </c>
      <c r="E63" s="15">
        <v>55549</v>
      </c>
      <c r="F63" s="15">
        <f>ABS(Tabelle2[[#This Row],[Stop]]-Tabelle2[[#This Row],[Start]]+1)</f>
        <v>1371</v>
      </c>
      <c r="G63" s="16">
        <f>Tabelle2[[#This Row],[Size '[bp']]]/$F$3118*100</f>
        <v>4.7278796614962308E-2</v>
      </c>
      <c r="I63" s="14" t="s">
        <v>6645</v>
      </c>
      <c r="J63" s="14" t="s">
        <v>6563</v>
      </c>
      <c r="K63" s="22"/>
      <c r="L63" s="22"/>
      <c r="M63" s="24"/>
      <c r="N63" s="20"/>
      <c r="O63" s="20"/>
      <c r="P63" s="20"/>
      <c r="Q63" s="20"/>
    </row>
    <row r="64" spans="1:17" x14ac:dyDescent="0.25">
      <c r="A64" s="15" t="s">
        <v>3543</v>
      </c>
      <c r="B64" s="15" t="s">
        <v>3723</v>
      </c>
      <c r="D64" s="15">
        <v>56372</v>
      </c>
      <c r="E64" s="15">
        <v>55626</v>
      </c>
      <c r="F64" s="15">
        <f>ABS(Tabelle2[[#This Row],[Stop]]-Tabelle2[[#This Row],[Start]]+1)</f>
        <v>745</v>
      </c>
      <c r="G64" s="16">
        <f>Tabelle2[[#This Row],[Size '[bp']]]/$F$3118*100</f>
        <v>2.5691249801711832E-2</v>
      </c>
      <c r="I64" s="14" t="s">
        <v>6578</v>
      </c>
      <c r="J64" s="14" t="s">
        <v>11627</v>
      </c>
      <c r="K64" s="22"/>
      <c r="L64" s="22"/>
      <c r="M64" s="24"/>
      <c r="N64" s="20"/>
      <c r="O64" s="20"/>
      <c r="P64" s="20"/>
      <c r="Q64" s="20"/>
    </row>
    <row r="65" spans="1:17" x14ac:dyDescent="0.25">
      <c r="A65" s="15" t="s">
        <v>3542</v>
      </c>
      <c r="B65" s="15" t="s">
        <v>3724</v>
      </c>
      <c r="D65" s="15">
        <v>56676</v>
      </c>
      <c r="E65" s="15">
        <v>56383</v>
      </c>
      <c r="F65" s="15">
        <f>ABS(Tabelle2[[#This Row],[Stop]]-Tabelle2[[#This Row],[Start]]+1)</f>
        <v>292</v>
      </c>
      <c r="G65" s="16">
        <f>Tabelle2[[#This Row],[Size '[bp']]]/$F$3118*100</f>
        <v>1.006959052630853E-2</v>
      </c>
      <c r="I65" s="14" t="s">
        <v>6646</v>
      </c>
      <c r="J65" s="14" t="s">
        <v>6563</v>
      </c>
      <c r="K65" s="22"/>
      <c r="L65" s="22"/>
      <c r="M65" s="24"/>
      <c r="N65" s="20"/>
      <c r="O65" s="20"/>
      <c r="P65" s="20"/>
      <c r="Q65" s="20"/>
    </row>
    <row r="66" spans="1:17" x14ac:dyDescent="0.25">
      <c r="A66" s="15" t="s">
        <v>3541</v>
      </c>
      <c r="B66" s="15" t="s">
        <v>3725</v>
      </c>
      <c r="D66" s="15">
        <v>57270</v>
      </c>
      <c r="E66" s="15">
        <v>56677</v>
      </c>
      <c r="F66" s="15">
        <f>ABS(Tabelle2[[#This Row],[Stop]]-Tabelle2[[#This Row],[Start]]+1)</f>
        <v>592</v>
      </c>
      <c r="G66" s="16">
        <f>Tabelle2[[#This Row],[Size '[bp']]]/$F$3118*100</f>
        <v>2.0415060245118664E-2</v>
      </c>
      <c r="I66" s="14" t="s">
        <v>6646</v>
      </c>
      <c r="J66" s="14" t="s">
        <v>6563</v>
      </c>
      <c r="K66" s="22"/>
      <c r="L66" s="22"/>
      <c r="M66" s="24"/>
      <c r="N66" s="20"/>
      <c r="O66" s="20"/>
      <c r="P66" s="20"/>
      <c r="Q66" s="20"/>
    </row>
    <row r="67" spans="1:17" x14ac:dyDescent="0.25">
      <c r="A67" s="15" t="s">
        <v>3540</v>
      </c>
      <c r="B67" s="15" t="s">
        <v>3726</v>
      </c>
      <c r="D67" s="15">
        <v>57397</v>
      </c>
      <c r="E67" s="15">
        <v>57654</v>
      </c>
      <c r="F67" s="15">
        <f>ABS(Tabelle2[[#This Row],[Stop]]-Tabelle2[[#This Row],[Start]]+1)</f>
        <v>258</v>
      </c>
      <c r="G67" s="16">
        <f>Tabelle2[[#This Row],[Size '[bp']]]/$F$3118*100</f>
        <v>8.897103958176715E-3</v>
      </c>
      <c r="I67" s="14" t="s">
        <v>6560</v>
      </c>
      <c r="J67" s="14" t="s">
        <v>11627</v>
      </c>
      <c r="K67" s="22"/>
      <c r="L67" s="22"/>
      <c r="M67" s="24"/>
      <c r="N67" s="20"/>
      <c r="O67" s="20"/>
      <c r="P67" s="20"/>
      <c r="Q67" s="20"/>
    </row>
    <row r="68" spans="1:17" x14ac:dyDescent="0.25">
      <c r="A68" s="15" t="s">
        <v>3539</v>
      </c>
      <c r="B68" s="15" t="s">
        <v>3727</v>
      </c>
      <c r="D68" s="15">
        <v>58087</v>
      </c>
      <c r="E68" s="15">
        <v>58944</v>
      </c>
      <c r="F68" s="15">
        <f>ABS(Tabelle2[[#This Row],[Stop]]-Tabelle2[[#This Row],[Start]]+1)</f>
        <v>858</v>
      </c>
      <c r="G68" s="16">
        <f>Tabelle2[[#This Row],[Size '[bp']]]/$F$3118*100</f>
        <v>2.958804339579698E-2</v>
      </c>
      <c r="I68" s="14" t="s">
        <v>120</v>
      </c>
      <c r="J68" s="14" t="s">
        <v>11627</v>
      </c>
      <c r="K68" s="22"/>
      <c r="L68" s="22"/>
      <c r="M68" s="24"/>
      <c r="N68" s="20"/>
      <c r="O68" s="20"/>
      <c r="P68" s="20"/>
      <c r="Q68" s="20"/>
    </row>
    <row r="69" spans="1:17" x14ac:dyDescent="0.25">
      <c r="A69" s="15" t="s">
        <v>3538</v>
      </c>
      <c r="B69" s="15" t="s">
        <v>3728</v>
      </c>
      <c r="D69" s="15">
        <v>59103</v>
      </c>
      <c r="E69" s="15">
        <v>59933</v>
      </c>
      <c r="F69" s="15">
        <f>ABS(Tabelle2[[#This Row],[Stop]]-Tabelle2[[#This Row],[Start]]+1)</f>
        <v>831</v>
      </c>
      <c r="G69" s="16">
        <f>Tabelle2[[#This Row],[Size '[bp']]]/$F$3118*100</f>
        <v>2.8656951121104071E-2</v>
      </c>
      <c r="I69" s="14" t="s">
        <v>6647</v>
      </c>
      <c r="J69" s="14" t="s">
        <v>11627</v>
      </c>
      <c r="K69" s="22"/>
      <c r="L69" s="22"/>
      <c r="M69" s="24"/>
      <c r="N69" s="20"/>
      <c r="O69" s="20"/>
      <c r="P69" s="20"/>
      <c r="Q69" s="20"/>
    </row>
    <row r="70" spans="1:17" x14ac:dyDescent="0.25">
      <c r="A70" s="15" t="s">
        <v>3537</v>
      </c>
      <c r="B70" s="15" t="s">
        <v>3729</v>
      </c>
      <c r="D70" s="15">
        <v>59952</v>
      </c>
      <c r="E70" s="15">
        <v>60665</v>
      </c>
      <c r="F70" s="15">
        <f>ABS(Tabelle2[[#This Row],[Stop]]-Tabelle2[[#This Row],[Start]]+1)</f>
        <v>714</v>
      </c>
      <c r="G70" s="16">
        <f>Tabelle2[[#This Row],[Size '[bp']]]/$F$3118*100</f>
        <v>2.4622217930768117E-2</v>
      </c>
      <c r="I70" s="14" t="s">
        <v>6648</v>
      </c>
      <c r="J70" s="14" t="s">
        <v>11627</v>
      </c>
      <c r="K70" s="22"/>
      <c r="L70" s="22"/>
      <c r="M70" s="24"/>
      <c r="N70" s="20"/>
      <c r="O70" s="20"/>
      <c r="P70" s="20"/>
      <c r="Q70" s="20"/>
    </row>
    <row r="71" spans="1:17" x14ac:dyDescent="0.25">
      <c r="A71" s="15" t="s">
        <v>3536</v>
      </c>
      <c r="B71" s="15" t="s">
        <v>3730</v>
      </c>
      <c r="D71" s="15">
        <v>60699</v>
      </c>
      <c r="E71" s="15">
        <v>62324</v>
      </c>
      <c r="F71" s="15">
        <f>ABS(Tabelle2[[#This Row],[Stop]]-Tabelle2[[#This Row],[Start]]+1)</f>
        <v>1626</v>
      </c>
      <c r="G71" s="16">
        <f>Tabelle2[[#This Row],[Size '[bp']]]/$F$3118*100</f>
        <v>5.6072445875950921E-2</v>
      </c>
      <c r="I71" s="14" t="s">
        <v>6649</v>
      </c>
      <c r="J71" s="14" t="s">
        <v>11627</v>
      </c>
      <c r="K71" s="22"/>
      <c r="L71" s="22"/>
      <c r="M71" s="24"/>
      <c r="N71" s="20"/>
      <c r="O71" s="20"/>
      <c r="P71" s="20"/>
      <c r="Q71" s="20"/>
    </row>
    <row r="72" spans="1:17" x14ac:dyDescent="0.25">
      <c r="A72" s="15" t="s">
        <v>3535</v>
      </c>
      <c r="B72" s="15" t="s">
        <v>3731</v>
      </c>
      <c r="D72" s="15">
        <v>63508</v>
      </c>
      <c r="E72" s="15">
        <v>62387</v>
      </c>
      <c r="F72" s="15">
        <f>ABS(Tabelle2[[#This Row],[Stop]]-Tabelle2[[#This Row],[Start]]+1)</f>
        <v>1120</v>
      </c>
      <c r="G72" s="16">
        <f>Tabelle2[[#This Row],[Size '[bp']]]/$F$3118*100</f>
        <v>3.8623086950224497E-2</v>
      </c>
      <c r="I72" s="14" t="s">
        <v>6650</v>
      </c>
      <c r="J72" s="14" t="s">
        <v>6597</v>
      </c>
      <c r="K72" s="22"/>
      <c r="L72" s="22"/>
      <c r="M72" s="24"/>
      <c r="N72" s="20"/>
      <c r="O72" s="20"/>
      <c r="P72" s="20"/>
      <c r="Q72" s="20"/>
    </row>
    <row r="73" spans="1:17" x14ac:dyDescent="0.25">
      <c r="A73" s="15" t="s">
        <v>3534</v>
      </c>
      <c r="B73" s="15" t="s">
        <v>3732</v>
      </c>
      <c r="D73" s="15">
        <v>64040</v>
      </c>
      <c r="E73" s="15">
        <v>63591</v>
      </c>
      <c r="F73" s="15">
        <f>ABS(Tabelle2[[#This Row],[Stop]]-Tabelle2[[#This Row],[Start]]+1)</f>
        <v>448</v>
      </c>
      <c r="G73" s="16">
        <f>Tabelle2[[#This Row],[Size '[bp']]]/$F$3118*100</f>
        <v>1.5449234780089799E-2</v>
      </c>
      <c r="I73" s="14" t="s">
        <v>11630</v>
      </c>
      <c r="J73" s="14" t="s">
        <v>6614</v>
      </c>
      <c r="K73" s="22"/>
      <c r="L73" s="22"/>
      <c r="M73" s="24"/>
      <c r="N73" s="20"/>
      <c r="O73" s="20"/>
      <c r="P73" s="20"/>
      <c r="Q73" s="20"/>
    </row>
    <row r="74" spans="1:17" x14ac:dyDescent="0.25">
      <c r="A74" s="15" t="s">
        <v>3533</v>
      </c>
      <c r="B74" s="15" t="s">
        <v>3733</v>
      </c>
      <c r="D74" s="15">
        <v>64172</v>
      </c>
      <c r="E74" s="15">
        <v>65461</v>
      </c>
      <c r="F74" s="15">
        <f>ABS(Tabelle2[[#This Row],[Stop]]-Tabelle2[[#This Row],[Start]]+1)</f>
        <v>1290</v>
      </c>
      <c r="G74" s="16">
        <f>Tabelle2[[#This Row],[Size '[bp']]]/$F$3118*100</f>
        <v>4.4485519790883575E-2</v>
      </c>
      <c r="I74" s="14" t="s">
        <v>6651</v>
      </c>
      <c r="J74" s="14" t="s">
        <v>6597</v>
      </c>
      <c r="K74" s="22"/>
      <c r="L74" s="22"/>
      <c r="M74" s="24"/>
      <c r="N74" s="20"/>
      <c r="O74" s="20"/>
      <c r="P74" s="20"/>
      <c r="Q74" s="20"/>
    </row>
    <row r="75" spans="1:17" ht="25.5" x14ac:dyDescent="0.25">
      <c r="A75" s="15" t="s">
        <v>3532</v>
      </c>
      <c r="B75" s="15" t="s">
        <v>3734</v>
      </c>
      <c r="D75" s="15">
        <v>66197</v>
      </c>
      <c r="E75" s="15">
        <v>65505</v>
      </c>
      <c r="F75" s="15">
        <f>ABS(Tabelle2[[#This Row],[Stop]]-Tabelle2[[#This Row],[Start]]+1)</f>
        <v>691</v>
      </c>
      <c r="G75" s="16">
        <f>Tabelle2[[#This Row],[Size '[bp']]]/$F$3118*100</f>
        <v>2.3829065252326007E-2</v>
      </c>
      <c r="I75" s="14" t="s">
        <v>6652</v>
      </c>
      <c r="J75" s="14" t="s">
        <v>6653</v>
      </c>
      <c r="K75" s="22"/>
      <c r="L75" s="22"/>
      <c r="M75" s="24"/>
      <c r="N75" s="20"/>
      <c r="O75" s="20"/>
      <c r="P75" s="20"/>
      <c r="Q75" s="20"/>
    </row>
    <row r="76" spans="1:17" ht="25.5" x14ac:dyDescent="0.25">
      <c r="A76" s="15" t="s">
        <v>3531</v>
      </c>
      <c r="B76" s="15" t="s">
        <v>3735</v>
      </c>
      <c r="C76" s="15" t="s">
        <v>3530</v>
      </c>
      <c r="D76" s="15">
        <v>66699</v>
      </c>
      <c r="E76" s="15">
        <v>67976</v>
      </c>
      <c r="F76" s="15">
        <f>ABS(Tabelle2[[#This Row],[Stop]]-Tabelle2[[#This Row],[Start]]+1)</f>
        <v>1278</v>
      </c>
      <c r="G76" s="16">
        <f>Tabelle2[[#This Row],[Size '[bp']]]/$F$3118*100</f>
        <v>4.4071701002131168E-2</v>
      </c>
      <c r="H76" s="15" t="s">
        <v>6654</v>
      </c>
      <c r="I76" s="14" t="s">
        <v>6655</v>
      </c>
      <c r="J76" s="14" t="s">
        <v>6566</v>
      </c>
      <c r="K76" s="22" t="s">
        <v>6656</v>
      </c>
      <c r="L76" s="22"/>
      <c r="M76" s="24"/>
      <c r="N76" s="20"/>
      <c r="O76" s="20"/>
      <c r="P76" s="20"/>
      <c r="Q76" s="20"/>
    </row>
    <row r="77" spans="1:17" x14ac:dyDescent="0.25">
      <c r="A77" s="15" t="s">
        <v>3529</v>
      </c>
      <c r="B77" s="15" t="s">
        <v>3736</v>
      </c>
      <c r="D77" s="15">
        <v>68635</v>
      </c>
      <c r="E77" s="15">
        <v>68249</v>
      </c>
      <c r="F77" s="15">
        <f>ABS(Tabelle2[[#This Row],[Stop]]-Tabelle2[[#This Row],[Start]]+1)</f>
        <v>385</v>
      </c>
      <c r="G77" s="16">
        <f>Tabelle2[[#This Row],[Size '[bp']]]/$F$3118*100</f>
        <v>1.327668613913967E-2</v>
      </c>
      <c r="I77" s="14" t="s">
        <v>6657</v>
      </c>
      <c r="J77" s="14" t="s">
        <v>6563</v>
      </c>
      <c r="K77" s="22"/>
      <c r="L77" s="22"/>
      <c r="M77" s="24"/>
      <c r="N77" s="20"/>
      <c r="O77" s="20"/>
      <c r="P77" s="20"/>
      <c r="Q77" s="20"/>
    </row>
    <row r="78" spans="1:17" ht="25.5" x14ac:dyDescent="0.25">
      <c r="A78" s="15" t="s">
        <v>3528</v>
      </c>
      <c r="B78" s="15" t="s">
        <v>3737</v>
      </c>
      <c r="C78" s="15" t="s">
        <v>6658</v>
      </c>
      <c r="D78" s="15">
        <v>70298</v>
      </c>
      <c r="E78" s="15">
        <v>68718</v>
      </c>
      <c r="F78" s="15">
        <f>ABS(Tabelle2[[#This Row],[Stop]]-Tabelle2[[#This Row],[Start]]+1)</f>
        <v>1579</v>
      </c>
      <c r="G78" s="16">
        <f>Tabelle2[[#This Row],[Size '[bp']]]/$F$3118*100</f>
        <v>5.4451655620004001E-2</v>
      </c>
      <c r="H78" s="15" t="s">
        <v>11546</v>
      </c>
      <c r="I78" s="14" t="s">
        <v>6659</v>
      </c>
      <c r="J78" s="14" t="s">
        <v>6614</v>
      </c>
      <c r="K78" s="22" t="s">
        <v>6660</v>
      </c>
      <c r="L78" s="22"/>
      <c r="M78" s="20" t="s">
        <v>11545</v>
      </c>
      <c r="N78" s="20"/>
      <c r="O78" s="20"/>
      <c r="P78" s="20"/>
      <c r="Q78" s="20"/>
    </row>
    <row r="79" spans="1:17" ht="25.5" x14ac:dyDescent="0.25">
      <c r="A79" s="15" t="s">
        <v>3527</v>
      </c>
      <c r="B79" s="15" t="s">
        <v>3738</v>
      </c>
      <c r="C79" s="15" t="s">
        <v>3526</v>
      </c>
      <c r="D79" s="15">
        <v>70507</v>
      </c>
      <c r="E79" s="15">
        <v>72162</v>
      </c>
      <c r="F79" s="15">
        <f>ABS(Tabelle2[[#This Row],[Stop]]-Tabelle2[[#This Row],[Start]]+1)</f>
        <v>1656</v>
      </c>
      <c r="G79" s="16">
        <f>Tabelle2[[#This Row],[Size '[bp']]]/$F$3118*100</f>
        <v>5.7106992847831932E-2</v>
      </c>
      <c r="H79" s="15" t="s">
        <v>6661</v>
      </c>
      <c r="I79" s="14" t="s">
        <v>6662</v>
      </c>
      <c r="J79" s="14" t="s">
        <v>7096</v>
      </c>
      <c r="K79" s="22"/>
      <c r="L79" s="22"/>
      <c r="M79" s="24" t="s">
        <v>10792</v>
      </c>
      <c r="N79" s="20"/>
      <c r="O79" s="20"/>
      <c r="P79" s="20"/>
      <c r="Q79" s="20"/>
    </row>
    <row r="80" spans="1:17" ht="25.5" x14ac:dyDescent="0.25">
      <c r="A80" s="15" t="s">
        <v>3525</v>
      </c>
      <c r="B80" s="15" t="s">
        <v>3739</v>
      </c>
      <c r="C80" s="15" t="s">
        <v>3524</v>
      </c>
      <c r="D80" s="15">
        <v>72162</v>
      </c>
      <c r="E80" s="15">
        <v>72818</v>
      </c>
      <c r="F80" s="15">
        <f>ABS(Tabelle2[[#This Row],[Stop]]-Tabelle2[[#This Row],[Start]]+1)</f>
        <v>657</v>
      </c>
      <c r="G80" s="16">
        <f>Tabelle2[[#This Row],[Size '[bp']]]/$F$3118*100</f>
        <v>2.2656578684194191E-2</v>
      </c>
      <c r="H80" s="15" t="s">
        <v>6663</v>
      </c>
      <c r="I80" s="14" t="s">
        <v>10791</v>
      </c>
      <c r="J80" s="14" t="s">
        <v>6566</v>
      </c>
      <c r="K80" s="22"/>
      <c r="L80" s="22" t="s">
        <v>6664</v>
      </c>
      <c r="M80" s="24" t="s">
        <v>10792</v>
      </c>
      <c r="N80" s="20"/>
      <c r="O80" s="20"/>
      <c r="P80" s="20"/>
      <c r="Q80" s="20"/>
    </row>
    <row r="81" spans="1:17" x14ac:dyDescent="0.25">
      <c r="A81" s="15" t="s">
        <v>3523</v>
      </c>
      <c r="B81" s="15" t="s">
        <v>3740</v>
      </c>
      <c r="D81" s="15">
        <v>73729</v>
      </c>
      <c r="E81" s="15">
        <v>72815</v>
      </c>
      <c r="F81" s="15">
        <f>ABS(Tabelle2[[#This Row],[Stop]]-Tabelle2[[#This Row],[Start]]+1)</f>
        <v>913</v>
      </c>
      <c r="G81" s="16">
        <f>Tabelle2[[#This Row],[Size '[bp']]]/$F$3118*100</f>
        <v>3.1484712844245505E-2</v>
      </c>
      <c r="I81" s="14" t="s">
        <v>6665</v>
      </c>
      <c r="J81" s="14" t="s">
        <v>6563</v>
      </c>
      <c r="K81" s="22"/>
      <c r="L81" s="22"/>
      <c r="M81" s="24"/>
      <c r="N81" s="20"/>
      <c r="O81" s="20"/>
      <c r="P81" s="20"/>
      <c r="Q81" s="20"/>
    </row>
    <row r="82" spans="1:17" x14ac:dyDescent="0.25">
      <c r="A82" s="15" t="s">
        <v>3522</v>
      </c>
      <c r="B82" s="15" t="s">
        <v>3741</v>
      </c>
      <c r="D82" s="15">
        <v>73845</v>
      </c>
      <c r="E82" s="15">
        <v>74276</v>
      </c>
      <c r="F82" s="15">
        <f>ABS(Tabelle2[[#This Row],[Stop]]-Tabelle2[[#This Row],[Start]]+1)</f>
        <v>432</v>
      </c>
      <c r="G82" s="16">
        <f>Tabelle2[[#This Row],[Size '[bp']]]/$F$3118*100</f>
        <v>1.489747639508659E-2</v>
      </c>
      <c r="I82" s="14" t="s">
        <v>6564</v>
      </c>
      <c r="J82" s="14" t="s">
        <v>11627</v>
      </c>
      <c r="K82" s="22"/>
      <c r="L82" s="22"/>
      <c r="M82" s="24"/>
      <c r="N82" s="20"/>
      <c r="O82" s="20"/>
      <c r="P82" s="20"/>
      <c r="Q82" s="20"/>
    </row>
    <row r="83" spans="1:17" x14ac:dyDescent="0.25">
      <c r="A83" s="15" t="s">
        <v>3521</v>
      </c>
      <c r="B83" s="15" t="s">
        <v>3742</v>
      </c>
      <c r="C83" s="15" t="s">
        <v>3520</v>
      </c>
      <c r="D83" s="15">
        <v>74491</v>
      </c>
      <c r="E83" s="15">
        <v>75495</v>
      </c>
      <c r="F83" s="15">
        <f>ABS(Tabelle2[[#This Row],[Stop]]-Tabelle2[[#This Row],[Start]]+1)</f>
        <v>1005</v>
      </c>
      <c r="G83" s="16">
        <f>Tabelle2[[#This Row],[Size '[bp']]]/$F$3118*100</f>
        <v>3.4657323558013944E-2</v>
      </c>
      <c r="H83" s="15" t="s">
        <v>6666</v>
      </c>
      <c r="I83" s="14" t="s">
        <v>6667</v>
      </c>
      <c r="J83" s="14" t="s">
        <v>6653</v>
      </c>
      <c r="K83" s="22" t="s">
        <v>6668</v>
      </c>
      <c r="L83" s="22"/>
      <c r="M83" s="27" t="s">
        <v>10840</v>
      </c>
      <c r="N83" s="20"/>
      <c r="O83" s="20"/>
      <c r="P83" s="20"/>
      <c r="Q83" s="20"/>
    </row>
    <row r="84" spans="1:17" x14ac:dyDescent="0.25">
      <c r="A84" s="15" t="s">
        <v>3519</v>
      </c>
      <c r="B84" s="15" t="s">
        <v>3743</v>
      </c>
      <c r="D84" s="15">
        <v>75507</v>
      </c>
      <c r="E84" s="15">
        <v>75746</v>
      </c>
      <c r="F84" s="15">
        <f>ABS(Tabelle2[[#This Row],[Stop]]-Tabelle2[[#This Row],[Start]]+1)</f>
        <v>240</v>
      </c>
      <c r="G84" s="16">
        <f>Tabelle2[[#This Row],[Size '[bp']]]/$F$3118*100</f>
        <v>8.2763757750481063E-3</v>
      </c>
      <c r="I84" s="14" t="s">
        <v>6560</v>
      </c>
      <c r="J84" s="14" t="s">
        <v>11627</v>
      </c>
      <c r="K84" s="22" t="s">
        <v>6668</v>
      </c>
      <c r="L84" s="22"/>
      <c r="M84" s="24"/>
      <c r="N84" s="20"/>
      <c r="O84" s="20"/>
      <c r="P84" s="20"/>
      <c r="Q84" s="20"/>
    </row>
    <row r="85" spans="1:17" x14ac:dyDescent="0.25">
      <c r="A85" s="15" t="s">
        <v>3518</v>
      </c>
      <c r="B85" s="15" t="s">
        <v>3744</v>
      </c>
      <c r="D85" s="15">
        <v>75746</v>
      </c>
      <c r="E85" s="15">
        <v>76039</v>
      </c>
      <c r="F85" s="15">
        <f>ABS(Tabelle2[[#This Row],[Stop]]-Tabelle2[[#This Row],[Start]]+1)</f>
        <v>294</v>
      </c>
      <c r="G85" s="16">
        <f>Tabelle2[[#This Row],[Size '[bp']]]/$F$3118*100</f>
        <v>1.0138560324433931E-2</v>
      </c>
      <c r="I85" s="14" t="s">
        <v>6669</v>
      </c>
      <c r="J85" s="14" t="s">
        <v>11627</v>
      </c>
      <c r="K85" s="22" t="s">
        <v>6670</v>
      </c>
      <c r="L85" s="22"/>
      <c r="M85" s="24"/>
      <c r="N85" s="20"/>
      <c r="O85" s="20"/>
      <c r="P85" s="20"/>
      <c r="Q85" s="20"/>
    </row>
    <row r="86" spans="1:17" x14ac:dyDescent="0.25">
      <c r="A86" s="15" t="s">
        <v>6671</v>
      </c>
      <c r="D86" s="15">
        <v>76083</v>
      </c>
      <c r="E86" s="15">
        <v>78167</v>
      </c>
      <c r="F86" s="15">
        <f>ABS(Tabelle2[[#This Row],[Stop]]-Tabelle2[[#This Row],[Start]]+1)</f>
        <v>2085</v>
      </c>
      <c r="G86" s="16">
        <f>Tabelle2[[#This Row],[Size '[bp']]]/$F$3118*100</f>
        <v>7.1901014545730432E-2</v>
      </c>
      <c r="I86" s="14" t="s">
        <v>6672</v>
      </c>
      <c r="J86" s="14" t="s">
        <v>6575</v>
      </c>
      <c r="K86" s="22"/>
      <c r="L86" s="22"/>
      <c r="M86" s="27"/>
      <c r="N86" s="20"/>
      <c r="O86" s="20"/>
      <c r="P86" s="20"/>
      <c r="Q86" s="20"/>
    </row>
    <row r="87" spans="1:17" x14ac:dyDescent="0.25">
      <c r="A87" s="15" t="s">
        <v>6673</v>
      </c>
      <c r="D87" s="15">
        <v>78168</v>
      </c>
      <c r="E87" s="15">
        <v>81642</v>
      </c>
      <c r="F87" s="15">
        <f>ABS(Tabelle2[[#This Row],[Stop]]-Tabelle2[[#This Row],[Start]]+1)</f>
        <v>3475</v>
      </c>
      <c r="G87" s="16">
        <f>Tabelle2[[#This Row],[Size '[bp']]]/$F$3118*100</f>
        <v>0.11983502424288404</v>
      </c>
      <c r="I87" s="14" t="s">
        <v>6674</v>
      </c>
      <c r="J87" s="14" t="s">
        <v>6575</v>
      </c>
      <c r="K87" s="22"/>
      <c r="L87" s="22"/>
      <c r="M87" s="24"/>
      <c r="N87" s="20"/>
      <c r="O87" s="20"/>
      <c r="P87" s="20"/>
      <c r="Q87" s="20"/>
    </row>
    <row r="88" spans="1:17" x14ac:dyDescent="0.25">
      <c r="A88" s="15" t="s">
        <v>6675</v>
      </c>
      <c r="D88" s="15">
        <v>81647</v>
      </c>
      <c r="E88" s="15">
        <v>81874</v>
      </c>
      <c r="F88" s="15">
        <f>ABS(Tabelle2[[#This Row],[Stop]]-Tabelle2[[#This Row],[Start]]+1)</f>
        <v>228</v>
      </c>
      <c r="G88" s="16">
        <f>Tabelle2[[#This Row],[Size '[bp']]]/$F$3118*100</f>
        <v>7.8625569862957011E-3</v>
      </c>
      <c r="I88" s="14" t="s">
        <v>6676</v>
      </c>
      <c r="J88" s="14" t="s">
        <v>6575</v>
      </c>
      <c r="K88" s="22"/>
      <c r="L88" s="22"/>
      <c r="M88" s="24"/>
      <c r="N88" s="20"/>
      <c r="O88" s="20"/>
      <c r="P88" s="20"/>
      <c r="Q88" s="20"/>
    </row>
    <row r="89" spans="1:17" x14ac:dyDescent="0.25">
      <c r="A89" s="15" t="s">
        <v>3517</v>
      </c>
      <c r="B89" s="15" t="s">
        <v>3745</v>
      </c>
      <c r="C89" s="15" t="s">
        <v>3516</v>
      </c>
      <c r="D89" s="15">
        <v>83569</v>
      </c>
      <c r="E89" s="15">
        <v>82118</v>
      </c>
      <c r="F89" s="15">
        <f>ABS(Tabelle2[[#This Row],[Stop]]-Tabelle2[[#This Row],[Start]]+1)</f>
        <v>1450</v>
      </c>
      <c r="G89" s="16">
        <f>Tabelle2[[#This Row],[Size '[bp']]]/$F$3118*100</f>
        <v>5.0003103640915647E-2</v>
      </c>
      <c r="H89" s="15" t="s">
        <v>6677</v>
      </c>
      <c r="I89" s="14" t="s">
        <v>6678</v>
      </c>
      <c r="J89" s="14" t="s">
        <v>6643</v>
      </c>
      <c r="K89" s="22" t="s">
        <v>6679</v>
      </c>
      <c r="L89" s="22"/>
      <c r="M89" s="24"/>
      <c r="N89" s="20"/>
      <c r="O89" s="20"/>
      <c r="P89" s="20"/>
      <c r="Q89" s="20"/>
    </row>
    <row r="90" spans="1:17" x14ac:dyDescent="0.25">
      <c r="A90" s="15" t="s">
        <v>3515</v>
      </c>
      <c r="B90" s="15" t="s">
        <v>3746</v>
      </c>
      <c r="C90" s="15" t="s">
        <v>3514</v>
      </c>
      <c r="D90" s="15">
        <v>84960</v>
      </c>
      <c r="E90" s="15">
        <v>83689</v>
      </c>
      <c r="F90" s="15">
        <f>ABS(Tabelle2[[#This Row],[Stop]]-Tabelle2[[#This Row],[Start]]+1)</f>
        <v>1270</v>
      </c>
      <c r="G90" s="16">
        <f>Tabelle2[[#This Row],[Size '[bp']]]/$F$3118*100</f>
        <v>4.3795821809629563E-2</v>
      </c>
      <c r="H90" s="15" t="s">
        <v>11110</v>
      </c>
      <c r="I90" s="14" t="s">
        <v>6680</v>
      </c>
      <c r="J90" s="14" t="s">
        <v>6643</v>
      </c>
      <c r="K90" s="29" t="s">
        <v>6679</v>
      </c>
      <c r="L90" s="29"/>
      <c r="M90" s="30"/>
      <c r="N90" s="20"/>
      <c r="O90" s="20"/>
      <c r="P90" s="20"/>
      <c r="Q90" s="20"/>
    </row>
    <row r="91" spans="1:17" x14ac:dyDescent="0.25">
      <c r="A91" s="15" t="s">
        <v>3513</v>
      </c>
      <c r="B91" s="15" t="s">
        <v>3747</v>
      </c>
      <c r="D91" s="15">
        <v>85404</v>
      </c>
      <c r="E91" s="15">
        <v>85096</v>
      </c>
      <c r="F91" s="15">
        <f>ABS(Tabelle2[[#This Row],[Stop]]-Tabelle2[[#This Row],[Start]]+1)</f>
        <v>307</v>
      </c>
      <c r="G91" s="16">
        <f>Tabelle2[[#This Row],[Size '[bp']]]/$F$3118*100</f>
        <v>1.0586864012249037E-2</v>
      </c>
      <c r="I91" s="14" t="s">
        <v>120</v>
      </c>
      <c r="J91" s="14" t="s">
        <v>11627</v>
      </c>
      <c r="K91" s="22"/>
      <c r="L91" s="22"/>
      <c r="M91" s="24"/>
      <c r="N91" s="20"/>
      <c r="O91" s="20"/>
      <c r="P91" s="20"/>
      <c r="Q91" s="20"/>
    </row>
    <row r="92" spans="1:17" x14ac:dyDescent="0.25">
      <c r="A92" s="15" t="s">
        <v>3512</v>
      </c>
      <c r="B92" s="15" t="s">
        <v>3748</v>
      </c>
      <c r="D92" s="15">
        <v>86221</v>
      </c>
      <c r="E92" s="15">
        <v>85661</v>
      </c>
      <c r="F92" s="15">
        <f>ABS(Tabelle2[[#This Row],[Stop]]-Tabelle2[[#This Row],[Start]]+1)</f>
        <v>559</v>
      </c>
      <c r="G92" s="16">
        <f>Tabelle2[[#This Row],[Size '[bp']]]/$F$3118*100</f>
        <v>1.9277058576049548E-2</v>
      </c>
      <c r="I92" s="14" t="s">
        <v>6589</v>
      </c>
      <c r="J92" s="14" t="s">
        <v>11627</v>
      </c>
      <c r="K92" s="22"/>
      <c r="L92" s="22"/>
      <c r="M92" s="24"/>
      <c r="N92" s="20"/>
      <c r="O92" s="20"/>
      <c r="P92" s="20"/>
      <c r="Q92" s="20"/>
    </row>
    <row r="93" spans="1:17" x14ac:dyDescent="0.25">
      <c r="A93" s="15" t="s">
        <v>3511</v>
      </c>
      <c r="B93" s="15" t="s">
        <v>3749</v>
      </c>
      <c r="D93" s="15">
        <v>86412</v>
      </c>
      <c r="E93" s="15">
        <v>87245</v>
      </c>
      <c r="F93" s="15">
        <f>ABS(Tabelle2[[#This Row],[Stop]]-Tabelle2[[#This Row],[Start]]+1)</f>
        <v>834</v>
      </c>
      <c r="G93" s="16">
        <f>Tabelle2[[#This Row],[Size '[bp']]]/$F$3118*100</f>
        <v>2.8760405818292169E-2</v>
      </c>
      <c r="I93" s="14" t="s">
        <v>6681</v>
      </c>
      <c r="J93" s="14" t="s">
        <v>6563</v>
      </c>
      <c r="K93" s="22"/>
      <c r="L93" s="22"/>
      <c r="M93" s="24"/>
      <c r="N93" s="20"/>
      <c r="O93" s="20"/>
      <c r="P93" s="20"/>
      <c r="Q93" s="20"/>
    </row>
    <row r="94" spans="1:17" x14ac:dyDescent="0.25">
      <c r="A94" s="15" t="s">
        <v>3510</v>
      </c>
      <c r="B94" s="15" t="s">
        <v>3750</v>
      </c>
      <c r="C94" s="15" t="s">
        <v>3509</v>
      </c>
      <c r="D94" s="15">
        <v>88533</v>
      </c>
      <c r="E94" s="15">
        <v>87559</v>
      </c>
      <c r="F94" s="15">
        <f>ABS(Tabelle2[[#This Row],[Stop]]-Tabelle2[[#This Row],[Start]]+1)</f>
        <v>973</v>
      </c>
      <c r="G94" s="16">
        <f>Tabelle2[[#This Row],[Size '[bp']]]/$F$3118*100</f>
        <v>3.3553806788007533E-2</v>
      </c>
      <c r="H94" s="15" t="s">
        <v>6682</v>
      </c>
      <c r="I94" s="14" t="s">
        <v>6683</v>
      </c>
      <c r="J94" s="14" t="s">
        <v>6684</v>
      </c>
      <c r="K94" s="22"/>
      <c r="L94" s="22"/>
      <c r="M94" s="24"/>
      <c r="N94" s="20"/>
      <c r="O94" s="20"/>
      <c r="P94" s="20"/>
      <c r="Q94" s="20"/>
    </row>
    <row r="95" spans="1:17" x14ac:dyDescent="0.25">
      <c r="A95" s="15" t="s">
        <v>3508</v>
      </c>
      <c r="B95" s="15" t="s">
        <v>3751</v>
      </c>
      <c r="C95" s="15" t="s">
        <v>3507</v>
      </c>
      <c r="D95" s="15">
        <v>89445</v>
      </c>
      <c r="E95" s="15">
        <v>88543</v>
      </c>
      <c r="F95" s="15">
        <f>ABS(Tabelle2[[#This Row],[Stop]]-Tabelle2[[#This Row],[Start]]+1)</f>
        <v>901</v>
      </c>
      <c r="G95" s="16">
        <f>Tabelle2[[#This Row],[Size '[bp']]]/$F$3118*100</f>
        <v>3.1070894055493101E-2</v>
      </c>
      <c r="H95" s="15" t="s">
        <v>6685</v>
      </c>
      <c r="I95" s="14" t="s">
        <v>6686</v>
      </c>
      <c r="J95" s="14" t="s">
        <v>6684</v>
      </c>
      <c r="K95" s="22"/>
      <c r="L95" s="22"/>
      <c r="M95" s="24"/>
      <c r="N95" s="20"/>
      <c r="O95" s="20"/>
      <c r="P95" s="20"/>
      <c r="Q95" s="20"/>
    </row>
    <row r="96" spans="1:17" x14ac:dyDescent="0.25">
      <c r="A96" s="15" t="s">
        <v>3506</v>
      </c>
      <c r="B96" s="15" t="s">
        <v>3752</v>
      </c>
      <c r="D96" s="15">
        <v>89616</v>
      </c>
      <c r="E96" s="15">
        <v>90449</v>
      </c>
      <c r="F96" s="15">
        <f>ABS(Tabelle2[[#This Row],[Stop]]-Tabelle2[[#This Row],[Start]]+1)</f>
        <v>834</v>
      </c>
      <c r="G96" s="16">
        <f>Tabelle2[[#This Row],[Size '[bp']]]/$F$3118*100</f>
        <v>2.8760405818292169E-2</v>
      </c>
      <c r="I96" s="14" t="s">
        <v>120</v>
      </c>
      <c r="J96" s="14" t="s">
        <v>11627</v>
      </c>
      <c r="K96" s="22"/>
      <c r="L96" s="22"/>
      <c r="M96" s="24"/>
      <c r="N96" s="20"/>
      <c r="O96" s="20"/>
      <c r="P96" s="20"/>
      <c r="Q96" s="20"/>
    </row>
    <row r="97" spans="1:17" ht="25.5" x14ac:dyDescent="0.25">
      <c r="A97" s="15" t="s">
        <v>3505</v>
      </c>
      <c r="B97" s="15" t="s">
        <v>3753</v>
      </c>
      <c r="C97" s="15" t="s">
        <v>3504</v>
      </c>
      <c r="D97" s="15">
        <v>90974</v>
      </c>
      <c r="E97" s="15">
        <v>90459</v>
      </c>
      <c r="F97" s="15">
        <f>ABS(Tabelle2[[#This Row],[Stop]]-Tabelle2[[#This Row],[Start]]+1)</f>
        <v>514</v>
      </c>
      <c r="G97" s="16">
        <f>Tabelle2[[#This Row],[Size '[bp']]]/$F$3118*100</f>
        <v>1.7725238118228025E-2</v>
      </c>
      <c r="H97" s="15" t="s">
        <v>6687</v>
      </c>
      <c r="I97" s="14" t="s">
        <v>10793</v>
      </c>
      <c r="J97" s="14" t="s">
        <v>6566</v>
      </c>
      <c r="K97" s="22"/>
      <c r="L97" s="22"/>
      <c r="M97" s="24" t="s">
        <v>10794</v>
      </c>
      <c r="N97" s="20"/>
      <c r="O97" s="20"/>
      <c r="P97" s="20"/>
      <c r="Q97" s="20"/>
    </row>
    <row r="98" spans="1:17" x14ac:dyDescent="0.25">
      <c r="A98" s="15" t="s">
        <v>3503</v>
      </c>
      <c r="B98" s="15" t="s">
        <v>3754</v>
      </c>
      <c r="C98" s="15" t="s">
        <v>3502</v>
      </c>
      <c r="D98" s="15">
        <v>91175</v>
      </c>
      <c r="E98" s="15">
        <v>91477</v>
      </c>
      <c r="F98" s="15">
        <f>ABS(Tabelle2[[#This Row],[Stop]]-Tabelle2[[#This Row],[Start]]+1)</f>
        <v>303</v>
      </c>
      <c r="G98" s="16">
        <f>Tabelle2[[#This Row],[Size '[bp']]]/$F$3118*100</f>
        <v>1.0448924415998234E-2</v>
      </c>
      <c r="H98" s="15" t="s">
        <v>6688</v>
      </c>
      <c r="I98" s="14" t="s">
        <v>6689</v>
      </c>
      <c r="J98" s="14" t="s">
        <v>6690</v>
      </c>
      <c r="K98" s="22" t="s">
        <v>6679</v>
      </c>
      <c r="L98" s="22"/>
      <c r="M98" s="24" t="s">
        <v>10994</v>
      </c>
      <c r="N98" s="20"/>
      <c r="O98" s="20"/>
      <c r="P98" s="20"/>
      <c r="Q98" s="20"/>
    </row>
    <row r="99" spans="1:17" x14ac:dyDescent="0.25">
      <c r="A99" s="15" t="s">
        <v>3501</v>
      </c>
      <c r="B99" s="15" t="s">
        <v>3755</v>
      </c>
      <c r="C99" s="15" t="s">
        <v>3500</v>
      </c>
      <c r="D99" s="15">
        <v>91504</v>
      </c>
      <c r="E99" s="15">
        <v>91992</v>
      </c>
      <c r="F99" s="15">
        <f>ABS(Tabelle2[[#This Row],[Stop]]-Tabelle2[[#This Row],[Start]]+1)</f>
        <v>489</v>
      </c>
      <c r="G99" s="16">
        <f>Tabelle2[[#This Row],[Size '[bp']]]/$F$3118*100</f>
        <v>1.6863115641660518E-2</v>
      </c>
      <c r="H99" s="15" t="s">
        <v>6691</v>
      </c>
      <c r="I99" s="14" t="s">
        <v>6692</v>
      </c>
      <c r="J99" s="14" t="s">
        <v>6690</v>
      </c>
      <c r="K99" s="22" t="s">
        <v>6679</v>
      </c>
      <c r="L99" s="22"/>
      <c r="M99" s="24" t="s">
        <v>10994</v>
      </c>
      <c r="N99" s="20"/>
      <c r="O99" s="20"/>
      <c r="P99" s="20"/>
      <c r="Q99" s="20"/>
    </row>
    <row r="100" spans="1:17" x14ac:dyDescent="0.25">
      <c r="A100" s="15" t="s">
        <v>3499</v>
      </c>
      <c r="B100" s="15" t="s">
        <v>3756</v>
      </c>
      <c r="C100" s="15" t="s">
        <v>3498</v>
      </c>
      <c r="D100" s="15">
        <v>91993</v>
      </c>
      <c r="E100" s="15">
        <v>93705</v>
      </c>
      <c r="F100" s="15">
        <f>ABS(Tabelle2[[#This Row],[Stop]]-Tabelle2[[#This Row],[Start]]+1)</f>
        <v>1713</v>
      </c>
      <c r="G100" s="16">
        <f>Tabelle2[[#This Row],[Size '[bp']]]/$F$3118*100</f>
        <v>5.9072632094405865E-2</v>
      </c>
      <c r="H100" s="15" t="s">
        <v>6693</v>
      </c>
      <c r="I100" s="14" t="s">
        <v>6694</v>
      </c>
      <c r="J100" s="14" t="s">
        <v>6690</v>
      </c>
      <c r="K100" s="22" t="s">
        <v>6679</v>
      </c>
      <c r="L100" s="22"/>
      <c r="M100" s="24" t="s">
        <v>10994</v>
      </c>
      <c r="N100" s="20"/>
      <c r="O100" s="20"/>
      <c r="P100" s="20"/>
      <c r="Q100" s="20"/>
    </row>
    <row r="101" spans="1:17" x14ac:dyDescent="0.25">
      <c r="A101" s="15" t="s">
        <v>3497</v>
      </c>
      <c r="B101" s="15" t="s">
        <v>3757</v>
      </c>
      <c r="C101" s="15" t="s">
        <v>3496</v>
      </c>
      <c r="D101" s="15">
        <v>93730</v>
      </c>
      <c r="E101" s="15">
        <v>94203</v>
      </c>
      <c r="F101" s="15">
        <f>ABS(Tabelle2[[#This Row],[Stop]]-Tabelle2[[#This Row],[Start]]+1)</f>
        <v>474</v>
      </c>
      <c r="G101" s="16">
        <f>Tabelle2[[#This Row],[Size '[bp']]]/$F$3118*100</f>
        <v>1.6345842155720009E-2</v>
      </c>
      <c r="H101" s="15" t="s">
        <v>6695</v>
      </c>
      <c r="I101" s="14" t="s">
        <v>6696</v>
      </c>
      <c r="J101" s="14" t="s">
        <v>6690</v>
      </c>
      <c r="K101" s="22" t="s">
        <v>6679</v>
      </c>
      <c r="L101" s="22"/>
      <c r="M101" s="24" t="s">
        <v>10994</v>
      </c>
      <c r="N101" s="20"/>
      <c r="O101" s="20"/>
      <c r="P101" s="20"/>
      <c r="Q101" s="20"/>
    </row>
    <row r="102" spans="1:17" x14ac:dyDescent="0.25">
      <c r="A102" s="15" t="s">
        <v>3495</v>
      </c>
      <c r="B102" s="15" t="s">
        <v>3758</v>
      </c>
      <c r="C102" s="15" t="s">
        <v>3494</v>
      </c>
      <c r="D102" s="15">
        <v>94203</v>
      </c>
      <c r="E102" s="15">
        <v>94883</v>
      </c>
      <c r="F102" s="15">
        <f>ABS(Tabelle2[[#This Row],[Stop]]-Tabelle2[[#This Row],[Start]]+1)</f>
        <v>681</v>
      </c>
      <c r="G102" s="16">
        <f>Tabelle2[[#This Row],[Size '[bp']]]/$F$3118*100</f>
        <v>2.3484216261699001E-2</v>
      </c>
      <c r="H102" s="15" t="s">
        <v>6697</v>
      </c>
      <c r="I102" s="14" t="s">
        <v>6698</v>
      </c>
      <c r="J102" s="14" t="s">
        <v>6690</v>
      </c>
      <c r="K102" s="22" t="s">
        <v>6679</v>
      </c>
      <c r="L102" s="22"/>
      <c r="M102" s="24" t="s">
        <v>10994</v>
      </c>
      <c r="N102" s="20"/>
      <c r="O102" s="20"/>
      <c r="P102" s="20"/>
      <c r="Q102" s="20"/>
    </row>
    <row r="103" spans="1:17" x14ac:dyDescent="0.25">
      <c r="A103" s="15" t="s">
        <v>3493</v>
      </c>
      <c r="B103" s="15" t="s">
        <v>3759</v>
      </c>
      <c r="C103" s="15" t="s">
        <v>3492</v>
      </c>
      <c r="D103" s="15">
        <v>94900</v>
      </c>
      <c r="E103" s="15">
        <v>95517</v>
      </c>
      <c r="F103" s="15">
        <f>ABS(Tabelle2[[#This Row],[Stop]]-Tabelle2[[#This Row],[Start]]+1)</f>
        <v>618</v>
      </c>
      <c r="G103" s="16">
        <f>Tabelle2[[#This Row],[Size '[bp']]]/$F$3118*100</f>
        <v>2.1311667620748875E-2</v>
      </c>
      <c r="H103" s="15" t="s">
        <v>6699</v>
      </c>
      <c r="I103" s="14" t="s">
        <v>6700</v>
      </c>
      <c r="J103" s="14" t="s">
        <v>6690</v>
      </c>
      <c r="K103" s="22" t="s">
        <v>6679</v>
      </c>
      <c r="L103" s="22"/>
      <c r="M103" s="24" t="s">
        <v>10994</v>
      </c>
      <c r="N103" s="20"/>
      <c r="O103" s="20"/>
      <c r="P103" s="20"/>
      <c r="Q103" s="20"/>
    </row>
    <row r="104" spans="1:17" x14ac:dyDescent="0.25">
      <c r="A104" s="15" t="s">
        <v>3491</v>
      </c>
      <c r="B104" s="15" t="s">
        <v>3760</v>
      </c>
      <c r="C104" s="15" t="s">
        <v>3490</v>
      </c>
      <c r="D104" s="15">
        <v>95518</v>
      </c>
      <c r="E104" s="15">
        <v>96369</v>
      </c>
      <c r="F104" s="15">
        <f>ABS(Tabelle2[[#This Row],[Stop]]-Tabelle2[[#This Row],[Start]]+1)</f>
        <v>852</v>
      </c>
      <c r="G104" s="16">
        <f>Tabelle2[[#This Row],[Size '[bp']]]/$F$3118*100</f>
        <v>2.9381134001420776E-2</v>
      </c>
      <c r="H104" s="15" t="s">
        <v>6701</v>
      </c>
      <c r="I104" s="14" t="s">
        <v>6702</v>
      </c>
      <c r="J104" s="14" t="s">
        <v>6690</v>
      </c>
      <c r="K104" s="22" t="s">
        <v>6679</v>
      </c>
      <c r="L104" s="22"/>
      <c r="M104" s="24" t="s">
        <v>10994</v>
      </c>
      <c r="N104" s="20"/>
      <c r="O104" s="20"/>
      <c r="P104" s="20"/>
      <c r="Q104" s="20"/>
    </row>
    <row r="105" spans="1:17" x14ac:dyDescent="0.25">
      <c r="A105" s="15" t="s">
        <v>3489</v>
      </c>
      <c r="B105" s="15" t="s">
        <v>3761</v>
      </c>
      <c r="D105" s="15">
        <v>97145</v>
      </c>
      <c r="E105" s="15">
        <v>96366</v>
      </c>
      <c r="F105" s="15">
        <f>ABS(Tabelle2[[#This Row],[Stop]]-Tabelle2[[#This Row],[Start]]+1)</f>
        <v>778</v>
      </c>
      <c r="G105" s="16">
        <f>Tabelle2[[#This Row],[Size '[bp']]]/$F$3118*100</f>
        <v>2.6829251470780947E-2</v>
      </c>
      <c r="I105" s="14" t="s">
        <v>6703</v>
      </c>
      <c r="J105" s="14" t="s">
        <v>6563</v>
      </c>
      <c r="K105" s="22"/>
      <c r="L105" s="22"/>
      <c r="M105" s="24"/>
      <c r="N105" s="20"/>
      <c r="O105" s="20"/>
      <c r="P105" s="20"/>
      <c r="Q105" s="20"/>
    </row>
    <row r="106" spans="1:17" x14ac:dyDescent="0.25">
      <c r="A106" s="15" t="s">
        <v>3488</v>
      </c>
      <c r="B106" s="15" t="s">
        <v>3762</v>
      </c>
      <c r="D106" s="15">
        <v>98471</v>
      </c>
      <c r="E106" s="15">
        <v>97317</v>
      </c>
      <c r="F106" s="15">
        <f>ABS(Tabelle2[[#This Row],[Stop]]-Tabelle2[[#This Row],[Start]]+1)</f>
        <v>1153</v>
      </c>
      <c r="G106" s="16">
        <f>Tabelle2[[#This Row],[Size '[bp']]]/$F$3118*100</f>
        <v>3.9761088619293609E-2</v>
      </c>
      <c r="I106" s="14" t="s">
        <v>6704</v>
      </c>
      <c r="J106" s="14" t="s">
        <v>6563</v>
      </c>
      <c r="K106" s="22"/>
      <c r="L106" s="22"/>
      <c r="M106" s="24"/>
      <c r="N106" s="20"/>
      <c r="O106" s="20"/>
      <c r="P106" s="20"/>
      <c r="Q106" s="20"/>
    </row>
    <row r="107" spans="1:17" x14ac:dyDescent="0.25">
      <c r="A107" s="15" t="s">
        <v>3487</v>
      </c>
      <c r="B107" s="15" t="s">
        <v>3763</v>
      </c>
      <c r="D107" s="15">
        <v>101583</v>
      </c>
      <c r="E107" s="15">
        <v>98806</v>
      </c>
      <c r="F107" s="15">
        <f>ABS(Tabelle2[[#This Row],[Stop]]-Tabelle2[[#This Row],[Start]]+1)</f>
        <v>2776</v>
      </c>
      <c r="G107" s="16">
        <f>Tabelle2[[#This Row],[Size '[bp']]]/$F$3118*100</f>
        <v>9.5730079798056436E-2</v>
      </c>
      <c r="I107" s="14" t="s">
        <v>6705</v>
      </c>
      <c r="J107" s="14" t="s">
        <v>6684</v>
      </c>
      <c r="K107" s="22"/>
      <c r="L107" s="22"/>
      <c r="M107" s="24"/>
      <c r="N107" s="20"/>
      <c r="O107" s="20"/>
      <c r="P107" s="20"/>
      <c r="Q107" s="20"/>
    </row>
    <row r="108" spans="1:17" x14ac:dyDescent="0.25">
      <c r="A108" s="15" t="s">
        <v>3486</v>
      </c>
      <c r="B108" s="15" t="s">
        <v>3764</v>
      </c>
      <c r="C108" s="15" t="s">
        <v>3485</v>
      </c>
      <c r="D108" s="15">
        <v>103436</v>
      </c>
      <c r="E108" s="15">
        <v>101610</v>
      </c>
      <c r="F108" s="15">
        <f>ABS(Tabelle2[[#This Row],[Stop]]-Tabelle2[[#This Row],[Start]]+1)</f>
        <v>1825</v>
      </c>
      <c r="G108" s="16">
        <f>Tabelle2[[#This Row],[Size '[bp']]]/$F$3118*100</f>
        <v>6.2934940789428309E-2</v>
      </c>
      <c r="H108" s="15" t="s">
        <v>6706</v>
      </c>
      <c r="I108" s="14" t="s">
        <v>6707</v>
      </c>
      <c r="J108" s="14" t="s">
        <v>6585</v>
      </c>
      <c r="K108" s="22"/>
      <c r="L108" s="22"/>
      <c r="M108" s="24"/>
      <c r="N108" s="20"/>
      <c r="O108" s="20"/>
      <c r="P108" s="20"/>
      <c r="Q108" s="20"/>
    </row>
    <row r="109" spans="1:17" x14ac:dyDescent="0.25">
      <c r="A109" s="15" t="s">
        <v>3484</v>
      </c>
      <c r="B109" s="15" t="s">
        <v>3765</v>
      </c>
      <c r="C109" s="15" t="s">
        <v>3483</v>
      </c>
      <c r="D109" s="15">
        <v>103504</v>
      </c>
      <c r="E109" s="15">
        <v>104913</v>
      </c>
      <c r="F109" s="15">
        <f>ABS(Tabelle2[[#This Row],[Stop]]-Tabelle2[[#This Row],[Start]]+1)</f>
        <v>1410</v>
      </c>
      <c r="G109" s="16">
        <f>Tabelle2[[#This Row],[Size '[bp']]]/$F$3118*100</f>
        <v>4.8623707678407624E-2</v>
      </c>
      <c r="H109" s="15" t="s">
        <v>11111</v>
      </c>
      <c r="I109" s="14" t="s">
        <v>3482</v>
      </c>
      <c r="J109" s="14" t="s">
        <v>6708</v>
      </c>
      <c r="K109" s="29"/>
      <c r="L109" s="29"/>
      <c r="M109" s="30"/>
      <c r="N109" s="20"/>
      <c r="O109" s="20"/>
      <c r="P109" s="20"/>
      <c r="Q109" s="20"/>
    </row>
    <row r="110" spans="1:17" x14ac:dyDescent="0.25">
      <c r="A110" s="15" t="s">
        <v>3481</v>
      </c>
      <c r="B110" s="15" t="s">
        <v>3766</v>
      </c>
      <c r="D110" s="15">
        <v>105752</v>
      </c>
      <c r="E110" s="15">
        <v>105171</v>
      </c>
      <c r="F110" s="15">
        <f>ABS(Tabelle2[[#This Row],[Stop]]-Tabelle2[[#This Row],[Start]]+1)</f>
        <v>580</v>
      </c>
      <c r="G110" s="16">
        <f>Tabelle2[[#This Row],[Size '[bp']]]/$F$3118*100</f>
        <v>2.0001241456366257E-2</v>
      </c>
      <c r="I110" s="14" t="s">
        <v>6709</v>
      </c>
      <c r="J110" s="14" t="s">
        <v>11627</v>
      </c>
      <c r="K110" s="22"/>
      <c r="L110" s="22"/>
      <c r="M110" s="24"/>
      <c r="N110" s="20"/>
      <c r="O110" s="20"/>
      <c r="P110" s="20"/>
      <c r="Q110" s="20"/>
    </row>
    <row r="111" spans="1:17" x14ac:dyDescent="0.25">
      <c r="A111" s="15" t="s">
        <v>3480</v>
      </c>
      <c r="B111" s="15" t="s">
        <v>3767</v>
      </c>
      <c r="D111" s="15">
        <v>106393</v>
      </c>
      <c r="E111" s="15">
        <v>105839</v>
      </c>
      <c r="F111" s="15">
        <f>ABS(Tabelle2[[#This Row],[Stop]]-Tabelle2[[#This Row],[Start]]+1)</f>
        <v>553</v>
      </c>
      <c r="G111" s="16">
        <f>Tabelle2[[#This Row],[Size '[bp']]]/$F$3118*100</f>
        <v>1.9070149181673345E-2</v>
      </c>
      <c r="I111" s="14" t="s">
        <v>6710</v>
      </c>
      <c r="J111" s="14" t="s">
        <v>11627</v>
      </c>
      <c r="K111" s="22"/>
      <c r="L111" s="22"/>
      <c r="M111" s="24"/>
      <c r="N111" s="20"/>
      <c r="O111" s="20"/>
      <c r="P111" s="20"/>
      <c r="Q111" s="20"/>
    </row>
    <row r="112" spans="1:17" x14ac:dyDescent="0.25">
      <c r="A112" s="15" t="s">
        <v>3479</v>
      </c>
      <c r="B112" s="15" t="s">
        <v>3768</v>
      </c>
      <c r="D112" s="15">
        <v>107179</v>
      </c>
      <c r="E112" s="15">
        <v>106628</v>
      </c>
      <c r="F112" s="15">
        <f>ABS(Tabelle2[[#This Row],[Stop]]-Tabelle2[[#This Row],[Start]]+1)</f>
        <v>550</v>
      </c>
      <c r="G112" s="16">
        <f>Tabelle2[[#This Row],[Size '[bp']]]/$F$3118*100</f>
        <v>1.8966694484485243E-2</v>
      </c>
      <c r="I112" s="14" t="s">
        <v>6711</v>
      </c>
      <c r="J112" s="14" t="s">
        <v>11627</v>
      </c>
      <c r="K112" s="22"/>
      <c r="L112" s="22"/>
      <c r="M112" s="24"/>
      <c r="N112" s="20"/>
      <c r="O112" s="20"/>
      <c r="P112" s="20"/>
      <c r="Q112" s="20"/>
    </row>
    <row r="113" spans="1:17" ht="25.5" x14ac:dyDescent="0.25">
      <c r="A113" s="15" t="s">
        <v>3478</v>
      </c>
      <c r="B113" s="15" t="s">
        <v>3769</v>
      </c>
      <c r="C113" s="15" t="s">
        <v>3477</v>
      </c>
      <c r="D113" s="15">
        <v>107436</v>
      </c>
      <c r="E113" s="15">
        <v>110894</v>
      </c>
      <c r="F113" s="15">
        <f>ABS(Tabelle2[[#This Row],[Stop]]-Tabelle2[[#This Row],[Start]]+1)</f>
        <v>3459</v>
      </c>
      <c r="G113" s="16">
        <f>Tabelle2[[#This Row],[Size '[bp']]]/$F$3118*100</f>
        <v>0.11928326585788082</v>
      </c>
      <c r="H113" s="15" t="s">
        <v>6712</v>
      </c>
      <c r="I113" s="14" t="s">
        <v>6713</v>
      </c>
      <c r="J113" s="14" t="s">
        <v>6714</v>
      </c>
      <c r="K113" s="22"/>
      <c r="L113" s="22"/>
      <c r="M113" s="24"/>
      <c r="N113" s="20"/>
      <c r="O113" s="20"/>
      <c r="P113" s="20"/>
      <c r="Q113" s="20"/>
    </row>
    <row r="114" spans="1:17" x14ac:dyDescent="0.25">
      <c r="A114" s="15" t="s">
        <v>3476</v>
      </c>
      <c r="B114" s="15" t="s">
        <v>3770</v>
      </c>
      <c r="D114" s="15">
        <v>111387</v>
      </c>
      <c r="E114" s="15">
        <v>112322</v>
      </c>
      <c r="F114" s="15">
        <f>ABS(Tabelle2[[#This Row],[Stop]]-Tabelle2[[#This Row],[Start]]+1)</f>
        <v>936</v>
      </c>
      <c r="G114" s="16">
        <f>Tabelle2[[#This Row],[Size '[bp']]]/$F$3118*100</f>
        <v>3.2277865522687611E-2</v>
      </c>
      <c r="I114" s="14" t="s">
        <v>6715</v>
      </c>
      <c r="J114" s="14" t="s">
        <v>6563</v>
      </c>
      <c r="K114" s="22"/>
      <c r="L114" s="22"/>
      <c r="M114" s="24"/>
      <c r="N114" s="20"/>
      <c r="O114" s="20"/>
      <c r="P114" s="20"/>
      <c r="Q114" s="20"/>
    </row>
    <row r="115" spans="1:17" x14ac:dyDescent="0.25">
      <c r="A115" s="15" t="s">
        <v>74</v>
      </c>
      <c r="B115" s="15" t="s">
        <v>3771</v>
      </c>
      <c r="C115" s="15" t="s">
        <v>75</v>
      </c>
      <c r="D115" s="15">
        <v>112564</v>
      </c>
      <c r="E115" s="15">
        <v>114087</v>
      </c>
      <c r="F115" s="15">
        <f>ABS(Tabelle2[[#This Row],[Stop]]-Tabelle2[[#This Row],[Start]]+1)</f>
        <v>1524</v>
      </c>
      <c r="G115" s="16">
        <f>Tabelle2[[#This Row],[Size '[bp']]]/$F$3118*100</f>
        <v>5.2554986171555476E-2</v>
      </c>
      <c r="H115" s="15" t="s">
        <v>6716</v>
      </c>
      <c r="I115" s="14" t="s">
        <v>6717</v>
      </c>
      <c r="J115" s="14" t="s">
        <v>6643</v>
      </c>
      <c r="K115" s="22" t="s">
        <v>6718</v>
      </c>
      <c r="L115" s="22"/>
      <c r="M115" s="24"/>
      <c r="N115" s="20"/>
      <c r="O115" s="20"/>
      <c r="P115" s="20"/>
      <c r="Q115" s="20"/>
    </row>
    <row r="116" spans="1:17" ht="25.5" x14ac:dyDescent="0.25">
      <c r="A116" s="15" t="s">
        <v>3475</v>
      </c>
      <c r="B116" s="15" t="s">
        <v>3772</v>
      </c>
      <c r="C116" s="15" t="s">
        <v>6719</v>
      </c>
      <c r="D116" s="15">
        <v>114094</v>
      </c>
      <c r="E116" s="15">
        <v>115482</v>
      </c>
      <c r="F116" s="15">
        <f>ABS(Tabelle2[[#This Row],[Stop]]-Tabelle2[[#This Row],[Start]]+1)</f>
        <v>1389</v>
      </c>
      <c r="G116" s="16">
        <f>Tabelle2[[#This Row],[Size '[bp']]]/$F$3118*100</f>
        <v>4.7899524798090919E-2</v>
      </c>
      <c r="H116" s="15" t="s">
        <v>6720</v>
      </c>
      <c r="I116" s="14" t="s">
        <v>6721</v>
      </c>
      <c r="J116" s="14" t="s">
        <v>6643</v>
      </c>
      <c r="K116" s="22" t="s">
        <v>6718</v>
      </c>
      <c r="L116" s="22"/>
      <c r="M116" s="24"/>
      <c r="N116" s="20"/>
      <c r="O116" s="20"/>
      <c r="P116" s="20"/>
      <c r="Q116" s="20"/>
    </row>
    <row r="117" spans="1:17" x14ac:dyDescent="0.25">
      <c r="A117" s="15" t="s">
        <v>3474</v>
      </c>
      <c r="B117" s="15" t="s">
        <v>3773</v>
      </c>
      <c r="D117" s="15">
        <v>115579</v>
      </c>
      <c r="E117" s="15">
        <v>115947</v>
      </c>
      <c r="F117" s="15">
        <f>ABS(Tabelle2[[#This Row],[Stop]]-Tabelle2[[#This Row],[Start]]+1)</f>
        <v>369</v>
      </c>
      <c r="G117" s="16">
        <f>Tabelle2[[#This Row],[Size '[bp']]]/$F$3118*100</f>
        <v>1.2724927754136464E-2</v>
      </c>
      <c r="I117" s="14" t="s">
        <v>6564</v>
      </c>
      <c r="J117" s="14" t="s">
        <v>11627</v>
      </c>
      <c r="K117" s="22"/>
      <c r="L117" s="22"/>
      <c r="M117" s="24"/>
      <c r="N117" s="20"/>
      <c r="O117" s="20"/>
      <c r="P117" s="20"/>
      <c r="Q117" s="20"/>
    </row>
    <row r="118" spans="1:17" x14ac:dyDescent="0.25">
      <c r="A118" s="15" t="s">
        <v>3473</v>
      </c>
      <c r="B118" s="15" t="s">
        <v>3774</v>
      </c>
      <c r="D118" s="15">
        <v>115950</v>
      </c>
      <c r="E118" s="15">
        <v>116267</v>
      </c>
      <c r="F118" s="15">
        <f>ABS(Tabelle2[[#This Row],[Stop]]-Tabelle2[[#This Row],[Start]]+1)</f>
        <v>318</v>
      </c>
      <c r="G118" s="16">
        <f>Tabelle2[[#This Row],[Size '[bp']]]/$F$3118*100</f>
        <v>1.0966197901938741E-2</v>
      </c>
      <c r="I118" s="14" t="s">
        <v>6564</v>
      </c>
      <c r="J118" s="14" t="s">
        <v>11627</v>
      </c>
      <c r="K118" s="22"/>
      <c r="L118" s="22"/>
      <c r="M118" s="24"/>
      <c r="N118" s="20"/>
      <c r="O118" s="20"/>
      <c r="P118" s="20"/>
      <c r="Q118" s="20"/>
    </row>
    <row r="119" spans="1:17" x14ac:dyDescent="0.25">
      <c r="A119" s="15" t="s">
        <v>3472</v>
      </c>
      <c r="B119" s="15" t="s">
        <v>3775</v>
      </c>
      <c r="D119" s="15">
        <v>118501</v>
      </c>
      <c r="E119" s="15">
        <v>116546</v>
      </c>
      <c r="F119" s="15">
        <f>ABS(Tabelle2[[#This Row],[Stop]]-Tabelle2[[#This Row],[Start]]+1)</f>
        <v>1954</v>
      </c>
      <c r="G119" s="16">
        <f>Tabelle2[[#This Row],[Size '[bp']]]/$F$3118*100</f>
        <v>6.738349276851667E-2</v>
      </c>
      <c r="I119" s="14" t="s">
        <v>6722</v>
      </c>
      <c r="J119" s="14" t="s">
        <v>11627</v>
      </c>
      <c r="K119" s="22"/>
      <c r="L119" s="22"/>
      <c r="M119" s="24"/>
      <c r="N119" s="20"/>
      <c r="O119" s="20"/>
      <c r="P119" s="20"/>
      <c r="Q119" s="20"/>
    </row>
    <row r="120" spans="1:17" x14ac:dyDescent="0.25">
      <c r="A120" s="15" t="s">
        <v>3471</v>
      </c>
      <c r="B120" s="15" t="s">
        <v>3776</v>
      </c>
      <c r="D120" s="15">
        <v>119590</v>
      </c>
      <c r="E120" s="15">
        <v>118808</v>
      </c>
      <c r="F120" s="15">
        <f>ABS(Tabelle2[[#This Row],[Stop]]-Tabelle2[[#This Row],[Start]]+1)</f>
        <v>781</v>
      </c>
      <c r="G120" s="16">
        <f>Tabelle2[[#This Row],[Size '[bp']]]/$F$3118*100</f>
        <v>2.6932706167969046E-2</v>
      </c>
      <c r="I120" s="14" t="s">
        <v>6723</v>
      </c>
      <c r="J120" s="14" t="s">
        <v>6566</v>
      </c>
      <c r="K120" s="22"/>
      <c r="L120" s="22"/>
      <c r="M120" s="24"/>
      <c r="N120" s="20"/>
      <c r="O120" s="20"/>
      <c r="P120" s="20"/>
      <c r="Q120" s="20"/>
    </row>
    <row r="121" spans="1:17" x14ac:dyDescent="0.25">
      <c r="A121" s="15" t="s">
        <v>3470</v>
      </c>
      <c r="B121" s="15" t="s">
        <v>3777</v>
      </c>
      <c r="D121" s="15">
        <v>120022</v>
      </c>
      <c r="E121" s="15">
        <v>120414</v>
      </c>
      <c r="F121" s="15">
        <f>ABS(Tabelle2[[#This Row],[Stop]]-Tabelle2[[#This Row],[Start]]+1)</f>
        <v>393</v>
      </c>
      <c r="G121" s="16">
        <f>Tabelle2[[#This Row],[Size '[bp']]]/$F$3118*100</f>
        <v>1.3552565331641274E-2</v>
      </c>
      <c r="I121" s="14" t="s">
        <v>6724</v>
      </c>
      <c r="J121" s="14" t="s">
        <v>6563</v>
      </c>
      <c r="K121" s="22"/>
      <c r="L121" s="22"/>
      <c r="M121" s="24"/>
      <c r="N121" s="20"/>
      <c r="O121" s="20"/>
      <c r="P121" s="20"/>
      <c r="Q121" s="20"/>
    </row>
    <row r="122" spans="1:17" x14ac:dyDescent="0.25">
      <c r="A122" s="15" t="s">
        <v>3469</v>
      </c>
      <c r="B122" s="15" t="s">
        <v>3778</v>
      </c>
      <c r="C122" s="15" t="s">
        <v>3468</v>
      </c>
      <c r="D122" s="15">
        <v>120923</v>
      </c>
      <c r="E122" s="15">
        <v>120411</v>
      </c>
      <c r="F122" s="15">
        <f>ABS(Tabelle2[[#This Row],[Stop]]-Tabelle2[[#This Row],[Start]]+1)</f>
        <v>511</v>
      </c>
      <c r="G122" s="16">
        <f>Tabelle2[[#This Row],[Size '[bp']]]/$F$3118*100</f>
        <v>1.7621783421039927E-2</v>
      </c>
      <c r="H122" s="15" t="s">
        <v>11112</v>
      </c>
      <c r="I122" s="14" t="s">
        <v>6725</v>
      </c>
      <c r="J122" s="14" t="s">
        <v>6614</v>
      </c>
      <c r="K122" s="29" t="s">
        <v>6726</v>
      </c>
      <c r="L122" s="29"/>
      <c r="M122" s="30"/>
      <c r="N122" s="20"/>
      <c r="O122" s="20"/>
      <c r="P122" s="20"/>
      <c r="Q122" s="20"/>
    </row>
    <row r="123" spans="1:17" ht="25.5" x14ac:dyDescent="0.25">
      <c r="A123" s="15" t="s">
        <v>3467</v>
      </c>
      <c r="B123" s="15" t="s">
        <v>3779</v>
      </c>
      <c r="C123" s="15" t="s">
        <v>3466</v>
      </c>
      <c r="D123" s="15">
        <v>122460</v>
      </c>
      <c r="E123" s="15">
        <v>120949</v>
      </c>
      <c r="F123" s="15">
        <f>ABS(Tabelle2[[#This Row],[Stop]]-Tabelle2[[#This Row],[Start]]+1)</f>
        <v>1510</v>
      </c>
      <c r="G123" s="16">
        <f>Tabelle2[[#This Row],[Size '[bp']]]/$F$3118*100</f>
        <v>5.2072197584677668E-2</v>
      </c>
      <c r="H123" s="15" t="s">
        <v>11113</v>
      </c>
      <c r="I123" s="14" t="s">
        <v>6727</v>
      </c>
      <c r="J123" s="14" t="s">
        <v>6614</v>
      </c>
      <c r="K123" s="29" t="s">
        <v>6728</v>
      </c>
      <c r="L123" s="29"/>
      <c r="M123" s="30" t="s">
        <v>10740</v>
      </c>
      <c r="N123" s="20"/>
      <c r="O123" s="20"/>
      <c r="P123" s="20"/>
      <c r="Q123" s="20"/>
    </row>
    <row r="124" spans="1:17" x14ac:dyDescent="0.25">
      <c r="A124" s="15" t="s">
        <v>3465</v>
      </c>
      <c r="B124" s="15" t="s">
        <v>3780</v>
      </c>
      <c r="C124" s="15" t="s">
        <v>3464</v>
      </c>
      <c r="D124" s="15">
        <v>123842</v>
      </c>
      <c r="E124" s="15">
        <v>122505</v>
      </c>
      <c r="F124" s="15">
        <f>ABS(Tabelle2[[#This Row],[Stop]]-Tabelle2[[#This Row],[Start]]+1)</f>
        <v>1336</v>
      </c>
      <c r="G124" s="16">
        <f>Tabelle2[[#This Row],[Size '[bp']]]/$F$3118*100</f>
        <v>4.6071825147767795E-2</v>
      </c>
      <c r="H124" s="15" t="s">
        <v>6729</v>
      </c>
      <c r="I124" s="14" t="s">
        <v>6730</v>
      </c>
      <c r="J124" s="14" t="s">
        <v>6614</v>
      </c>
      <c r="K124" s="29" t="s">
        <v>6728</v>
      </c>
      <c r="L124" s="29"/>
      <c r="M124" s="30" t="s">
        <v>10796</v>
      </c>
      <c r="N124" s="20"/>
      <c r="O124" s="20"/>
      <c r="P124" s="20"/>
      <c r="Q124" s="20"/>
    </row>
    <row r="125" spans="1:17" ht="38.25" x14ac:dyDescent="0.25">
      <c r="A125" s="15" t="s">
        <v>3463</v>
      </c>
      <c r="B125" s="15" t="s">
        <v>3781</v>
      </c>
      <c r="C125" s="15" t="s">
        <v>6731</v>
      </c>
      <c r="D125" s="15">
        <v>124122</v>
      </c>
      <c r="E125" s="15">
        <v>124970</v>
      </c>
      <c r="F125" s="15">
        <f>ABS(Tabelle2[[#This Row],[Stop]]-Tabelle2[[#This Row],[Start]]+1)</f>
        <v>849</v>
      </c>
      <c r="G125" s="16">
        <f>Tabelle2[[#This Row],[Size '[bp']]]/$F$3118*100</f>
        <v>2.9277679304232675E-2</v>
      </c>
      <c r="H125" s="15" t="s">
        <v>6732</v>
      </c>
      <c r="I125" s="14" t="s">
        <v>6733</v>
      </c>
      <c r="J125" s="14" t="s">
        <v>6566</v>
      </c>
      <c r="K125" s="29" t="s">
        <v>6728</v>
      </c>
      <c r="L125" s="29" t="s">
        <v>6734</v>
      </c>
      <c r="M125" s="30" t="s">
        <v>10795</v>
      </c>
      <c r="N125" s="20"/>
      <c r="O125" s="20"/>
      <c r="P125" s="20"/>
      <c r="Q125" s="20"/>
    </row>
    <row r="126" spans="1:17" x14ac:dyDescent="0.25">
      <c r="A126" s="15" t="s">
        <v>3462</v>
      </c>
      <c r="B126" s="15" t="s">
        <v>3782</v>
      </c>
      <c r="C126" s="15" t="s">
        <v>3461</v>
      </c>
      <c r="D126" s="15">
        <v>124972</v>
      </c>
      <c r="E126" s="15">
        <v>126354</v>
      </c>
      <c r="F126" s="15">
        <f>ABS(Tabelle2[[#This Row],[Stop]]-Tabelle2[[#This Row],[Start]]+1)</f>
        <v>1383</v>
      </c>
      <c r="G126" s="16">
        <f>Tabelle2[[#This Row],[Size '[bp']]]/$F$3118*100</f>
        <v>4.7692615403714715E-2</v>
      </c>
      <c r="H126" s="15" t="s">
        <v>11114</v>
      </c>
      <c r="I126" s="14" t="s">
        <v>6735</v>
      </c>
      <c r="J126" s="14" t="s">
        <v>6614</v>
      </c>
      <c r="K126" s="29" t="s">
        <v>6728</v>
      </c>
      <c r="L126" s="29"/>
      <c r="M126" s="30" t="s">
        <v>10796</v>
      </c>
      <c r="N126" s="20"/>
      <c r="O126" s="20"/>
      <c r="P126" s="20"/>
      <c r="Q126" s="20"/>
    </row>
    <row r="127" spans="1:17" ht="25.5" x14ac:dyDescent="0.25">
      <c r="A127" s="15" t="s">
        <v>3460</v>
      </c>
      <c r="B127" s="15" t="s">
        <v>3783</v>
      </c>
      <c r="C127" s="15" t="s">
        <v>3459</v>
      </c>
      <c r="D127" s="15">
        <v>127190</v>
      </c>
      <c r="E127" s="15">
        <v>126351</v>
      </c>
      <c r="F127" s="15">
        <f>ABS(Tabelle2[[#This Row],[Stop]]-Tabelle2[[#This Row],[Start]]+1)</f>
        <v>838</v>
      </c>
      <c r="G127" s="16">
        <f>Tabelle2[[#This Row],[Size '[bp']]]/$F$3118*100</f>
        <v>2.8898345414542975E-2</v>
      </c>
      <c r="H127" s="15" t="s">
        <v>6736</v>
      </c>
      <c r="I127" s="14" t="s">
        <v>11588</v>
      </c>
      <c r="J127" s="14" t="s">
        <v>6653</v>
      </c>
      <c r="K127" s="22"/>
      <c r="L127" s="22"/>
      <c r="M127" s="24" t="s">
        <v>10741</v>
      </c>
      <c r="N127" s="20"/>
      <c r="O127" s="20"/>
      <c r="P127" s="20"/>
      <c r="Q127" s="20"/>
    </row>
    <row r="128" spans="1:17" ht="25.5" x14ac:dyDescent="0.25">
      <c r="A128" s="15" t="s">
        <v>3458</v>
      </c>
      <c r="B128" s="15" t="s">
        <v>3784</v>
      </c>
      <c r="C128" s="15" t="s">
        <v>3457</v>
      </c>
      <c r="D128" s="15">
        <v>127999</v>
      </c>
      <c r="E128" s="15">
        <v>127190</v>
      </c>
      <c r="F128" s="15">
        <f>ABS(Tabelle2[[#This Row],[Stop]]-Tabelle2[[#This Row],[Start]]+1)</f>
        <v>808</v>
      </c>
      <c r="G128" s="16">
        <f>Tabelle2[[#This Row],[Size '[bp']]]/$F$3118*100</f>
        <v>2.7863798442661958E-2</v>
      </c>
      <c r="H128" s="15" t="s">
        <v>6737</v>
      </c>
      <c r="I128" s="14" t="s">
        <v>11589</v>
      </c>
      <c r="J128" s="14" t="s">
        <v>6653</v>
      </c>
      <c r="K128" s="22"/>
      <c r="L128" s="22"/>
      <c r="M128" s="24" t="s">
        <v>10742</v>
      </c>
      <c r="N128" s="20"/>
      <c r="O128" s="20"/>
      <c r="P128" s="20"/>
      <c r="Q128" s="20"/>
    </row>
    <row r="129" spans="1:17" ht="25.5" x14ac:dyDescent="0.25">
      <c r="A129" s="15" t="s">
        <v>3456</v>
      </c>
      <c r="B129" s="15" t="s">
        <v>3785</v>
      </c>
      <c r="D129" s="15">
        <v>129050</v>
      </c>
      <c r="E129" s="15">
        <v>128097</v>
      </c>
      <c r="F129" s="15">
        <f>ABS(Tabelle2[[#This Row],[Stop]]-Tabelle2[[#This Row],[Start]]+1)</f>
        <v>952</v>
      </c>
      <c r="G129" s="16">
        <f>Tabelle2[[#This Row],[Size '[bp']]]/$F$3118*100</f>
        <v>3.2829623907690821E-2</v>
      </c>
      <c r="I129" s="14" t="s">
        <v>10797</v>
      </c>
      <c r="J129" s="14" t="s">
        <v>6566</v>
      </c>
      <c r="K129" s="22"/>
      <c r="L129" s="22"/>
      <c r="M129" s="24"/>
      <c r="N129" s="20"/>
      <c r="O129" s="20"/>
      <c r="P129" s="20"/>
      <c r="Q129" s="20"/>
    </row>
    <row r="130" spans="1:17" ht="25.5" x14ac:dyDescent="0.25">
      <c r="A130" s="15" t="s">
        <v>3455</v>
      </c>
      <c r="B130" s="15" t="s">
        <v>3786</v>
      </c>
      <c r="C130" s="15" t="s">
        <v>3454</v>
      </c>
      <c r="D130" s="15">
        <v>130056</v>
      </c>
      <c r="E130" s="15">
        <v>129487</v>
      </c>
      <c r="F130" s="15">
        <f>ABS(Tabelle2[[#This Row],[Stop]]-Tabelle2[[#This Row],[Start]]+1)</f>
        <v>568</v>
      </c>
      <c r="G130" s="16">
        <f>Tabelle2[[#This Row],[Size '[bp']]]/$F$3118*100</f>
        <v>1.958742266761385E-2</v>
      </c>
      <c r="H130" s="15" t="s">
        <v>11115</v>
      </c>
      <c r="I130" s="14" t="s">
        <v>6738</v>
      </c>
      <c r="J130" s="14" t="s">
        <v>6554</v>
      </c>
      <c r="K130" s="29"/>
      <c r="L130" s="29"/>
      <c r="M130" s="30"/>
      <c r="N130" s="20"/>
      <c r="O130" s="20"/>
      <c r="P130" s="20"/>
      <c r="Q130" s="20"/>
    </row>
    <row r="131" spans="1:17" x14ac:dyDescent="0.25">
      <c r="A131" s="15" t="s">
        <v>3453</v>
      </c>
      <c r="B131" s="15" t="s">
        <v>3787</v>
      </c>
      <c r="D131" s="15">
        <v>130146</v>
      </c>
      <c r="E131" s="15">
        <v>130802</v>
      </c>
      <c r="F131" s="15">
        <f>ABS(Tabelle2[[#This Row],[Stop]]-Tabelle2[[#This Row],[Start]]+1)</f>
        <v>657</v>
      </c>
      <c r="G131" s="16">
        <f>Tabelle2[[#This Row],[Size '[bp']]]/$F$3118*100</f>
        <v>2.2656578684194191E-2</v>
      </c>
      <c r="I131" s="14" t="s">
        <v>120</v>
      </c>
      <c r="J131" s="14" t="s">
        <v>11627</v>
      </c>
      <c r="K131" s="29"/>
      <c r="L131" s="29"/>
      <c r="M131" s="30"/>
      <c r="N131" s="20"/>
      <c r="O131" s="20"/>
      <c r="P131" s="20"/>
      <c r="Q131" s="20"/>
    </row>
    <row r="132" spans="1:17" x14ac:dyDescent="0.25">
      <c r="A132" s="15" t="s">
        <v>3452</v>
      </c>
      <c r="B132" s="15" t="s">
        <v>3788</v>
      </c>
      <c r="C132" s="15" t="s">
        <v>3451</v>
      </c>
      <c r="D132" s="15">
        <v>131712</v>
      </c>
      <c r="E132" s="15">
        <v>130813</v>
      </c>
      <c r="F132" s="15">
        <f>ABS(Tabelle2[[#This Row],[Stop]]-Tabelle2[[#This Row],[Start]]+1)</f>
        <v>898</v>
      </c>
      <c r="G132" s="16">
        <f>Tabelle2[[#This Row],[Size '[bp']]]/$F$3118*100</f>
        <v>3.0967439358304996E-2</v>
      </c>
      <c r="H132" s="15" t="s">
        <v>11116</v>
      </c>
      <c r="I132" s="14" t="s">
        <v>6739</v>
      </c>
      <c r="J132" s="14" t="s">
        <v>6563</v>
      </c>
      <c r="K132" s="29"/>
      <c r="L132" s="29"/>
      <c r="M132" s="30"/>
      <c r="N132" s="20"/>
      <c r="O132" s="20"/>
      <c r="P132" s="20"/>
      <c r="Q132" s="20"/>
    </row>
    <row r="133" spans="1:17" x14ac:dyDescent="0.25">
      <c r="A133" s="15" t="s">
        <v>3450</v>
      </c>
      <c r="B133" s="15" t="s">
        <v>3789</v>
      </c>
      <c r="D133" s="15">
        <v>131823</v>
      </c>
      <c r="E133" s="15">
        <v>132428</v>
      </c>
      <c r="F133" s="15">
        <f>ABS(Tabelle2[[#This Row],[Stop]]-Tabelle2[[#This Row],[Start]]+1)</f>
        <v>606</v>
      </c>
      <c r="G133" s="16">
        <f>Tabelle2[[#This Row],[Size '[bp']]]/$F$3118*100</f>
        <v>2.0897848831996468E-2</v>
      </c>
      <c r="I133" s="14" t="s">
        <v>6740</v>
      </c>
      <c r="J133" s="14" t="s">
        <v>6563</v>
      </c>
      <c r="K133" s="22"/>
      <c r="L133" s="22"/>
      <c r="M133" s="24"/>
      <c r="N133" s="20"/>
      <c r="O133" s="20"/>
      <c r="P133" s="20"/>
      <c r="Q133" s="20"/>
    </row>
    <row r="134" spans="1:17" x14ac:dyDescent="0.25">
      <c r="A134" s="15" t="s">
        <v>3449</v>
      </c>
      <c r="B134" s="15" t="s">
        <v>3790</v>
      </c>
      <c r="C134" s="15" t="s">
        <v>11538</v>
      </c>
      <c r="D134" s="15">
        <v>132425</v>
      </c>
      <c r="E134" s="15">
        <v>132985</v>
      </c>
      <c r="F134" s="15">
        <f>ABS(Tabelle2[[#This Row],[Stop]]-Tabelle2[[#This Row],[Start]]+1)</f>
        <v>561</v>
      </c>
      <c r="G134" s="16">
        <f>Tabelle2[[#This Row],[Size '[bp']]]/$F$3118*100</f>
        <v>1.9346028374174949E-2</v>
      </c>
      <c r="H134" s="15" t="s">
        <v>11539</v>
      </c>
      <c r="I134" s="14" t="s">
        <v>9990</v>
      </c>
      <c r="J134" s="14" t="s">
        <v>6597</v>
      </c>
      <c r="K134" s="22"/>
      <c r="L134" s="22"/>
      <c r="M134" s="20" t="s">
        <v>11535</v>
      </c>
      <c r="N134" s="20"/>
      <c r="O134" s="20"/>
      <c r="P134" s="20"/>
      <c r="Q134" s="20"/>
    </row>
    <row r="135" spans="1:17" ht="102" x14ac:dyDescent="0.25">
      <c r="A135" s="15" t="s">
        <v>3448</v>
      </c>
      <c r="B135" s="15" t="s">
        <v>3791</v>
      </c>
      <c r="C135" s="15" t="s">
        <v>3447</v>
      </c>
      <c r="D135" s="15">
        <v>134114</v>
      </c>
      <c r="E135" s="15">
        <v>132969</v>
      </c>
      <c r="F135" s="15">
        <f>ABS(Tabelle2[[#This Row],[Stop]]-Tabelle2[[#This Row],[Start]]+1)</f>
        <v>1144</v>
      </c>
      <c r="G135" s="16">
        <f>Tabelle2[[#This Row],[Size '[bp']]]/$F$3118*100</f>
        <v>3.9450724527729304E-2</v>
      </c>
      <c r="H135" s="15" t="s">
        <v>6741</v>
      </c>
      <c r="I135" s="14" t="s">
        <v>10798</v>
      </c>
      <c r="J135" s="14" t="s">
        <v>6566</v>
      </c>
      <c r="K135" s="22" t="s">
        <v>6742</v>
      </c>
      <c r="L135" s="22" t="s">
        <v>10671</v>
      </c>
      <c r="M135" s="24" t="s">
        <v>10799</v>
      </c>
      <c r="N135" s="20"/>
      <c r="O135" s="20"/>
      <c r="P135" s="20"/>
      <c r="Q135" s="20"/>
    </row>
    <row r="136" spans="1:17" x14ac:dyDescent="0.25">
      <c r="A136" s="15" t="s">
        <v>3446</v>
      </c>
      <c r="B136" s="15" t="s">
        <v>3792</v>
      </c>
      <c r="D136" s="15">
        <v>135479</v>
      </c>
      <c r="E136" s="15">
        <v>134205</v>
      </c>
      <c r="F136" s="15">
        <f>ABS(Tabelle2[[#This Row],[Stop]]-Tabelle2[[#This Row],[Start]]+1)</f>
        <v>1273</v>
      </c>
      <c r="G136" s="16">
        <f>Tabelle2[[#This Row],[Size '[bp']]]/$F$3118*100</f>
        <v>4.3899276506817665E-2</v>
      </c>
      <c r="I136" s="14" t="s">
        <v>6743</v>
      </c>
      <c r="J136" s="14" t="s">
        <v>6563</v>
      </c>
      <c r="K136" s="22"/>
      <c r="L136" s="22"/>
      <c r="M136" s="24"/>
      <c r="N136" s="20"/>
      <c r="O136" s="20"/>
      <c r="P136" s="20"/>
      <c r="Q136" s="20"/>
    </row>
    <row r="137" spans="1:17" x14ac:dyDescent="0.25">
      <c r="A137" s="15" t="s">
        <v>3445</v>
      </c>
      <c r="B137" s="15" t="s">
        <v>3793</v>
      </c>
      <c r="D137" s="15">
        <v>136034</v>
      </c>
      <c r="E137" s="15">
        <v>135516</v>
      </c>
      <c r="F137" s="15">
        <f>ABS(Tabelle2[[#This Row],[Stop]]-Tabelle2[[#This Row],[Start]]+1)</f>
        <v>517</v>
      </c>
      <c r="G137" s="16">
        <f>Tabelle2[[#This Row],[Size '[bp']]]/$F$3118*100</f>
        <v>1.7828692815416131E-2</v>
      </c>
      <c r="I137" s="14" t="s">
        <v>120</v>
      </c>
      <c r="J137" s="14" t="s">
        <v>11627</v>
      </c>
      <c r="K137" s="22" t="s">
        <v>6744</v>
      </c>
      <c r="L137" s="22"/>
      <c r="M137" s="24"/>
      <c r="N137" s="20"/>
      <c r="O137" s="20"/>
      <c r="P137" s="20"/>
      <c r="Q137" s="20"/>
    </row>
    <row r="138" spans="1:17" x14ac:dyDescent="0.25">
      <c r="A138" s="15" t="s">
        <v>3444</v>
      </c>
      <c r="B138" s="15" t="s">
        <v>3794</v>
      </c>
      <c r="D138" s="15">
        <v>136542</v>
      </c>
      <c r="E138" s="15">
        <v>136120</v>
      </c>
      <c r="F138" s="15">
        <f>ABS(Tabelle2[[#This Row],[Stop]]-Tabelle2[[#This Row],[Start]]+1)</f>
        <v>421</v>
      </c>
      <c r="G138" s="16">
        <f>Tabelle2[[#This Row],[Size '[bp']]]/$F$3118*100</f>
        <v>1.4518142505396885E-2</v>
      </c>
      <c r="I138" s="14" t="s">
        <v>120</v>
      </c>
      <c r="J138" s="14" t="s">
        <v>11627</v>
      </c>
      <c r="K138" s="22" t="s">
        <v>6744</v>
      </c>
      <c r="L138" s="22"/>
      <c r="M138" s="24"/>
      <c r="N138" s="20"/>
      <c r="O138" s="20"/>
      <c r="P138" s="20"/>
      <c r="Q138" s="20"/>
    </row>
    <row r="139" spans="1:17" x14ac:dyDescent="0.25">
      <c r="A139" s="15" t="s">
        <v>3443</v>
      </c>
      <c r="B139" s="15" t="s">
        <v>3795</v>
      </c>
      <c r="D139" s="15">
        <v>136805</v>
      </c>
      <c r="E139" s="15">
        <v>138748</v>
      </c>
      <c r="F139" s="15">
        <f>ABS(Tabelle2[[#This Row],[Stop]]-Tabelle2[[#This Row],[Start]]+1)</f>
        <v>1944</v>
      </c>
      <c r="G139" s="16">
        <f>Tabelle2[[#This Row],[Size '[bp']]]/$F$3118*100</f>
        <v>6.7038643777889664E-2</v>
      </c>
      <c r="I139" s="14" t="s">
        <v>6564</v>
      </c>
      <c r="J139" s="14" t="s">
        <v>11627</v>
      </c>
      <c r="K139" s="22"/>
      <c r="L139" s="22"/>
      <c r="M139" s="24"/>
      <c r="N139" s="20"/>
      <c r="O139" s="20"/>
      <c r="P139" s="20"/>
      <c r="Q139" s="20"/>
    </row>
    <row r="140" spans="1:17" x14ac:dyDescent="0.25">
      <c r="A140" s="15" t="s">
        <v>3442</v>
      </c>
      <c r="B140" s="15" t="s">
        <v>3796</v>
      </c>
      <c r="D140" s="15">
        <v>138792</v>
      </c>
      <c r="E140" s="15">
        <v>140333</v>
      </c>
      <c r="F140" s="15">
        <f>ABS(Tabelle2[[#This Row],[Stop]]-Tabelle2[[#This Row],[Start]]+1)</f>
        <v>1542</v>
      </c>
      <c r="G140" s="16">
        <f>Tabelle2[[#This Row],[Size '[bp']]]/$F$3118*100</f>
        <v>5.3175714354684087E-2</v>
      </c>
      <c r="I140" s="14" t="s">
        <v>6745</v>
      </c>
      <c r="J140" s="14" t="s">
        <v>11627</v>
      </c>
      <c r="K140" s="22"/>
      <c r="L140" s="22"/>
      <c r="M140" s="24"/>
      <c r="N140" s="20"/>
      <c r="O140" s="20"/>
      <c r="P140" s="20"/>
      <c r="Q140" s="20"/>
    </row>
    <row r="141" spans="1:17" x14ac:dyDescent="0.25">
      <c r="A141" s="15" t="s">
        <v>3441</v>
      </c>
      <c r="B141" s="15" t="s">
        <v>3797</v>
      </c>
      <c r="D141" s="15">
        <v>140330</v>
      </c>
      <c r="E141" s="15">
        <v>141793</v>
      </c>
      <c r="F141" s="15">
        <f>ABS(Tabelle2[[#This Row],[Stop]]-Tabelle2[[#This Row],[Start]]+1)</f>
        <v>1464</v>
      </c>
      <c r="G141" s="16">
        <f>Tabelle2[[#This Row],[Size '[bp']]]/$F$3118*100</f>
        <v>5.0485892227793455E-2</v>
      </c>
      <c r="I141" s="14" t="s">
        <v>6746</v>
      </c>
      <c r="J141" s="14" t="s">
        <v>6563</v>
      </c>
      <c r="K141" s="22"/>
      <c r="L141" s="22"/>
      <c r="M141" s="24"/>
      <c r="N141" s="20"/>
      <c r="O141" s="20"/>
      <c r="P141" s="20"/>
      <c r="Q141" s="20"/>
    </row>
    <row r="142" spans="1:17" x14ac:dyDescent="0.25">
      <c r="A142" s="15" t="s">
        <v>3440</v>
      </c>
      <c r="B142" s="15" t="s">
        <v>3798</v>
      </c>
      <c r="D142" s="15">
        <v>141797</v>
      </c>
      <c r="E142" s="15">
        <v>143530</v>
      </c>
      <c r="F142" s="15">
        <f>ABS(Tabelle2[[#This Row],[Stop]]-Tabelle2[[#This Row],[Start]]+1)</f>
        <v>1734</v>
      </c>
      <c r="G142" s="16">
        <f>Tabelle2[[#This Row],[Size '[bp']]]/$F$3118*100</f>
        <v>5.979681497472257E-2</v>
      </c>
      <c r="I142" s="14" t="s">
        <v>6747</v>
      </c>
      <c r="J142" s="14" t="s">
        <v>6563</v>
      </c>
      <c r="K142" s="22"/>
      <c r="L142" s="22"/>
      <c r="M142" s="24"/>
      <c r="N142" s="20"/>
      <c r="O142" s="20"/>
      <c r="P142" s="20"/>
      <c r="Q142" s="20"/>
    </row>
    <row r="143" spans="1:17" x14ac:dyDescent="0.25">
      <c r="A143" s="15" t="s">
        <v>3439</v>
      </c>
      <c r="B143" s="15" t="s">
        <v>3799</v>
      </c>
      <c r="D143" s="15">
        <v>143576</v>
      </c>
      <c r="E143" s="15">
        <v>144643</v>
      </c>
      <c r="F143" s="15">
        <f>ABS(Tabelle2[[#This Row],[Stop]]-Tabelle2[[#This Row],[Start]]+1)</f>
        <v>1068</v>
      </c>
      <c r="G143" s="16">
        <f>Tabelle2[[#This Row],[Size '[bp']]]/$F$3118*100</f>
        <v>3.6829872198964074E-2</v>
      </c>
      <c r="I143" s="14" t="s">
        <v>6748</v>
      </c>
      <c r="J143" s="14" t="s">
        <v>11627</v>
      </c>
      <c r="K143" s="22"/>
      <c r="L143" s="22"/>
      <c r="M143" s="24"/>
      <c r="N143" s="20"/>
      <c r="O143" s="20"/>
      <c r="P143" s="20"/>
      <c r="Q143" s="20"/>
    </row>
    <row r="144" spans="1:17" x14ac:dyDescent="0.25">
      <c r="A144" s="15" t="s">
        <v>3438</v>
      </c>
      <c r="B144" s="15" t="s">
        <v>3800</v>
      </c>
      <c r="D144" s="15">
        <v>144726</v>
      </c>
      <c r="E144" s="15">
        <v>145484</v>
      </c>
      <c r="F144" s="15">
        <f>ABS(Tabelle2[[#This Row],[Stop]]-Tabelle2[[#This Row],[Start]]+1)</f>
        <v>759</v>
      </c>
      <c r="G144" s="16">
        <f>Tabelle2[[#This Row],[Size '[bp']]]/$F$3118*100</f>
        <v>2.6174038388589636E-2</v>
      </c>
      <c r="I144" s="14" t="s">
        <v>6749</v>
      </c>
      <c r="J144" s="14" t="s">
        <v>11627</v>
      </c>
      <c r="K144" s="22"/>
      <c r="L144" s="22"/>
      <c r="M144" s="24"/>
      <c r="N144" s="20"/>
      <c r="O144" s="20"/>
      <c r="P144" s="20"/>
      <c r="Q144" s="20"/>
    </row>
    <row r="145" spans="1:17" ht="25.5" x14ac:dyDescent="0.25">
      <c r="A145" s="15" t="s">
        <v>3437</v>
      </c>
      <c r="B145" s="15" t="s">
        <v>3801</v>
      </c>
      <c r="D145" s="15">
        <v>146397</v>
      </c>
      <c r="E145" s="15">
        <v>145516</v>
      </c>
      <c r="F145" s="15">
        <f>ABS(Tabelle2[[#This Row],[Stop]]-Tabelle2[[#This Row],[Start]]+1)</f>
        <v>880</v>
      </c>
      <c r="G145" s="16">
        <f>Tabelle2[[#This Row],[Size '[bp']]]/$F$3118*100</f>
        <v>3.0346711175176389E-2</v>
      </c>
      <c r="I145" s="14" t="s">
        <v>6750</v>
      </c>
      <c r="J145" s="14" t="s">
        <v>6690</v>
      </c>
      <c r="K145" s="22"/>
      <c r="L145" s="22"/>
      <c r="M145" s="24"/>
      <c r="N145" s="20"/>
      <c r="O145" s="20"/>
      <c r="P145" s="20"/>
      <c r="Q145" s="20"/>
    </row>
    <row r="146" spans="1:17" x14ac:dyDescent="0.25">
      <c r="A146" s="15" t="s">
        <v>3436</v>
      </c>
      <c r="B146" s="15" t="s">
        <v>3802</v>
      </c>
      <c r="D146" s="15">
        <v>146523</v>
      </c>
      <c r="E146" s="15">
        <v>147242</v>
      </c>
      <c r="F146" s="15">
        <f>ABS(Tabelle2[[#This Row],[Stop]]-Tabelle2[[#This Row],[Start]]+1)</f>
        <v>720</v>
      </c>
      <c r="G146" s="16">
        <f>Tabelle2[[#This Row],[Size '[bp']]]/$F$3118*100</f>
        <v>2.4829127325144321E-2</v>
      </c>
      <c r="I146" s="14" t="s">
        <v>6751</v>
      </c>
      <c r="J146" s="14" t="s">
        <v>11627</v>
      </c>
      <c r="K146" s="22"/>
      <c r="L146" s="22"/>
      <c r="M146" s="24"/>
      <c r="N146" s="20"/>
      <c r="O146" s="20"/>
      <c r="P146" s="20"/>
      <c r="Q146" s="20"/>
    </row>
    <row r="147" spans="1:17" x14ac:dyDescent="0.25">
      <c r="A147" s="15" t="s">
        <v>3435</v>
      </c>
      <c r="B147" s="15" t="s">
        <v>3803</v>
      </c>
      <c r="D147" s="15">
        <v>147239</v>
      </c>
      <c r="E147" s="15">
        <v>147574</v>
      </c>
      <c r="F147" s="15">
        <f>ABS(Tabelle2[[#This Row],[Stop]]-Tabelle2[[#This Row],[Start]]+1)</f>
        <v>336</v>
      </c>
      <c r="G147" s="16">
        <f>Tabelle2[[#This Row],[Size '[bp']]]/$F$3118*100</f>
        <v>1.1586926085067348E-2</v>
      </c>
      <c r="I147" s="14" t="s">
        <v>6589</v>
      </c>
      <c r="J147" s="14" t="s">
        <v>11627</v>
      </c>
      <c r="K147" s="22"/>
      <c r="L147" s="22"/>
      <c r="M147" s="24"/>
      <c r="N147" s="20"/>
      <c r="O147" s="20"/>
      <c r="P147" s="20"/>
      <c r="Q147" s="20"/>
    </row>
    <row r="148" spans="1:17" ht="25.5" x14ac:dyDescent="0.25">
      <c r="A148" s="15" t="s">
        <v>3434</v>
      </c>
      <c r="B148" s="15" t="s">
        <v>3804</v>
      </c>
      <c r="C148" s="15" t="s">
        <v>3433</v>
      </c>
      <c r="D148" s="15">
        <v>147981</v>
      </c>
      <c r="E148" s="15">
        <v>147571</v>
      </c>
      <c r="F148" s="15">
        <f>ABS(Tabelle2[[#This Row],[Stop]]-Tabelle2[[#This Row],[Start]]+1)</f>
        <v>409</v>
      </c>
      <c r="G148" s="16">
        <f>Tabelle2[[#This Row],[Size '[bp']]]/$F$3118*100</f>
        <v>1.410432371664448E-2</v>
      </c>
      <c r="H148" s="15" t="s">
        <v>6752</v>
      </c>
      <c r="I148" s="14" t="s">
        <v>6753</v>
      </c>
      <c r="J148" s="14" t="s">
        <v>6754</v>
      </c>
      <c r="K148" s="22"/>
      <c r="L148" s="22"/>
      <c r="M148" s="24" t="s">
        <v>10995</v>
      </c>
      <c r="N148" s="20"/>
      <c r="O148" s="20"/>
      <c r="P148" s="20"/>
      <c r="Q148" s="20"/>
    </row>
    <row r="149" spans="1:17" x14ac:dyDescent="0.25">
      <c r="A149" s="15" t="s">
        <v>3432</v>
      </c>
      <c r="B149" s="15" t="s">
        <v>3805</v>
      </c>
      <c r="D149" s="15">
        <v>148123</v>
      </c>
      <c r="E149" s="15">
        <v>149784</v>
      </c>
      <c r="F149" s="15">
        <f>ABS(Tabelle2[[#This Row],[Stop]]-Tabelle2[[#This Row],[Start]]+1)</f>
        <v>1662</v>
      </c>
      <c r="G149" s="16">
        <f>Tabelle2[[#This Row],[Size '[bp']]]/$F$3118*100</f>
        <v>5.7313902242208142E-2</v>
      </c>
      <c r="I149" s="14" t="s">
        <v>6560</v>
      </c>
      <c r="J149" s="14" t="s">
        <v>11627</v>
      </c>
      <c r="K149" s="22"/>
      <c r="L149" s="22"/>
      <c r="M149" s="24"/>
      <c r="N149" s="20"/>
      <c r="O149" s="20"/>
      <c r="P149" s="20"/>
      <c r="Q149" s="20"/>
    </row>
    <row r="150" spans="1:17" x14ac:dyDescent="0.25">
      <c r="A150" s="15" t="s">
        <v>3431</v>
      </c>
      <c r="B150" s="15" t="s">
        <v>3806</v>
      </c>
      <c r="D150" s="15">
        <v>150931</v>
      </c>
      <c r="E150" s="15">
        <v>149792</v>
      </c>
      <c r="F150" s="15">
        <f>ABS(Tabelle2[[#This Row],[Stop]]-Tabelle2[[#This Row],[Start]]+1)</f>
        <v>1138</v>
      </c>
      <c r="G150" s="16">
        <f>Tabelle2[[#This Row],[Size '[bp']]]/$F$3118*100</f>
        <v>3.9243815133353108E-2</v>
      </c>
      <c r="I150" s="14" t="s">
        <v>6755</v>
      </c>
      <c r="J150" s="14" t="s">
        <v>11627</v>
      </c>
      <c r="K150" s="22"/>
      <c r="L150" s="22"/>
      <c r="M150" s="24"/>
      <c r="N150" s="20"/>
      <c r="O150" s="20"/>
      <c r="P150" s="20"/>
      <c r="Q150" s="20"/>
    </row>
    <row r="151" spans="1:17" x14ac:dyDescent="0.25">
      <c r="A151" s="15" t="s">
        <v>3430</v>
      </c>
      <c r="B151" s="15" t="s">
        <v>3807</v>
      </c>
      <c r="D151" s="15">
        <v>151455</v>
      </c>
      <c r="E151" s="15">
        <v>150964</v>
      </c>
      <c r="F151" s="15">
        <f>ABS(Tabelle2[[#This Row],[Stop]]-Tabelle2[[#This Row],[Start]]+1)</f>
        <v>490</v>
      </c>
      <c r="G151" s="16">
        <f>Tabelle2[[#This Row],[Size '[bp']]]/$F$3118*100</f>
        <v>1.6897600540723215E-2</v>
      </c>
      <c r="I151" s="14" t="s">
        <v>6711</v>
      </c>
      <c r="J151" s="14" t="s">
        <v>11627</v>
      </c>
      <c r="K151" s="22"/>
      <c r="L151" s="22"/>
      <c r="M151" s="24"/>
      <c r="N151" s="20"/>
      <c r="O151" s="20"/>
      <c r="P151" s="20"/>
      <c r="Q151" s="20"/>
    </row>
    <row r="152" spans="1:17" x14ac:dyDescent="0.25">
      <c r="A152" s="15" t="s">
        <v>3429</v>
      </c>
      <c r="B152" s="15" t="s">
        <v>3808</v>
      </c>
      <c r="D152" s="15">
        <v>151591</v>
      </c>
      <c r="E152" s="15">
        <v>152373</v>
      </c>
      <c r="F152" s="15">
        <f>ABS(Tabelle2[[#This Row],[Stop]]-Tabelle2[[#This Row],[Start]]+1)</f>
        <v>783</v>
      </c>
      <c r="G152" s="16">
        <f>Tabelle2[[#This Row],[Size '[bp']]]/$F$3118*100</f>
        <v>2.700167596609445E-2</v>
      </c>
      <c r="I152" s="14" t="s">
        <v>6749</v>
      </c>
      <c r="J152" s="14" t="s">
        <v>11627</v>
      </c>
      <c r="K152" s="22"/>
      <c r="L152" s="22"/>
      <c r="M152" s="24"/>
      <c r="N152" s="20"/>
      <c r="O152" s="20"/>
      <c r="P152" s="20"/>
      <c r="Q152" s="20"/>
    </row>
    <row r="153" spans="1:17" x14ac:dyDescent="0.25">
      <c r="A153" s="15" t="s">
        <v>3428</v>
      </c>
      <c r="B153" s="15" t="s">
        <v>3809</v>
      </c>
      <c r="D153" s="15">
        <v>152441</v>
      </c>
      <c r="E153" s="15">
        <v>152818</v>
      </c>
      <c r="F153" s="15">
        <f>ABS(Tabelle2[[#This Row],[Stop]]-Tabelle2[[#This Row],[Start]]+1)</f>
        <v>378</v>
      </c>
      <c r="G153" s="16">
        <f>Tabelle2[[#This Row],[Size '[bp']]]/$F$3118*100</f>
        <v>1.3035291845700769E-2</v>
      </c>
      <c r="I153" s="14" t="s">
        <v>120</v>
      </c>
      <c r="J153" s="14" t="s">
        <v>11627</v>
      </c>
      <c r="K153" s="22"/>
      <c r="L153" s="22"/>
      <c r="M153" s="24"/>
      <c r="N153" s="20"/>
      <c r="O153" s="20"/>
      <c r="P153" s="20"/>
      <c r="Q153" s="20"/>
    </row>
    <row r="154" spans="1:17" ht="25.5" x14ac:dyDescent="0.25">
      <c r="A154" s="15" t="s">
        <v>3427</v>
      </c>
      <c r="B154" s="15" t="s">
        <v>3810</v>
      </c>
      <c r="C154" s="15" t="s">
        <v>3426</v>
      </c>
      <c r="D154" s="15">
        <v>155653</v>
      </c>
      <c r="E154" s="15">
        <v>153224</v>
      </c>
      <c r="F154" s="15">
        <f>ABS(Tabelle2[[#This Row],[Stop]]-Tabelle2[[#This Row],[Start]]+1)</f>
        <v>2428</v>
      </c>
      <c r="G154" s="16">
        <f>Tabelle2[[#This Row],[Size '[bp']]]/$F$3118*100</f>
        <v>8.3729334924236676E-2</v>
      </c>
      <c r="H154" s="15" t="s">
        <v>6756</v>
      </c>
      <c r="I154" s="14" t="s">
        <v>6757</v>
      </c>
      <c r="J154" s="14" t="s">
        <v>6758</v>
      </c>
      <c r="K154" s="22"/>
      <c r="L154" s="22"/>
      <c r="M154" s="24"/>
      <c r="N154" s="20"/>
      <c r="O154" s="20"/>
      <c r="P154" s="20"/>
      <c r="Q154" s="20"/>
    </row>
    <row r="155" spans="1:17" x14ac:dyDescent="0.25">
      <c r="A155" s="15" t="s">
        <v>3425</v>
      </c>
      <c r="D155" s="15">
        <v>155854</v>
      </c>
      <c r="E155" s="15">
        <v>156171</v>
      </c>
      <c r="F155" s="15">
        <f>ABS(Tabelle2[[#This Row],[Stop]]-Tabelle2[[#This Row],[Start]]+1)</f>
        <v>318</v>
      </c>
      <c r="G155" s="16">
        <f>Tabelle2[[#This Row],[Size '[bp']]]/$F$3118*100</f>
        <v>1.0966197901938741E-2</v>
      </c>
      <c r="I155" s="14" t="s">
        <v>6564</v>
      </c>
      <c r="J155" s="14" t="s">
        <v>11627</v>
      </c>
      <c r="K155" s="22"/>
      <c r="L155" s="22"/>
      <c r="M155" s="24"/>
      <c r="N155" s="20"/>
      <c r="O155" s="20"/>
      <c r="P155" s="20"/>
      <c r="Q155" s="20"/>
    </row>
    <row r="156" spans="1:17" x14ac:dyDescent="0.25">
      <c r="A156" s="15" t="s">
        <v>3424</v>
      </c>
      <c r="B156" s="15" t="s">
        <v>3811</v>
      </c>
      <c r="C156" s="15" t="s">
        <v>3423</v>
      </c>
      <c r="D156" s="15">
        <v>156822</v>
      </c>
      <c r="E156" s="15">
        <v>156145</v>
      </c>
      <c r="F156" s="15">
        <f>ABS(Tabelle2[[#This Row],[Stop]]-Tabelle2[[#This Row],[Start]]+1)</f>
        <v>676</v>
      </c>
      <c r="G156" s="16">
        <f>Tabelle2[[#This Row],[Size '[bp']]]/$F$3118*100</f>
        <v>2.3311791766385502E-2</v>
      </c>
      <c r="H156" s="15" t="s">
        <v>11117</v>
      </c>
      <c r="I156" s="14" t="s">
        <v>6759</v>
      </c>
      <c r="J156" s="14" t="s">
        <v>6614</v>
      </c>
      <c r="K156" s="29"/>
      <c r="L156" s="29"/>
      <c r="M156" s="30"/>
      <c r="N156" s="20"/>
      <c r="O156" s="20"/>
      <c r="P156" s="20"/>
      <c r="Q156" s="20"/>
    </row>
    <row r="157" spans="1:17" ht="25.5" x14ac:dyDescent="0.25">
      <c r="A157" s="15" t="s">
        <v>3422</v>
      </c>
      <c r="B157" s="15" t="s">
        <v>3812</v>
      </c>
      <c r="C157" s="15" t="s">
        <v>3421</v>
      </c>
      <c r="D157" s="15">
        <v>156849</v>
      </c>
      <c r="E157" s="15">
        <v>157541</v>
      </c>
      <c r="F157" s="15">
        <f>ABS(Tabelle2[[#This Row],[Stop]]-Tabelle2[[#This Row],[Start]]+1)</f>
        <v>693</v>
      </c>
      <c r="G157" s="16">
        <f>Tabelle2[[#This Row],[Size '[bp']]]/$F$3118*100</f>
        <v>2.3898035050451408E-2</v>
      </c>
      <c r="H157" s="15" t="s">
        <v>6761</v>
      </c>
      <c r="I157" s="14" t="s">
        <v>6762</v>
      </c>
      <c r="J157" s="14" t="s">
        <v>6554</v>
      </c>
      <c r="K157" s="22"/>
      <c r="L157" s="22"/>
      <c r="M157" s="24"/>
      <c r="N157" s="20"/>
      <c r="O157" s="20"/>
      <c r="P157" s="20"/>
      <c r="Q157" s="20"/>
    </row>
    <row r="158" spans="1:17" ht="25.5" x14ac:dyDescent="0.25">
      <c r="A158" s="15" t="s">
        <v>3420</v>
      </c>
      <c r="B158" s="15" t="s">
        <v>3813</v>
      </c>
      <c r="C158" s="15" t="s">
        <v>3419</v>
      </c>
      <c r="D158" s="15">
        <v>157585</v>
      </c>
      <c r="E158" s="15">
        <v>158142</v>
      </c>
      <c r="F158" s="15">
        <f>ABS(Tabelle2[[#This Row],[Stop]]-Tabelle2[[#This Row],[Start]]+1)</f>
        <v>558</v>
      </c>
      <c r="G158" s="16">
        <f>Tabelle2[[#This Row],[Size '[bp']]]/$F$3118*100</f>
        <v>1.9242573676986847E-2</v>
      </c>
      <c r="H158" s="15" t="s">
        <v>6763</v>
      </c>
      <c r="I158" s="14" t="s">
        <v>6764</v>
      </c>
      <c r="J158" s="14" t="s">
        <v>6554</v>
      </c>
      <c r="K158" s="22"/>
      <c r="L158" s="22"/>
      <c r="M158" s="24"/>
      <c r="N158" s="20"/>
      <c r="O158" s="20"/>
      <c r="P158" s="20"/>
      <c r="Q158" s="20"/>
    </row>
    <row r="159" spans="1:17" ht="25.5" x14ac:dyDescent="0.25">
      <c r="A159" s="15" t="s">
        <v>3418</v>
      </c>
      <c r="B159" s="15" t="s">
        <v>3814</v>
      </c>
      <c r="D159" s="15">
        <v>158155</v>
      </c>
      <c r="E159" s="15">
        <v>158835</v>
      </c>
      <c r="F159" s="15">
        <f>ABS(Tabelle2[[#This Row],[Stop]]-Tabelle2[[#This Row],[Start]]+1)</f>
        <v>681</v>
      </c>
      <c r="G159" s="16">
        <f>Tabelle2[[#This Row],[Size '[bp']]]/$F$3118*100</f>
        <v>2.3484216261699001E-2</v>
      </c>
      <c r="I159" s="14" t="s">
        <v>6765</v>
      </c>
      <c r="J159" s="14" t="s">
        <v>6643</v>
      </c>
      <c r="K159" s="22"/>
      <c r="L159" s="22"/>
      <c r="M159" s="24"/>
      <c r="N159" s="20"/>
      <c r="O159" s="20"/>
      <c r="P159" s="20"/>
      <c r="Q159" s="20"/>
    </row>
    <row r="160" spans="1:17" x14ac:dyDescent="0.25">
      <c r="A160" s="15" t="s">
        <v>3417</v>
      </c>
      <c r="B160" s="15" t="s">
        <v>3815</v>
      </c>
      <c r="D160" s="15">
        <v>158870</v>
      </c>
      <c r="E160" s="15">
        <v>159163</v>
      </c>
      <c r="F160" s="15">
        <f>ABS(Tabelle2[[#This Row],[Stop]]-Tabelle2[[#This Row],[Start]]+1)</f>
        <v>294</v>
      </c>
      <c r="G160" s="16">
        <f>Tabelle2[[#This Row],[Size '[bp']]]/$F$3118*100</f>
        <v>1.0138560324433931E-2</v>
      </c>
      <c r="I160" s="14" t="s">
        <v>6560</v>
      </c>
      <c r="J160" s="14" t="s">
        <v>11627</v>
      </c>
      <c r="K160" s="22" t="s">
        <v>6766</v>
      </c>
      <c r="L160" s="22"/>
      <c r="M160" s="24"/>
      <c r="N160" s="20"/>
      <c r="O160" s="20"/>
      <c r="P160" s="20"/>
      <c r="Q160" s="20"/>
    </row>
    <row r="161" spans="1:17" x14ac:dyDescent="0.25">
      <c r="A161" s="15" t="s">
        <v>3416</v>
      </c>
      <c r="B161" s="15" t="s">
        <v>3816</v>
      </c>
      <c r="D161" s="15">
        <v>159163</v>
      </c>
      <c r="E161" s="15">
        <v>160017</v>
      </c>
      <c r="F161" s="15">
        <f>ABS(Tabelle2[[#This Row],[Stop]]-Tabelle2[[#This Row],[Start]]+1)</f>
        <v>855</v>
      </c>
      <c r="G161" s="16">
        <f>Tabelle2[[#This Row],[Size '[bp']]]/$F$3118*100</f>
        <v>2.9484588698608882E-2</v>
      </c>
      <c r="I161" s="14" t="s">
        <v>6767</v>
      </c>
      <c r="J161" s="14" t="s">
        <v>6563</v>
      </c>
      <c r="K161" s="22"/>
      <c r="L161" s="22"/>
      <c r="M161" s="24"/>
      <c r="N161" s="20"/>
      <c r="O161" s="20"/>
      <c r="P161" s="20"/>
      <c r="Q161" s="20"/>
    </row>
    <row r="162" spans="1:17" ht="25.5" x14ac:dyDescent="0.25">
      <c r="A162" s="15" t="s">
        <v>3415</v>
      </c>
      <c r="B162" s="15" t="s">
        <v>3817</v>
      </c>
      <c r="D162" s="15">
        <v>160030</v>
      </c>
      <c r="E162" s="15">
        <v>160374</v>
      </c>
      <c r="F162" s="15">
        <f>ABS(Tabelle2[[#This Row],[Stop]]-Tabelle2[[#This Row],[Start]]+1)</f>
        <v>345</v>
      </c>
      <c r="G162" s="16">
        <f>Tabelle2[[#This Row],[Size '[bp']]]/$F$3118*100</f>
        <v>1.1897290176631652E-2</v>
      </c>
      <c r="I162" s="14" t="s">
        <v>6768</v>
      </c>
      <c r="J162" s="14" t="s">
        <v>6554</v>
      </c>
      <c r="K162" s="22"/>
      <c r="L162" s="22"/>
      <c r="M162" s="24"/>
      <c r="N162" s="20"/>
      <c r="O162" s="20"/>
      <c r="P162" s="20"/>
      <c r="Q162" s="20"/>
    </row>
    <row r="163" spans="1:17" x14ac:dyDescent="0.25">
      <c r="A163" s="15" t="s">
        <v>3414</v>
      </c>
      <c r="B163" s="15" t="s">
        <v>3818</v>
      </c>
      <c r="C163" s="15" t="s">
        <v>2670</v>
      </c>
      <c r="D163" s="15">
        <v>160471</v>
      </c>
      <c r="E163" s="15">
        <v>161364</v>
      </c>
      <c r="F163" s="15">
        <f>ABS(Tabelle2[[#This Row],[Stop]]-Tabelle2[[#This Row],[Start]]+1)</f>
        <v>894</v>
      </c>
      <c r="G163" s="16">
        <f>Tabelle2[[#This Row],[Size '[bp']]]/$F$3118*100</f>
        <v>3.0829499762054197E-2</v>
      </c>
      <c r="H163" s="15" t="s">
        <v>11364</v>
      </c>
      <c r="I163" s="14" t="s">
        <v>6560</v>
      </c>
      <c r="J163" s="14" t="s">
        <v>11627</v>
      </c>
      <c r="K163" s="22"/>
      <c r="L163" s="22"/>
      <c r="M163" s="24" t="s">
        <v>11363</v>
      </c>
      <c r="N163" s="20"/>
      <c r="O163" s="20"/>
      <c r="P163" s="20"/>
      <c r="Q163" s="20"/>
    </row>
    <row r="164" spans="1:17" x14ac:dyDescent="0.25">
      <c r="A164" s="15" t="s">
        <v>3413</v>
      </c>
      <c r="B164" s="15" t="s">
        <v>3819</v>
      </c>
      <c r="D164" s="15">
        <v>162269</v>
      </c>
      <c r="E164" s="15">
        <v>161361</v>
      </c>
      <c r="F164" s="15">
        <f>ABS(Tabelle2[[#This Row],[Stop]]-Tabelle2[[#This Row],[Start]]+1)</f>
        <v>907</v>
      </c>
      <c r="G164" s="16">
        <f>Tabelle2[[#This Row],[Size '[bp']]]/$F$3118*100</f>
        <v>3.1277803449869301E-2</v>
      </c>
      <c r="I164" s="14" t="s">
        <v>6560</v>
      </c>
      <c r="J164" s="14" t="s">
        <v>11627</v>
      </c>
      <c r="K164" s="22"/>
      <c r="L164" s="22"/>
      <c r="M164" s="24"/>
      <c r="N164" s="20"/>
      <c r="O164" s="20"/>
      <c r="P164" s="20"/>
      <c r="Q164" s="20"/>
    </row>
    <row r="165" spans="1:17" x14ac:dyDescent="0.25">
      <c r="A165" s="15" t="s">
        <v>3412</v>
      </c>
      <c r="B165" s="15" t="s">
        <v>3820</v>
      </c>
      <c r="D165" s="15">
        <v>162440</v>
      </c>
      <c r="E165" s="15">
        <v>162871</v>
      </c>
      <c r="F165" s="15">
        <f>ABS(Tabelle2[[#This Row],[Stop]]-Tabelle2[[#This Row],[Start]]+1)</f>
        <v>432</v>
      </c>
      <c r="G165" s="16">
        <f>Tabelle2[[#This Row],[Size '[bp']]]/$F$3118*100</f>
        <v>1.489747639508659E-2</v>
      </c>
      <c r="I165" s="14" t="s">
        <v>6769</v>
      </c>
      <c r="J165" s="14" t="s">
        <v>6563</v>
      </c>
      <c r="K165" s="29"/>
      <c r="L165" s="29"/>
      <c r="M165" s="30"/>
      <c r="N165" s="20"/>
      <c r="O165" s="20"/>
      <c r="P165" s="20"/>
      <c r="Q165" s="20"/>
    </row>
    <row r="166" spans="1:17" x14ac:dyDescent="0.25">
      <c r="A166" s="15" t="s">
        <v>3411</v>
      </c>
      <c r="B166" s="15" t="s">
        <v>3821</v>
      </c>
      <c r="D166" s="15">
        <v>162984</v>
      </c>
      <c r="E166" s="15">
        <v>163607</v>
      </c>
      <c r="F166" s="15">
        <f>ABS(Tabelle2[[#This Row],[Stop]]-Tabelle2[[#This Row],[Start]]+1)</f>
        <v>624</v>
      </c>
      <c r="G166" s="16">
        <f>Tabelle2[[#This Row],[Size '[bp']]]/$F$3118*100</f>
        <v>2.1518577015125079E-2</v>
      </c>
      <c r="I166" s="14" t="s">
        <v>6560</v>
      </c>
      <c r="J166" s="14" t="s">
        <v>11627</v>
      </c>
      <c r="K166" s="22"/>
      <c r="L166" s="22"/>
      <c r="M166" s="24"/>
      <c r="N166" s="20"/>
      <c r="O166" s="20"/>
      <c r="P166" s="20"/>
      <c r="Q166" s="20"/>
    </row>
    <row r="167" spans="1:17" x14ac:dyDescent="0.25">
      <c r="A167" s="15" t="s">
        <v>1</v>
      </c>
      <c r="B167" s="15" t="s">
        <v>3822</v>
      </c>
      <c r="C167" s="15" t="s">
        <v>2</v>
      </c>
      <c r="D167" s="15">
        <v>165615</v>
      </c>
      <c r="E167" s="15">
        <v>163687</v>
      </c>
      <c r="F167" s="15">
        <f>ABS(Tabelle2[[#This Row],[Stop]]-Tabelle2[[#This Row],[Start]]+1)</f>
        <v>1927</v>
      </c>
      <c r="G167" s="16">
        <f>Tabelle2[[#This Row],[Size '[bp']]]/$F$3118*100</f>
        <v>6.6452400493823754E-2</v>
      </c>
      <c r="H167" s="15" t="s">
        <v>6770</v>
      </c>
      <c r="I167" s="14" t="s">
        <v>6771</v>
      </c>
      <c r="J167" s="14" t="s">
        <v>6585</v>
      </c>
      <c r="K167" s="22"/>
      <c r="L167" s="22"/>
      <c r="M167" s="24" t="s">
        <v>10738</v>
      </c>
      <c r="N167" s="20"/>
      <c r="O167" s="20"/>
      <c r="P167" s="20"/>
      <c r="Q167" s="20"/>
    </row>
    <row r="168" spans="1:17" x14ac:dyDescent="0.25">
      <c r="A168" s="15" t="s">
        <v>3410</v>
      </c>
      <c r="B168" s="15" t="s">
        <v>3823</v>
      </c>
      <c r="D168" s="15">
        <v>165718</v>
      </c>
      <c r="E168" s="15">
        <v>166461</v>
      </c>
      <c r="F168" s="15">
        <f>ABS(Tabelle2[[#This Row],[Stop]]-Tabelle2[[#This Row],[Start]]+1)</f>
        <v>744</v>
      </c>
      <c r="G168" s="16">
        <f>Tabelle2[[#This Row],[Size '[bp']]]/$F$3118*100</f>
        <v>2.5656764902649131E-2</v>
      </c>
      <c r="I168" s="14" t="s">
        <v>6589</v>
      </c>
      <c r="J168" s="14" t="s">
        <v>11627</v>
      </c>
      <c r="K168" s="22"/>
      <c r="L168" s="22"/>
      <c r="M168" s="24"/>
      <c r="N168" s="20"/>
      <c r="O168" s="20"/>
      <c r="P168" s="20"/>
      <c r="Q168" s="20"/>
    </row>
    <row r="169" spans="1:17" x14ac:dyDescent="0.25">
      <c r="A169" s="15" t="s">
        <v>3409</v>
      </c>
      <c r="B169" s="15" t="s">
        <v>3824</v>
      </c>
      <c r="D169" s="15">
        <v>166458</v>
      </c>
      <c r="E169" s="15">
        <v>167423</v>
      </c>
      <c r="F169" s="15">
        <f>ABS(Tabelle2[[#This Row],[Stop]]-Tabelle2[[#This Row],[Start]]+1)</f>
        <v>966</v>
      </c>
      <c r="G169" s="16">
        <f>Tabelle2[[#This Row],[Size '[bp']]]/$F$3118*100</f>
        <v>3.3312412494568629E-2</v>
      </c>
      <c r="I169" s="14" t="s">
        <v>6564</v>
      </c>
      <c r="J169" s="14" t="s">
        <v>11627</v>
      </c>
      <c r="K169" s="22"/>
      <c r="L169" s="22"/>
      <c r="M169" s="24"/>
      <c r="N169" s="20"/>
      <c r="O169" s="20"/>
      <c r="P169" s="20"/>
      <c r="Q169" s="20"/>
    </row>
    <row r="170" spans="1:17" ht="89.25" x14ac:dyDescent="0.25">
      <c r="A170" s="15" t="s">
        <v>3408</v>
      </c>
      <c r="B170" s="15" t="s">
        <v>3825</v>
      </c>
      <c r="C170" s="15" t="s">
        <v>3407</v>
      </c>
      <c r="D170" s="15">
        <v>168596</v>
      </c>
      <c r="E170" s="15">
        <v>167835</v>
      </c>
      <c r="F170" s="15">
        <f>ABS(Tabelle2[[#This Row],[Stop]]-Tabelle2[[#This Row],[Start]]+1)</f>
        <v>760</v>
      </c>
      <c r="G170" s="16">
        <f>Tabelle2[[#This Row],[Size '[bp']]]/$F$3118*100</f>
        <v>2.6208523287652337E-2</v>
      </c>
      <c r="H170" s="15" t="s">
        <v>6772</v>
      </c>
      <c r="I170" s="14" t="s">
        <v>6773</v>
      </c>
      <c r="J170" s="14" t="s">
        <v>6566</v>
      </c>
      <c r="K170" s="22"/>
      <c r="L170" s="22" t="s">
        <v>10672</v>
      </c>
      <c r="M170" s="24" t="s">
        <v>10800</v>
      </c>
      <c r="N170" s="20"/>
      <c r="O170" s="20"/>
      <c r="P170" s="20"/>
      <c r="Q170" s="20"/>
    </row>
    <row r="171" spans="1:17" ht="25.5" x14ac:dyDescent="0.25">
      <c r="A171" s="15" t="s">
        <v>3406</v>
      </c>
      <c r="B171" s="15" t="s">
        <v>3826</v>
      </c>
      <c r="C171" s="15" t="s">
        <v>3405</v>
      </c>
      <c r="D171" s="15">
        <v>169039</v>
      </c>
      <c r="E171" s="15">
        <v>169995</v>
      </c>
      <c r="F171" s="15">
        <f>ABS(Tabelle2[[#This Row],[Stop]]-Tabelle2[[#This Row],[Start]]+1)</f>
        <v>957</v>
      </c>
      <c r="G171" s="16">
        <f>Tabelle2[[#This Row],[Size '[bp']]]/$F$3118*100</f>
        <v>3.3002048403004323E-2</v>
      </c>
      <c r="H171" s="15" t="s">
        <v>6774</v>
      </c>
      <c r="I171" s="14" t="s">
        <v>6775</v>
      </c>
      <c r="J171" s="14" t="s">
        <v>6614</v>
      </c>
      <c r="K171" s="22" t="s">
        <v>6776</v>
      </c>
      <c r="L171" s="22"/>
      <c r="M171" s="24" t="s">
        <v>10996</v>
      </c>
      <c r="N171" s="20"/>
      <c r="O171" s="20"/>
      <c r="P171" s="20"/>
      <c r="Q171" s="20"/>
    </row>
    <row r="172" spans="1:17" ht="25.5" x14ac:dyDescent="0.25">
      <c r="A172" s="15" t="s">
        <v>3404</v>
      </c>
      <c r="B172" s="15" t="s">
        <v>3827</v>
      </c>
      <c r="D172" s="15">
        <v>169997</v>
      </c>
      <c r="E172" s="15">
        <v>170920</v>
      </c>
      <c r="F172" s="15">
        <f>ABS(Tabelle2[[#This Row],[Stop]]-Tabelle2[[#This Row],[Start]]+1)</f>
        <v>924</v>
      </c>
      <c r="G172" s="16">
        <f>Tabelle2[[#This Row],[Size '[bp']]]/$F$3118*100</f>
        <v>3.1864046733935211E-2</v>
      </c>
      <c r="I172" s="14" t="s">
        <v>6777</v>
      </c>
      <c r="J172" s="14" t="s">
        <v>6614</v>
      </c>
      <c r="K172" s="22" t="s">
        <v>6776</v>
      </c>
      <c r="L172" s="22"/>
      <c r="M172" s="24" t="s">
        <v>10996</v>
      </c>
      <c r="N172" s="20"/>
      <c r="O172" s="20"/>
      <c r="P172" s="20"/>
      <c r="Q172" s="20"/>
    </row>
    <row r="173" spans="1:17" ht="25.5" x14ac:dyDescent="0.25">
      <c r="A173" s="15" t="s">
        <v>3403</v>
      </c>
      <c r="B173" s="15" t="s">
        <v>3828</v>
      </c>
      <c r="C173" s="15" t="s">
        <v>3402</v>
      </c>
      <c r="D173" s="15">
        <v>170934</v>
      </c>
      <c r="E173" s="15">
        <v>172448</v>
      </c>
      <c r="F173" s="15">
        <f>ABS(Tabelle2[[#This Row],[Stop]]-Tabelle2[[#This Row],[Start]]+1)</f>
        <v>1515</v>
      </c>
      <c r="G173" s="16">
        <f>Tabelle2[[#This Row],[Size '[bp']]]/$F$3118*100</f>
        <v>5.2244622079991178E-2</v>
      </c>
      <c r="H173" s="15" t="s">
        <v>6778</v>
      </c>
      <c r="I173" s="14" t="s">
        <v>6779</v>
      </c>
      <c r="J173" s="14" t="s">
        <v>6614</v>
      </c>
      <c r="K173" s="22" t="s">
        <v>6776</v>
      </c>
      <c r="L173" s="22"/>
      <c r="M173" s="24" t="s">
        <v>10996</v>
      </c>
      <c r="N173" s="20"/>
      <c r="O173" s="20"/>
      <c r="P173" s="20"/>
      <c r="Q173" s="20"/>
    </row>
    <row r="174" spans="1:17" ht="25.5" x14ac:dyDescent="0.25">
      <c r="A174" s="15" t="s">
        <v>3401</v>
      </c>
      <c r="B174" s="15" t="s">
        <v>3829</v>
      </c>
      <c r="C174" s="15" t="s">
        <v>3400</v>
      </c>
      <c r="D174" s="15">
        <v>172469</v>
      </c>
      <c r="E174" s="15">
        <v>173359</v>
      </c>
      <c r="F174" s="15">
        <f>ABS(Tabelle2[[#This Row],[Stop]]-Tabelle2[[#This Row],[Start]]+1)</f>
        <v>891</v>
      </c>
      <c r="G174" s="16">
        <f>Tabelle2[[#This Row],[Size '[bp']]]/$F$3118*100</f>
        <v>3.0726045064866099E-2</v>
      </c>
      <c r="H174" s="15" t="s">
        <v>6780</v>
      </c>
      <c r="I174" s="14" t="s">
        <v>6781</v>
      </c>
      <c r="J174" s="14" t="s">
        <v>6614</v>
      </c>
      <c r="K174" s="22" t="s">
        <v>6776</v>
      </c>
      <c r="L174" s="22"/>
      <c r="M174" s="24" t="s">
        <v>10996</v>
      </c>
      <c r="N174" s="20"/>
      <c r="O174" s="20"/>
      <c r="P174" s="20"/>
      <c r="Q174" s="20"/>
    </row>
    <row r="175" spans="1:17" ht="25.5" x14ac:dyDescent="0.25">
      <c r="A175" s="15" t="s">
        <v>3399</v>
      </c>
      <c r="B175" s="15" t="s">
        <v>3830</v>
      </c>
      <c r="C175" s="15" t="s">
        <v>3398</v>
      </c>
      <c r="D175" s="15">
        <v>173366</v>
      </c>
      <c r="E175" s="15">
        <v>175279</v>
      </c>
      <c r="F175" s="15">
        <f>ABS(Tabelle2[[#This Row],[Stop]]-Tabelle2[[#This Row],[Start]]+1)</f>
        <v>1914</v>
      </c>
      <c r="G175" s="16">
        <f>Tabelle2[[#This Row],[Size '[bp']]]/$F$3118*100</f>
        <v>6.6004096806008647E-2</v>
      </c>
      <c r="H175" s="15" t="s">
        <v>6782</v>
      </c>
      <c r="I175" s="14" t="s">
        <v>6783</v>
      </c>
      <c r="J175" s="14" t="s">
        <v>6614</v>
      </c>
      <c r="K175" s="22" t="s">
        <v>6776</v>
      </c>
      <c r="L175" s="22"/>
      <c r="M175" s="24" t="s">
        <v>10996</v>
      </c>
      <c r="N175" s="20"/>
      <c r="O175" s="20"/>
      <c r="P175" s="20"/>
      <c r="Q175" s="20"/>
    </row>
    <row r="176" spans="1:17" ht="25.5" x14ac:dyDescent="0.25">
      <c r="A176" s="15" t="s">
        <v>3397</v>
      </c>
      <c r="B176" s="15" t="s">
        <v>3831</v>
      </c>
      <c r="C176" s="15" t="s">
        <v>3396</v>
      </c>
      <c r="D176" s="15">
        <v>175320</v>
      </c>
      <c r="E176" s="15">
        <v>176276</v>
      </c>
      <c r="F176" s="15">
        <f>ABS(Tabelle2[[#This Row],[Stop]]-Tabelle2[[#This Row],[Start]]+1)</f>
        <v>957</v>
      </c>
      <c r="G176" s="16">
        <f>Tabelle2[[#This Row],[Size '[bp']]]/$F$3118*100</f>
        <v>3.3002048403004323E-2</v>
      </c>
      <c r="H176" s="15" t="s">
        <v>6784</v>
      </c>
      <c r="I176" s="14" t="s">
        <v>6785</v>
      </c>
      <c r="J176" s="14" t="s">
        <v>6614</v>
      </c>
      <c r="K176" s="22" t="s">
        <v>6776</v>
      </c>
      <c r="L176" s="22"/>
      <c r="M176" s="24" t="s">
        <v>10996</v>
      </c>
      <c r="N176" s="20"/>
      <c r="O176" s="20"/>
      <c r="P176" s="20"/>
      <c r="Q176" s="20"/>
    </row>
    <row r="177" spans="1:17" ht="25.5" x14ac:dyDescent="0.25">
      <c r="A177" s="15" t="s">
        <v>3395</v>
      </c>
      <c r="B177" s="15" t="s">
        <v>3832</v>
      </c>
      <c r="C177" s="15" t="s">
        <v>3394</v>
      </c>
      <c r="D177" s="15">
        <v>176309</v>
      </c>
      <c r="E177" s="15">
        <v>177322</v>
      </c>
      <c r="F177" s="15">
        <f>ABS(Tabelle2[[#This Row],[Stop]]-Tabelle2[[#This Row],[Start]]+1)</f>
        <v>1014</v>
      </c>
      <c r="G177" s="16">
        <f>Tabelle2[[#This Row],[Size '[bp']]]/$F$3118*100</f>
        <v>3.496768764957825E-2</v>
      </c>
      <c r="H177" s="15" t="s">
        <v>6786</v>
      </c>
      <c r="I177" s="14" t="s">
        <v>6787</v>
      </c>
      <c r="J177" s="14" t="s">
        <v>6614</v>
      </c>
      <c r="K177" s="22" t="s">
        <v>6776</v>
      </c>
      <c r="L177" s="22"/>
      <c r="M177" s="24" t="s">
        <v>10996</v>
      </c>
      <c r="N177" s="20"/>
      <c r="O177" s="20"/>
      <c r="P177" s="20"/>
      <c r="Q177" s="20"/>
    </row>
    <row r="178" spans="1:17" ht="25.5" x14ac:dyDescent="0.25">
      <c r="A178" s="15" t="s">
        <v>3393</v>
      </c>
      <c r="B178" s="15" t="s">
        <v>3833</v>
      </c>
      <c r="C178" s="15" t="s">
        <v>3392</v>
      </c>
      <c r="D178" s="15">
        <v>177329</v>
      </c>
      <c r="E178" s="15">
        <v>178207</v>
      </c>
      <c r="F178" s="15">
        <f>ABS(Tabelle2[[#This Row],[Stop]]-Tabelle2[[#This Row],[Start]]+1)</f>
        <v>879</v>
      </c>
      <c r="G178" s="16">
        <f>Tabelle2[[#This Row],[Size '[bp']]]/$F$3118*100</f>
        <v>3.0312226276113692E-2</v>
      </c>
      <c r="H178" s="15" t="s">
        <v>6788</v>
      </c>
      <c r="I178" s="14" t="s">
        <v>6789</v>
      </c>
      <c r="J178" s="14" t="s">
        <v>6614</v>
      </c>
      <c r="K178" s="22" t="s">
        <v>6776</v>
      </c>
      <c r="L178" s="22"/>
      <c r="M178" s="24" t="s">
        <v>10996</v>
      </c>
      <c r="N178" s="20"/>
      <c r="O178" s="20"/>
      <c r="P178" s="20"/>
      <c r="Q178" s="20"/>
    </row>
    <row r="179" spans="1:17" ht="25.5" x14ac:dyDescent="0.25">
      <c r="A179" s="15" t="s">
        <v>3391</v>
      </c>
      <c r="B179" s="15" t="s">
        <v>3834</v>
      </c>
      <c r="C179" s="15" t="s">
        <v>3390</v>
      </c>
      <c r="D179" s="15">
        <v>178286</v>
      </c>
      <c r="E179" s="15">
        <v>179662</v>
      </c>
      <c r="F179" s="15">
        <f>ABS(Tabelle2[[#This Row],[Stop]]-Tabelle2[[#This Row],[Start]]+1)</f>
        <v>1377</v>
      </c>
      <c r="G179" s="16">
        <f>Tabelle2[[#This Row],[Size '[bp']]]/$F$3118*100</f>
        <v>4.7485706009338512E-2</v>
      </c>
      <c r="H179" s="15" t="s">
        <v>6790</v>
      </c>
      <c r="I179" s="14" t="s">
        <v>6791</v>
      </c>
      <c r="J179" s="14" t="s">
        <v>6614</v>
      </c>
      <c r="K179" s="22" t="s">
        <v>6792</v>
      </c>
      <c r="L179" s="22"/>
      <c r="M179" s="24" t="s">
        <v>10996</v>
      </c>
      <c r="N179" s="20"/>
      <c r="O179" s="20"/>
      <c r="P179" s="20"/>
      <c r="Q179" s="20"/>
    </row>
    <row r="180" spans="1:17" ht="25.5" x14ac:dyDescent="0.25">
      <c r="A180" s="15" t="s">
        <v>3389</v>
      </c>
      <c r="B180" s="15" t="s">
        <v>3835</v>
      </c>
      <c r="C180" s="15" t="s">
        <v>11118</v>
      </c>
      <c r="D180" s="15">
        <v>179690</v>
      </c>
      <c r="E180" s="15">
        <v>180715</v>
      </c>
      <c r="F180" s="15">
        <f>ABS(Tabelle2[[#This Row],[Stop]]-Tabelle2[[#This Row],[Start]]+1)</f>
        <v>1026</v>
      </c>
      <c r="G180" s="16">
        <f>Tabelle2[[#This Row],[Size '[bp']]]/$F$3118*100</f>
        <v>3.5381506438330657E-2</v>
      </c>
      <c r="H180" s="15" t="s">
        <v>11119</v>
      </c>
      <c r="I180" s="14" t="s">
        <v>6793</v>
      </c>
      <c r="J180" s="14" t="s">
        <v>6614</v>
      </c>
      <c r="K180" s="29" t="s">
        <v>6792</v>
      </c>
      <c r="L180" s="29"/>
      <c r="M180" s="30" t="s">
        <v>10996</v>
      </c>
      <c r="N180" s="20"/>
      <c r="O180" s="20"/>
      <c r="P180" s="20"/>
      <c r="Q180" s="20"/>
    </row>
    <row r="181" spans="1:17" x14ac:dyDescent="0.25">
      <c r="A181" s="15" t="s">
        <v>3388</v>
      </c>
      <c r="B181" s="15" t="s">
        <v>3836</v>
      </c>
      <c r="D181" s="15">
        <v>180843</v>
      </c>
      <c r="E181" s="15">
        <v>181301</v>
      </c>
      <c r="F181" s="15">
        <f>ABS(Tabelle2[[#This Row],[Stop]]-Tabelle2[[#This Row],[Start]]+1)</f>
        <v>459</v>
      </c>
      <c r="G181" s="16">
        <f>Tabelle2[[#This Row],[Size '[bp']]]/$F$3118*100</f>
        <v>1.5828568669779504E-2</v>
      </c>
      <c r="I181" s="14" t="s">
        <v>120</v>
      </c>
      <c r="J181" s="14" t="s">
        <v>11627</v>
      </c>
      <c r="K181" s="22"/>
      <c r="L181" s="22"/>
      <c r="M181" s="24"/>
      <c r="N181" s="20"/>
      <c r="O181" s="20"/>
      <c r="P181" s="20"/>
      <c r="Q181" s="20"/>
    </row>
    <row r="182" spans="1:17" x14ac:dyDescent="0.25">
      <c r="A182" s="15" t="s">
        <v>3387</v>
      </c>
      <c r="B182" s="15" t="s">
        <v>3837</v>
      </c>
      <c r="D182" s="15">
        <v>181304</v>
      </c>
      <c r="E182" s="15">
        <v>181651</v>
      </c>
      <c r="F182" s="15">
        <f>ABS(Tabelle2[[#This Row],[Stop]]-Tabelle2[[#This Row],[Start]]+1)</f>
        <v>348</v>
      </c>
      <c r="G182" s="16">
        <f>Tabelle2[[#This Row],[Size '[bp']]]/$F$3118*100</f>
        <v>1.2000744873819753E-2</v>
      </c>
      <c r="I182" s="14" t="s">
        <v>120</v>
      </c>
      <c r="J182" s="14" t="s">
        <v>11627</v>
      </c>
      <c r="K182" s="22"/>
      <c r="L182" s="22"/>
      <c r="M182" s="24"/>
      <c r="N182" s="20"/>
      <c r="O182" s="20"/>
      <c r="P182" s="20"/>
      <c r="Q182" s="20"/>
    </row>
    <row r="183" spans="1:17" ht="25.5" x14ac:dyDescent="0.25">
      <c r="A183" s="15" t="s">
        <v>3386</v>
      </c>
      <c r="B183" s="15" t="s">
        <v>3838</v>
      </c>
      <c r="D183" s="15">
        <v>182680</v>
      </c>
      <c r="E183" s="15">
        <v>181685</v>
      </c>
      <c r="F183" s="15">
        <f>ABS(Tabelle2[[#This Row],[Stop]]-Tabelle2[[#This Row],[Start]]+1)</f>
        <v>994</v>
      </c>
      <c r="G183" s="16">
        <f>Tabelle2[[#This Row],[Size '[bp']]]/$F$3118*100</f>
        <v>3.4277989668324238E-2</v>
      </c>
      <c r="I183" s="14" t="s">
        <v>6794</v>
      </c>
      <c r="J183" s="14" t="s">
        <v>6566</v>
      </c>
      <c r="K183" s="22" t="s">
        <v>6792</v>
      </c>
      <c r="L183" s="22"/>
      <c r="M183" s="24" t="s">
        <v>10996</v>
      </c>
      <c r="N183" s="20"/>
      <c r="O183" s="20"/>
      <c r="P183" s="20"/>
      <c r="Q183" s="20"/>
    </row>
    <row r="184" spans="1:17" x14ac:dyDescent="0.25">
      <c r="A184" s="15" t="s">
        <v>3385</v>
      </c>
      <c r="B184" s="15" t="s">
        <v>3839</v>
      </c>
      <c r="C184" s="15" t="s">
        <v>11581</v>
      </c>
      <c r="D184" s="15">
        <v>182820</v>
      </c>
      <c r="E184" s="15">
        <v>184055</v>
      </c>
      <c r="F184" s="15">
        <f>ABS(Tabelle2[[#This Row],[Stop]]-Tabelle2[[#This Row],[Start]]+1)</f>
        <v>1236</v>
      </c>
      <c r="G184" s="16">
        <f>Tabelle2[[#This Row],[Size '[bp']]]/$F$3118*100</f>
        <v>4.2623335241497751E-2</v>
      </c>
      <c r="H184" s="15" t="s">
        <v>11582</v>
      </c>
      <c r="I184" s="14" t="s">
        <v>11583</v>
      </c>
      <c r="J184" s="14" t="s">
        <v>6563</v>
      </c>
      <c r="K184" s="22"/>
      <c r="L184" s="22"/>
      <c r="M184" s="24"/>
      <c r="N184" s="20"/>
      <c r="O184" s="20"/>
      <c r="P184" s="20"/>
      <c r="Q184" s="20"/>
    </row>
    <row r="185" spans="1:17" x14ac:dyDescent="0.25">
      <c r="A185" s="15" t="s">
        <v>3384</v>
      </c>
      <c r="B185" s="15" t="s">
        <v>3840</v>
      </c>
      <c r="D185" s="15">
        <v>184078</v>
      </c>
      <c r="E185" s="15">
        <v>185091</v>
      </c>
      <c r="F185" s="15">
        <f>ABS(Tabelle2[[#This Row],[Stop]]-Tabelle2[[#This Row],[Start]]+1)</f>
        <v>1014</v>
      </c>
      <c r="G185" s="16">
        <f>Tabelle2[[#This Row],[Size '[bp']]]/$F$3118*100</f>
        <v>3.496768764957825E-2</v>
      </c>
      <c r="I185" s="14" t="s">
        <v>6796</v>
      </c>
      <c r="J185" s="14" t="s">
        <v>6563</v>
      </c>
      <c r="K185" s="22"/>
      <c r="L185" s="22"/>
      <c r="M185" s="24"/>
      <c r="N185" s="20"/>
      <c r="O185" s="20"/>
      <c r="P185" s="20"/>
      <c r="Q185" s="20"/>
    </row>
    <row r="186" spans="1:17" x14ac:dyDescent="0.25">
      <c r="A186" s="15" t="s">
        <v>3383</v>
      </c>
      <c r="B186" s="15" t="s">
        <v>3841</v>
      </c>
      <c r="D186" s="15">
        <v>185215</v>
      </c>
      <c r="E186" s="15">
        <v>185646</v>
      </c>
      <c r="F186" s="15">
        <f>ABS(Tabelle2[[#This Row],[Stop]]-Tabelle2[[#This Row],[Start]]+1)</f>
        <v>432</v>
      </c>
      <c r="G186" s="16">
        <f>Tabelle2[[#This Row],[Size '[bp']]]/$F$3118*100</f>
        <v>1.489747639508659E-2</v>
      </c>
      <c r="I186" s="14" t="s">
        <v>120</v>
      </c>
      <c r="J186" s="14" t="s">
        <v>11627</v>
      </c>
      <c r="K186" s="22"/>
      <c r="L186" s="22"/>
      <c r="M186" s="24"/>
      <c r="N186" s="20"/>
      <c r="O186" s="20"/>
      <c r="P186" s="20"/>
      <c r="Q186" s="20"/>
    </row>
    <row r="187" spans="1:17" ht="25.5" x14ac:dyDescent="0.25">
      <c r="A187" s="15" t="s">
        <v>3382</v>
      </c>
      <c r="B187" s="15" t="s">
        <v>3842</v>
      </c>
      <c r="C187" s="15" t="s">
        <v>3381</v>
      </c>
      <c r="D187" s="15">
        <v>186509</v>
      </c>
      <c r="E187" s="15">
        <v>186712</v>
      </c>
      <c r="F187" s="15">
        <f>ABS(Tabelle2[[#This Row],[Stop]]-Tabelle2[[#This Row],[Start]]+1)</f>
        <v>204</v>
      </c>
      <c r="G187" s="16">
        <f>Tabelle2[[#This Row],[Size '[bp']]]/$F$3118*100</f>
        <v>7.0349194087908897E-3</v>
      </c>
      <c r="H187" s="15" t="s">
        <v>11080</v>
      </c>
      <c r="I187" s="14" t="s">
        <v>6797</v>
      </c>
      <c r="J187" s="14" t="s">
        <v>6758</v>
      </c>
      <c r="K187" s="29"/>
      <c r="L187" s="29"/>
      <c r="M187" s="30" t="s">
        <v>11142</v>
      </c>
      <c r="N187" s="20"/>
      <c r="O187" s="20"/>
      <c r="P187" s="20"/>
      <c r="Q187" s="20"/>
    </row>
    <row r="188" spans="1:17" x14ac:dyDescent="0.25">
      <c r="A188" s="15" t="s">
        <v>3380</v>
      </c>
      <c r="B188" s="15" t="s">
        <v>3843</v>
      </c>
      <c r="D188" s="15">
        <v>186770</v>
      </c>
      <c r="E188" s="15">
        <v>187306</v>
      </c>
      <c r="F188" s="15">
        <f>ABS(Tabelle2[[#This Row],[Stop]]-Tabelle2[[#This Row],[Start]]+1)</f>
        <v>537</v>
      </c>
      <c r="G188" s="16">
        <f>Tabelle2[[#This Row],[Size '[bp']]]/$F$3118*100</f>
        <v>1.8518390796670135E-2</v>
      </c>
      <c r="I188" s="14" t="s">
        <v>6564</v>
      </c>
      <c r="J188" s="14" t="s">
        <v>11627</v>
      </c>
      <c r="K188" s="22"/>
      <c r="L188" s="22"/>
      <c r="M188" s="24"/>
      <c r="N188" s="20"/>
      <c r="O188" s="20"/>
      <c r="P188" s="20"/>
      <c r="Q188" s="20"/>
    </row>
    <row r="189" spans="1:17" x14ac:dyDescent="0.25">
      <c r="A189" s="15" t="s">
        <v>3379</v>
      </c>
      <c r="B189" s="15" t="s">
        <v>3844</v>
      </c>
      <c r="D189" s="15">
        <v>187303</v>
      </c>
      <c r="E189" s="15">
        <v>187611</v>
      </c>
      <c r="F189" s="15">
        <f>ABS(Tabelle2[[#This Row],[Stop]]-Tabelle2[[#This Row],[Start]]+1)</f>
        <v>309</v>
      </c>
      <c r="G189" s="16">
        <f>Tabelle2[[#This Row],[Size '[bp']]]/$F$3118*100</f>
        <v>1.0655833810374438E-2</v>
      </c>
      <c r="I189" s="14" t="s">
        <v>6798</v>
      </c>
      <c r="J189" s="14" t="s">
        <v>6566</v>
      </c>
      <c r="K189" s="22"/>
      <c r="L189" s="22"/>
      <c r="M189" s="24"/>
      <c r="N189" s="20"/>
      <c r="O189" s="20"/>
      <c r="P189" s="20"/>
      <c r="Q189" s="20"/>
    </row>
    <row r="190" spans="1:17" ht="25.5" x14ac:dyDescent="0.25">
      <c r="A190" s="15" t="s">
        <v>3378</v>
      </c>
      <c r="B190" s="15" t="s">
        <v>3845</v>
      </c>
      <c r="D190" s="15">
        <v>187688</v>
      </c>
      <c r="E190" s="15">
        <v>188104</v>
      </c>
      <c r="F190" s="15">
        <f>ABS(Tabelle2[[#This Row],[Stop]]-Tabelle2[[#This Row],[Start]]+1)</f>
        <v>417</v>
      </c>
      <c r="G190" s="16">
        <f>Tabelle2[[#This Row],[Size '[bp']]]/$F$3118*100</f>
        <v>1.4380202909146085E-2</v>
      </c>
      <c r="I190" s="14" t="s">
        <v>6799</v>
      </c>
      <c r="J190" s="14" t="s">
        <v>6563</v>
      </c>
      <c r="K190" s="22"/>
      <c r="L190" s="22"/>
      <c r="M190" s="24"/>
      <c r="N190" s="20"/>
      <c r="O190" s="20"/>
      <c r="P190" s="20"/>
      <c r="Q190" s="20"/>
    </row>
    <row r="191" spans="1:17" ht="25.5" x14ac:dyDescent="0.25">
      <c r="A191" s="15" t="s">
        <v>3377</v>
      </c>
      <c r="D191" s="15">
        <v>188123</v>
      </c>
      <c r="E191" s="15">
        <v>188260</v>
      </c>
      <c r="F191" s="15">
        <f>ABS(Tabelle2[[#This Row],[Stop]]-Tabelle2[[#This Row],[Start]]+1)</f>
        <v>138</v>
      </c>
      <c r="G191" s="16">
        <f>Tabelle2[[#This Row],[Size '[bp']]]/$F$3118*100</f>
        <v>4.758916070652661E-3</v>
      </c>
      <c r="I191" s="14" t="s">
        <v>6800</v>
      </c>
      <c r="J191" s="14" t="s">
        <v>6563</v>
      </c>
      <c r="K191" s="22"/>
      <c r="L191" s="22"/>
      <c r="M191" s="24"/>
      <c r="N191" s="20"/>
      <c r="O191" s="20"/>
      <c r="P191" s="20"/>
      <c r="Q191" s="20"/>
    </row>
    <row r="192" spans="1:17" x14ac:dyDescent="0.25">
      <c r="A192" s="15" t="s">
        <v>3376</v>
      </c>
      <c r="B192" s="15" t="s">
        <v>3846</v>
      </c>
      <c r="D192" s="15">
        <v>188726</v>
      </c>
      <c r="E192" s="15">
        <v>188298</v>
      </c>
      <c r="F192" s="15">
        <f>ABS(Tabelle2[[#This Row],[Stop]]-Tabelle2[[#This Row],[Start]]+1)</f>
        <v>427</v>
      </c>
      <c r="G192" s="16">
        <f>Tabelle2[[#This Row],[Size '[bp']]]/$F$3118*100</f>
        <v>1.4725051899773089E-2</v>
      </c>
      <c r="I192" s="14" t="s">
        <v>6801</v>
      </c>
      <c r="J192" s="14" t="s">
        <v>6563</v>
      </c>
      <c r="K192" s="22"/>
      <c r="L192" s="22"/>
      <c r="M192" s="24"/>
      <c r="N192" s="20"/>
      <c r="O192" s="20"/>
      <c r="P192" s="20"/>
      <c r="Q192" s="20"/>
    </row>
    <row r="193" spans="1:17" x14ac:dyDescent="0.25">
      <c r="A193" s="15" t="s">
        <v>3375</v>
      </c>
      <c r="B193" s="15" t="s">
        <v>3847</v>
      </c>
      <c r="D193" s="15">
        <v>189737</v>
      </c>
      <c r="E193" s="15">
        <v>188745</v>
      </c>
      <c r="F193" s="15">
        <f>ABS(Tabelle2[[#This Row],[Stop]]-Tabelle2[[#This Row],[Start]]+1)</f>
        <v>991</v>
      </c>
      <c r="G193" s="16">
        <f>Tabelle2[[#This Row],[Size '[bp']]]/$F$3118*100</f>
        <v>3.4174534971136136E-2</v>
      </c>
      <c r="I193" s="14" t="s">
        <v>6802</v>
      </c>
      <c r="J193" s="14" t="s">
        <v>6566</v>
      </c>
      <c r="K193" s="22"/>
      <c r="L193" s="22"/>
      <c r="M193" s="24"/>
      <c r="N193" s="20"/>
      <c r="O193" s="20"/>
      <c r="P193" s="20"/>
      <c r="Q193" s="20"/>
    </row>
    <row r="194" spans="1:17" x14ac:dyDescent="0.25">
      <c r="A194" s="15" t="s">
        <v>3374</v>
      </c>
      <c r="B194" s="15" t="s">
        <v>3848</v>
      </c>
      <c r="D194" s="15">
        <v>189921</v>
      </c>
      <c r="E194" s="15">
        <v>190325</v>
      </c>
      <c r="F194" s="15">
        <f>ABS(Tabelle2[[#This Row],[Stop]]-Tabelle2[[#This Row],[Start]]+1)</f>
        <v>405</v>
      </c>
      <c r="G194" s="16">
        <f>Tabelle2[[#This Row],[Size '[bp']]]/$F$3118*100</f>
        <v>1.3966384120393679E-2</v>
      </c>
      <c r="I194" s="14" t="s">
        <v>6564</v>
      </c>
      <c r="J194" s="14" t="s">
        <v>11627</v>
      </c>
      <c r="K194" s="22"/>
      <c r="L194" s="22"/>
      <c r="M194" s="24"/>
      <c r="N194" s="20"/>
      <c r="O194" s="20"/>
      <c r="P194" s="20"/>
      <c r="Q194" s="20"/>
    </row>
    <row r="195" spans="1:17" ht="38.25" x14ac:dyDescent="0.25">
      <c r="A195" s="15" t="s">
        <v>3373</v>
      </c>
      <c r="B195" s="15" t="s">
        <v>3849</v>
      </c>
      <c r="C195" s="15" t="s">
        <v>6803</v>
      </c>
      <c r="D195" s="15">
        <v>192176</v>
      </c>
      <c r="E195" s="15">
        <v>190701</v>
      </c>
      <c r="F195" s="15">
        <f>ABS(Tabelle2[[#This Row],[Stop]]-Tabelle2[[#This Row],[Start]]+1)</f>
        <v>1474</v>
      </c>
      <c r="G195" s="16">
        <f>Tabelle2[[#This Row],[Size '[bp']]]/$F$3118*100</f>
        <v>5.0830741218420454E-2</v>
      </c>
      <c r="H195" s="15" t="s">
        <v>6804</v>
      </c>
      <c r="I195" s="14" t="s">
        <v>6805</v>
      </c>
      <c r="J195" s="14" t="s">
        <v>6614</v>
      </c>
      <c r="K195" s="22" t="s">
        <v>6792</v>
      </c>
      <c r="L195" s="22"/>
      <c r="M195" s="24" t="s">
        <v>11386</v>
      </c>
      <c r="N195" s="20"/>
      <c r="O195" s="20"/>
      <c r="P195" s="20"/>
      <c r="Q195" s="20"/>
    </row>
    <row r="196" spans="1:17" ht="25.5" x14ac:dyDescent="0.25">
      <c r="A196" s="15" t="s">
        <v>3372</v>
      </c>
      <c r="C196" s="15" t="s">
        <v>6806</v>
      </c>
      <c r="D196" s="15">
        <v>192954</v>
      </c>
      <c r="E196" s="15">
        <v>194468</v>
      </c>
      <c r="F196" s="15">
        <f>ABS(Tabelle2[[#This Row],[Stop]]-Tabelle2[[#This Row],[Start]]+1)</f>
        <v>1515</v>
      </c>
      <c r="G196" s="16">
        <f>Tabelle2[[#This Row],[Size '[bp']]]/$F$3118*100</f>
        <v>5.2244622079991178E-2</v>
      </c>
      <c r="H196" s="15" t="s">
        <v>6807</v>
      </c>
      <c r="I196" s="14" t="s">
        <v>6808</v>
      </c>
      <c r="J196" s="14" t="s">
        <v>6554</v>
      </c>
      <c r="K196" s="22"/>
      <c r="L196" s="22"/>
      <c r="M196" s="24"/>
      <c r="N196" s="21">
        <v>1</v>
      </c>
      <c r="O196" s="21"/>
      <c r="P196" s="21">
        <v>1</v>
      </c>
      <c r="Q196" s="21"/>
    </row>
    <row r="197" spans="1:17" ht="25.5" x14ac:dyDescent="0.25">
      <c r="A197" s="15" t="s">
        <v>3371</v>
      </c>
      <c r="B197" s="15" t="s">
        <v>3850</v>
      </c>
      <c r="C197" s="15" t="s">
        <v>6809</v>
      </c>
      <c r="D197" s="15">
        <v>195039</v>
      </c>
      <c r="E197" s="15">
        <v>194602</v>
      </c>
      <c r="F197" s="15">
        <f>ABS(Tabelle2[[#This Row],[Stop]]-Tabelle2[[#This Row],[Start]]+1)</f>
        <v>436</v>
      </c>
      <c r="G197" s="16">
        <f>Tabelle2[[#This Row],[Size '[bp']]]/$F$3118*100</f>
        <v>1.5035415991337394E-2</v>
      </c>
      <c r="H197" s="15" t="s">
        <v>11124</v>
      </c>
      <c r="I197" s="14" t="s">
        <v>6810</v>
      </c>
      <c r="J197" s="14" t="s">
        <v>7096</v>
      </c>
      <c r="K197" s="29" t="s">
        <v>6811</v>
      </c>
      <c r="L197" s="29"/>
      <c r="M197" s="30" t="s">
        <v>10743</v>
      </c>
      <c r="N197" s="20"/>
      <c r="O197" s="20"/>
      <c r="P197" s="20"/>
      <c r="Q197" s="20"/>
    </row>
    <row r="198" spans="1:17" ht="25.5" x14ac:dyDescent="0.25">
      <c r="A198" s="15" t="s">
        <v>3370</v>
      </c>
      <c r="B198" s="15" t="s">
        <v>3851</v>
      </c>
      <c r="C198" s="15" t="s">
        <v>3369</v>
      </c>
      <c r="D198" s="15">
        <v>195241</v>
      </c>
      <c r="E198" s="15">
        <v>199773</v>
      </c>
      <c r="F198" s="15">
        <f>ABS(Tabelle2[[#This Row],[Stop]]-Tabelle2[[#This Row],[Start]]+1)</f>
        <v>4533</v>
      </c>
      <c r="G198" s="16">
        <f>Tabelle2[[#This Row],[Size '[bp']]]/$F$3118*100</f>
        <v>0.15632004745122111</v>
      </c>
      <c r="H198" s="15" t="s">
        <v>6812</v>
      </c>
      <c r="I198" s="14" t="s">
        <v>6813</v>
      </c>
      <c r="J198" s="14" t="s">
        <v>6643</v>
      </c>
      <c r="K198" s="29" t="s">
        <v>6814</v>
      </c>
      <c r="L198" s="29"/>
      <c r="M198" s="30" t="s">
        <v>11125</v>
      </c>
      <c r="N198" s="20"/>
      <c r="O198" s="20"/>
      <c r="P198" s="20"/>
      <c r="Q198" s="20"/>
    </row>
    <row r="199" spans="1:17" ht="25.5" x14ac:dyDescent="0.25">
      <c r="A199" s="15" t="s">
        <v>3368</v>
      </c>
      <c r="B199" s="15" t="s">
        <v>3852</v>
      </c>
      <c r="C199" s="15" t="s">
        <v>3367</v>
      </c>
      <c r="D199" s="15">
        <v>199773</v>
      </c>
      <c r="E199" s="15">
        <v>201293</v>
      </c>
      <c r="F199" s="15">
        <f>ABS(Tabelle2[[#This Row],[Stop]]-Tabelle2[[#This Row],[Start]]+1)</f>
        <v>1521</v>
      </c>
      <c r="G199" s="16">
        <f>Tabelle2[[#This Row],[Size '[bp']]]/$F$3118*100</f>
        <v>5.2451531474367374E-2</v>
      </c>
      <c r="H199" s="15" t="s">
        <v>6812</v>
      </c>
      <c r="I199" s="14" t="s">
        <v>6815</v>
      </c>
      <c r="J199" s="14" t="s">
        <v>6643</v>
      </c>
      <c r="K199" s="29" t="s">
        <v>6816</v>
      </c>
      <c r="L199" s="29"/>
      <c r="M199" s="30" t="s">
        <v>11125</v>
      </c>
      <c r="N199" s="20"/>
      <c r="O199" s="20"/>
      <c r="P199" s="20"/>
      <c r="Q199" s="20"/>
    </row>
    <row r="200" spans="1:17" x14ac:dyDescent="0.25">
      <c r="A200" s="15" t="s">
        <v>3366</v>
      </c>
      <c r="D200" s="15">
        <v>201581</v>
      </c>
      <c r="E200" s="15">
        <v>201339</v>
      </c>
      <c r="F200" s="15">
        <f>ABS(Tabelle2[[#This Row],[Stop]]-Tabelle2[[#This Row],[Start]]+1)</f>
        <v>241</v>
      </c>
      <c r="G200" s="16">
        <f>Tabelle2[[#This Row],[Size '[bp']]]/$F$3118*100</f>
        <v>8.3108606741108069E-3</v>
      </c>
      <c r="I200" s="14" t="s">
        <v>6564</v>
      </c>
      <c r="J200" s="14" t="s">
        <v>11627</v>
      </c>
      <c r="K200" s="22"/>
      <c r="L200" s="22"/>
      <c r="M200" s="24"/>
      <c r="N200" s="20"/>
      <c r="O200" s="20"/>
      <c r="P200" s="20"/>
      <c r="Q200" s="20"/>
    </row>
    <row r="201" spans="1:17" x14ac:dyDescent="0.25">
      <c r="A201" s="15" t="s">
        <v>3365</v>
      </c>
      <c r="D201" s="15">
        <v>201776</v>
      </c>
      <c r="E201" s="15">
        <v>201618</v>
      </c>
      <c r="F201" s="15">
        <f>ABS(Tabelle2[[#This Row],[Stop]]-Tabelle2[[#This Row],[Start]]+1)</f>
        <v>157</v>
      </c>
      <c r="G201" s="16">
        <f>Tabelle2[[#This Row],[Size '[bp']]]/$F$3118*100</f>
        <v>5.4141291528439694E-3</v>
      </c>
      <c r="I201" s="14" t="s">
        <v>6589</v>
      </c>
      <c r="J201" s="14" t="s">
        <v>11627</v>
      </c>
      <c r="K201" s="22"/>
      <c r="L201" s="22"/>
      <c r="M201" s="24"/>
      <c r="N201" s="20"/>
      <c r="O201" s="20"/>
      <c r="P201" s="20"/>
      <c r="Q201" s="20"/>
    </row>
    <row r="202" spans="1:17" x14ac:dyDescent="0.25">
      <c r="A202" s="15" t="s">
        <v>3364</v>
      </c>
      <c r="B202" s="15" t="s">
        <v>3853</v>
      </c>
      <c r="D202" s="15">
        <v>203245</v>
      </c>
      <c r="E202" s="15">
        <v>201758</v>
      </c>
      <c r="F202" s="15">
        <f>ABS(Tabelle2[[#This Row],[Stop]]-Tabelle2[[#This Row],[Start]]+1)</f>
        <v>1486</v>
      </c>
      <c r="G202" s="16">
        <f>Tabelle2[[#This Row],[Size '[bp']]]/$F$3118*100</f>
        <v>5.1244560007172854E-2</v>
      </c>
      <c r="I202" s="14" t="s">
        <v>6560</v>
      </c>
      <c r="J202" s="14" t="s">
        <v>11627</v>
      </c>
      <c r="K202" s="22"/>
      <c r="L202" s="22"/>
      <c r="M202" s="24"/>
      <c r="N202" s="20"/>
      <c r="O202" s="20"/>
      <c r="P202" s="20"/>
      <c r="Q202" s="20"/>
    </row>
    <row r="203" spans="1:17" ht="25.5" x14ac:dyDescent="0.25">
      <c r="A203" s="15" t="s">
        <v>3363</v>
      </c>
      <c r="B203" s="15" t="s">
        <v>3854</v>
      </c>
      <c r="C203" s="15" t="s">
        <v>6817</v>
      </c>
      <c r="D203" s="15">
        <v>206931</v>
      </c>
      <c r="E203" s="15">
        <v>203539</v>
      </c>
      <c r="F203" s="15">
        <f>ABS(Tabelle2[[#This Row],[Stop]]-Tabelle2[[#This Row],[Start]]+1)</f>
        <v>3391</v>
      </c>
      <c r="G203" s="16">
        <f>Tabelle2[[#This Row],[Size '[bp']]]/$F$3118*100</f>
        <v>0.1169382927216172</v>
      </c>
      <c r="H203" s="15" t="s">
        <v>6818</v>
      </c>
      <c r="I203" s="14" t="s">
        <v>6819</v>
      </c>
      <c r="J203" s="14" t="s">
        <v>6632</v>
      </c>
      <c r="K203" s="22"/>
      <c r="L203" s="22"/>
      <c r="M203" s="24" t="s">
        <v>10997</v>
      </c>
      <c r="N203" s="20"/>
      <c r="O203" s="20"/>
      <c r="P203" s="20"/>
      <c r="Q203" s="20"/>
    </row>
    <row r="204" spans="1:17" x14ac:dyDescent="0.25">
      <c r="A204" s="15" t="s">
        <v>3362</v>
      </c>
      <c r="B204" s="15" t="s">
        <v>3855</v>
      </c>
      <c r="C204" s="15" t="s">
        <v>6820</v>
      </c>
      <c r="D204" s="15">
        <v>209038</v>
      </c>
      <c r="E204" s="15">
        <v>207005</v>
      </c>
      <c r="F204" s="15">
        <f>ABS(Tabelle2[[#This Row],[Stop]]-Tabelle2[[#This Row],[Start]]+1)</f>
        <v>2032</v>
      </c>
      <c r="G204" s="16">
        <f>Tabelle2[[#This Row],[Size '[bp']]]/$F$3118*100</f>
        <v>7.0073314895407302E-2</v>
      </c>
      <c r="H204" s="15" t="s">
        <v>6821</v>
      </c>
      <c r="I204" s="14" t="s">
        <v>6822</v>
      </c>
      <c r="J204" s="14" t="s">
        <v>6632</v>
      </c>
      <c r="K204" s="22"/>
      <c r="L204" s="22"/>
      <c r="M204" s="24" t="s">
        <v>10998</v>
      </c>
      <c r="N204" s="20"/>
      <c r="O204" s="20"/>
      <c r="P204" s="20"/>
      <c r="Q204" s="20"/>
    </row>
    <row r="205" spans="1:17" x14ac:dyDescent="0.25">
      <c r="A205" s="15" t="s">
        <v>3361</v>
      </c>
      <c r="B205" s="15" t="s">
        <v>3856</v>
      </c>
      <c r="D205" s="15">
        <v>209969</v>
      </c>
      <c r="E205" s="15">
        <v>209208</v>
      </c>
      <c r="F205" s="15">
        <f>ABS(Tabelle2[[#This Row],[Stop]]-Tabelle2[[#This Row],[Start]]+1)</f>
        <v>760</v>
      </c>
      <c r="G205" s="16">
        <f>Tabelle2[[#This Row],[Size '[bp']]]/$F$3118*100</f>
        <v>2.6208523287652337E-2</v>
      </c>
      <c r="I205" s="14" t="s">
        <v>6823</v>
      </c>
      <c r="J205" s="14" t="s">
        <v>6563</v>
      </c>
      <c r="K205" s="22"/>
      <c r="L205" s="22"/>
      <c r="M205" s="24"/>
      <c r="N205" s="20"/>
      <c r="O205" s="20"/>
      <c r="P205" s="20"/>
      <c r="Q205" s="20"/>
    </row>
    <row r="206" spans="1:17" ht="38.25" x14ac:dyDescent="0.25">
      <c r="A206" s="15" t="s">
        <v>3360</v>
      </c>
      <c r="B206" s="15" t="s">
        <v>3857</v>
      </c>
      <c r="D206" s="15">
        <v>211456</v>
      </c>
      <c r="E206" s="15">
        <v>209990</v>
      </c>
      <c r="F206" s="15">
        <f>ABS(Tabelle2[[#This Row],[Stop]]-Tabelle2[[#This Row],[Start]]+1)</f>
        <v>1465</v>
      </c>
      <c r="G206" s="16">
        <f>Tabelle2[[#This Row],[Size '[bp']]]/$F$3118*100</f>
        <v>5.0520377126856149E-2</v>
      </c>
      <c r="I206" s="14" t="s">
        <v>6824</v>
      </c>
      <c r="J206" s="14" t="s">
        <v>6614</v>
      </c>
      <c r="K206" s="22"/>
      <c r="L206" s="22"/>
      <c r="M206" s="24"/>
      <c r="N206" s="20"/>
      <c r="O206" s="20"/>
      <c r="P206" s="20"/>
      <c r="Q206" s="20"/>
    </row>
    <row r="207" spans="1:17" x14ac:dyDescent="0.25">
      <c r="A207" s="15" t="s">
        <v>3359</v>
      </c>
      <c r="B207" s="15" t="s">
        <v>3858</v>
      </c>
      <c r="D207" s="15">
        <v>211760</v>
      </c>
      <c r="E207" s="15">
        <v>211533</v>
      </c>
      <c r="F207" s="15">
        <f>ABS(Tabelle2[[#This Row],[Stop]]-Tabelle2[[#This Row],[Start]]+1)</f>
        <v>226</v>
      </c>
      <c r="G207" s="16">
        <f>Tabelle2[[#This Row],[Size '[bp']]]/$F$3118*100</f>
        <v>7.7935871881702999E-3</v>
      </c>
      <c r="I207" s="14" t="s">
        <v>120</v>
      </c>
      <c r="J207" s="14" t="s">
        <v>11627</v>
      </c>
      <c r="K207" s="22"/>
      <c r="L207" s="22"/>
      <c r="M207" s="24"/>
      <c r="N207" s="20"/>
      <c r="O207" s="20"/>
      <c r="P207" s="20"/>
      <c r="Q207" s="20"/>
    </row>
    <row r="208" spans="1:17" x14ac:dyDescent="0.25">
      <c r="A208" s="15" t="s">
        <v>3358</v>
      </c>
      <c r="B208" s="15" t="s">
        <v>3859</v>
      </c>
      <c r="D208" s="15">
        <v>211796</v>
      </c>
      <c r="E208" s="15">
        <v>212287</v>
      </c>
      <c r="F208" s="15">
        <f>ABS(Tabelle2[[#This Row],[Stop]]-Tabelle2[[#This Row],[Start]]+1)</f>
        <v>492</v>
      </c>
      <c r="G208" s="16">
        <f>Tabelle2[[#This Row],[Size '[bp']]]/$F$3118*100</f>
        <v>1.6966570338848616E-2</v>
      </c>
      <c r="I208" s="14" t="s">
        <v>6564</v>
      </c>
      <c r="J208" s="14" t="s">
        <v>11627</v>
      </c>
      <c r="K208" s="22"/>
      <c r="L208" s="22"/>
      <c r="M208" s="24"/>
      <c r="N208" s="20"/>
      <c r="O208" s="20"/>
      <c r="P208" s="20"/>
      <c r="Q208" s="20"/>
    </row>
    <row r="209" spans="1:17" x14ac:dyDescent="0.25">
      <c r="A209" s="15" t="s">
        <v>3357</v>
      </c>
      <c r="B209" s="15" t="s">
        <v>3860</v>
      </c>
      <c r="D209" s="15">
        <v>212284</v>
      </c>
      <c r="E209" s="15">
        <v>212739</v>
      </c>
      <c r="F209" s="15">
        <f>ABS(Tabelle2[[#This Row],[Stop]]-Tabelle2[[#This Row],[Start]]+1)</f>
        <v>456</v>
      </c>
      <c r="G209" s="16">
        <f>Tabelle2[[#This Row],[Size '[bp']]]/$F$3118*100</f>
        <v>1.5725113972591402E-2</v>
      </c>
      <c r="I209" s="14" t="s">
        <v>6560</v>
      </c>
      <c r="J209" s="14" t="s">
        <v>11627</v>
      </c>
      <c r="K209" s="22"/>
      <c r="L209" s="22"/>
      <c r="M209" s="24"/>
      <c r="N209" s="20"/>
      <c r="O209" s="20"/>
      <c r="P209" s="20"/>
      <c r="Q209" s="20"/>
    </row>
    <row r="210" spans="1:17" x14ac:dyDescent="0.25">
      <c r="A210" s="15" t="s">
        <v>3356</v>
      </c>
      <c r="B210" s="15" t="s">
        <v>3861</v>
      </c>
      <c r="D210" s="15">
        <v>212765</v>
      </c>
      <c r="E210" s="15">
        <v>213661</v>
      </c>
      <c r="F210" s="15">
        <f>ABS(Tabelle2[[#This Row],[Stop]]-Tabelle2[[#This Row],[Start]]+1)</f>
        <v>897</v>
      </c>
      <c r="G210" s="16">
        <f>Tabelle2[[#This Row],[Size '[bp']]]/$F$3118*100</f>
        <v>3.0932954459242299E-2</v>
      </c>
      <c r="I210" s="14" t="s">
        <v>120</v>
      </c>
      <c r="J210" s="14" t="s">
        <v>11627</v>
      </c>
      <c r="K210" s="22"/>
      <c r="L210" s="22"/>
      <c r="M210" s="24"/>
      <c r="N210" s="20"/>
      <c r="O210" s="20"/>
      <c r="P210" s="20"/>
      <c r="Q210" s="20"/>
    </row>
    <row r="211" spans="1:17" x14ac:dyDescent="0.25">
      <c r="A211" s="15" t="s">
        <v>3355</v>
      </c>
      <c r="B211" s="15" t="s">
        <v>3862</v>
      </c>
      <c r="D211" s="15">
        <v>213677</v>
      </c>
      <c r="E211" s="15">
        <v>214111</v>
      </c>
      <c r="F211" s="15">
        <f>ABS(Tabelle2[[#This Row],[Stop]]-Tabelle2[[#This Row],[Start]]+1)</f>
        <v>435</v>
      </c>
      <c r="G211" s="16">
        <f>Tabelle2[[#This Row],[Size '[bp']]]/$F$3118*100</f>
        <v>1.5000931092274693E-2</v>
      </c>
      <c r="I211" s="14" t="s">
        <v>6564</v>
      </c>
      <c r="J211" s="14" t="s">
        <v>11627</v>
      </c>
      <c r="K211" s="22"/>
      <c r="L211" s="22"/>
      <c r="M211" s="24"/>
      <c r="N211" s="20"/>
      <c r="O211" s="20"/>
      <c r="P211" s="20"/>
      <c r="Q211" s="20"/>
    </row>
    <row r="212" spans="1:17" x14ac:dyDescent="0.25">
      <c r="A212" s="15" t="s">
        <v>3354</v>
      </c>
      <c r="B212" s="15" t="s">
        <v>3863</v>
      </c>
      <c r="D212" s="15">
        <v>214122</v>
      </c>
      <c r="E212" s="15">
        <v>214526</v>
      </c>
      <c r="F212" s="15">
        <f>ABS(Tabelle2[[#This Row],[Stop]]-Tabelle2[[#This Row],[Start]]+1)</f>
        <v>405</v>
      </c>
      <c r="G212" s="16">
        <f>Tabelle2[[#This Row],[Size '[bp']]]/$F$3118*100</f>
        <v>1.3966384120393679E-2</v>
      </c>
      <c r="I212" s="14" t="s">
        <v>6564</v>
      </c>
      <c r="J212" s="14" t="s">
        <v>11627</v>
      </c>
      <c r="K212" s="22"/>
      <c r="L212" s="22"/>
      <c r="M212" s="24"/>
      <c r="N212" s="20"/>
      <c r="O212" s="20"/>
      <c r="P212" s="20"/>
      <c r="Q212" s="20"/>
    </row>
    <row r="213" spans="1:17" x14ac:dyDescent="0.25">
      <c r="A213" s="15" t="s">
        <v>3353</v>
      </c>
      <c r="B213" s="15" t="s">
        <v>3864</v>
      </c>
      <c r="D213" s="15">
        <v>214528</v>
      </c>
      <c r="E213" s="15">
        <v>215163</v>
      </c>
      <c r="F213" s="15">
        <f>ABS(Tabelle2[[#This Row],[Stop]]-Tabelle2[[#This Row],[Start]]+1)</f>
        <v>636</v>
      </c>
      <c r="G213" s="16">
        <f>Tabelle2[[#This Row],[Size '[bp']]]/$F$3118*100</f>
        <v>2.1932395803877482E-2</v>
      </c>
      <c r="I213" s="14" t="s">
        <v>6560</v>
      </c>
      <c r="J213" s="14" t="s">
        <v>11627</v>
      </c>
      <c r="K213" s="22"/>
      <c r="L213" s="22"/>
      <c r="M213" s="24"/>
      <c r="N213" s="20"/>
      <c r="O213" s="20"/>
      <c r="P213" s="20"/>
      <c r="Q213" s="20"/>
    </row>
    <row r="214" spans="1:17" x14ac:dyDescent="0.25">
      <c r="A214" s="15" t="s">
        <v>3352</v>
      </c>
      <c r="B214" s="15" t="s">
        <v>3865</v>
      </c>
      <c r="D214" s="15">
        <v>216092</v>
      </c>
      <c r="E214" s="15">
        <v>215160</v>
      </c>
      <c r="F214" s="15">
        <f>ABS(Tabelle2[[#This Row],[Stop]]-Tabelle2[[#This Row],[Start]]+1)</f>
        <v>931</v>
      </c>
      <c r="G214" s="16">
        <f>Tabelle2[[#This Row],[Size '[bp']]]/$F$3118*100</f>
        <v>3.2105441027374115E-2</v>
      </c>
      <c r="I214" s="14" t="s">
        <v>6825</v>
      </c>
      <c r="J214" s="14" t="s">
        <v>6563</v>
      </c>
      <c r="K214" s="22" t="s">
        <v>6826</v>
      </c>
      <c r="L214" s="22"/>
      <c r="M214" s="24"/>
      <c r="N214" s="20"/>
      <c r="O214" s="20"/>
      <c r="P214" s="20"/>
      <c r="Q214" s="20"/>
    </row>
    <row r="215" spans="1:17" x14ac:dyDescent="0.25">
      <c r="A215" s="15" t="s">
        <v>3351</v>
      </c>
      <c r="B215" s="15" t="s">
        <v>3866</v>
      </c>
      <c r="D215" s="15">
        <v>216713</v>
      </c>
      <c r="E215" s="15">
        <v>216114</v>
      </c>
      <c r="F215" s="15">
        <f>ABS(Tabelle2[[#This Row],[Stop]]-Tabelle2[[#This Row],[Start]]+1)</f>
        <v>598</v>
      </c>
      <c r="G215" s="16">
        <f>Tabelle2[[#This Row],[Size '[bp']]]/$F$3118*100</f>
        <v>2.0621969639494864E-2</v>
      </c>
      <c r="I215" s="14" t="s">
        <v>6560</v>
      </c>
      <c r="J215" s="14" t="s">
        <v>11627</v>
      </c>
      <c r="K215" s="22" t="s">
        <v>6826</v>
      </c>
      <c r="L215" s="22"/>
      <c r="M215" s="24"/>
      <c r="N215" s="20"/>
      <c r="O215" s="20"/>
      <c r="P215" s="20"/>
      <c r="Q215" s="20"/>
    </row>
    <row r="216" spans="1:17" ht="25.5" x14ac:dyDescent="0.25">
      <c r="A216" s="15" t="s">
        <v>3350</v>
      </c>
      <c r="B216" s="15" t="s">
        <v>3867</v>
      </c>
      <c r="D216" s="15">
        <v>217930</v>
      </c>
      <c r="E216" s="15">
        <v>217139</v>
      </c>
      <c r="F216" s="15">
        <f>ABS(Tabelle2[[#This Row],[Stop]]-Tabelle2[[#This Row],[Start]]+1)</f>
        <v>790</v>
      </c>
      <c r="G216" s="16">
        <f>Tabelle2[[#This Row],[Size '[bp']]]/$F$3118*100</f>
        <v>2.7243070259533351E-2</v>
      </c>
      <c r="I216" s="14" t="s">
        <v>6827</v>
      </c>
      <c r="J216" s="14" t="s">
        <v>6563</v>
      </c>
      <c r="K216" s="22"/>
      <c r="L216" s="22"/>
      <c r="M216" s="24"/>
      <c r="N216" s="20"/>
      <c r="O216" s="20"/>
      <c r="P216" s="20"/>
      <c r="Q216" s="20"/>
    </row>
    <row r="217" spans="1:17" ht="25.5" x14ac:dyDescent="0.25">
      <c r="A217" s="15" t="s">
        <v>3349</v>
      </c>
      <c r="B217" s="15" t="s">
        <v>3868</v>
      </c>
      <c r="D217" s="15">
        <v>218837</v>
      </c>
      <c r="E217" s="15">
        <v>217941</v>
      </c>
      <c r="F217" s="15">
        <f>ABS(Tabelle2[[#This Row],[Stop]]-Tabelle2[[#This Row],[Start]]+1)</f>
        <v>895</v>
      </c>
      <c r="G217" s="16">
        <f>Tabelle2[[#This Row],[Size '[bp']]]/$F$3118*100</f>
        <v>3.0863984661116894E-2</v>
      </c>
      <c r="I217" s="14" t="s">
        <v>6828</v>
      </c>
      <c r="J217" s="14" t="s">
        <v>6563</v>
      </c>
      <c r="K217" s="22"/>
      <c r="L217" s="22"/>
      <c r="M217" s="24"/>
      <c r="N217" s="20"/>
      <c r="O217" s="20"/>
      <c r="P217" s="20"/>
      <c r="Q217" s="20"/>
    </row>
    <row r="218" spans="1:17" x14ac:dyDescent="0.25">
      <c r="A218" s="15" t="s">
        <v>3348</v>
      </c>
      <c r="B218" s="15" t="s">
        <v>3869</v>
      </c>
      <c r="D218" s="15">
        <v>218980</v>
      </c>
      <c r="E218" s="15">
        <v>220155</v>
      </c>
      <c r="F218" s="15">
        <f>ABS(Tabelle2[[#This Row],[Stop]]-Tabelle2[[#This Row],[Start]]+1)</f>
        <v>1176</v>
      </c>
      <c r="G218" s="16">
        <f>Tabelle2[[#This Row],[Size '[bp']]]/$F$3118*100</f>
        <v>4.0554241297735723E-2</v>
      </c>
      <c r="I218" s="14" t="s">
        <v>6829</v>
      </c>
      <c r="J218" s="14" t="s">
        <v>6563</v>
      </c>
      <c r="K218" s="22"/>
      <c r="L218" s="22"/>
      <c r="M218" s="24"/>
      <c r="N218" s="20"/>
      <c r="O218" s="20"/>
      <c r="P218" s="20"/>
      <c r="Q218" s="20"/>
    </row>
    <row r="219" spans="1:17" x14ac:dyDescent="0.25">
      <c r="A219" s="15" t="s">
        <v>3347</v>
      </c>
      <c r="B219" s="15" t="s">
        <v>3870</v>
      </c>
      <c r="D219" s="15">
        <v>221132</v>
      </c>
      <c r="E219" s="15">
        <v>220152</v>
      </c>
      <c r="F219" s="15">
        <f>ABS(Tabelle2[[#This Row],[Stop]]-Tabelle2[[#This Row],[Start]]+1)</f>
        <v>979</v>
      </c>
      <c r="G219" s="16">
        <f>Tabelle2[[#This Row],[Size '[bp']]]/$F$3118*100</f>
        <v>3.3760716182383736E-2</v>
      </c>
      <c r="I219" s="14" t="s">
        <v>6830</v>
      </c>
      <c r="J219" s="14" t="s">
        <v>6563</v>
      </c>
      <c r="K219" s="22"/>
      <c r="L219" s="22"/>
      <c r="M219" s="24"/>
      <c r="N219" s="20"/>
      <c r="O219" s="20"/>
      <c r="P219" s="20"/>
      <c r="Q219" s="20"/>
    </row>
    <row r="220" spans="1:17" x14ac:dyDescent="0.25">
      <c r="A220" s="15" t="s">
        <v>3346</v>
      </c>
      <c r="B220" s="15" t="s">
        <v>3871</v>
      </c>
      <c r="D220" s="15">
        <v>221656</v>
      </c>
      <c r="E220" s="15">
        <v>221129</v>
      </c>
      <c r="F220" s="15">
        <f>ABS(Tabelle2[[#This Row],[Stop]]-Tabelle2[[#This Row],[Start]]+1)</f>
        <v>526</v>
      </c>
      <c r="G220" s="16">
        <f>Tabelle2[[#This Row],[Size '[bp']]]/$F$3118*100</f>
        <v>1.8139056906980432E-2</v>
      </c>
      <c r="I220" s="14" t="s">
        <v>6564</v>
      </c>
      <c r="J220" s="14" t="s">
        <v>11627</v>
      </c>
      <c r="K220" s="22"/>
      <c r="L220" s="22"/>
      <c r="M220" s="24"/>
      <c r="N220" s="20"/>
      <c r="O220" s="20"/>
      <c r="P220" s="20"/>
      <c r="Q220" s="20"/>
    </row>
    <row r="221" spans="1:17" x14ac:dyDescent="0.25">
      <c r="A221" s="15" t="s">
        <v>6831</v>
      </c>
      <c r="D221" s="15">
        <v>221746</v>
      </c>
      <c r="E221" s="15">
        <v>221838</v>
      </c>
      <c r="F221" s="15">
        <f>ABS(Tabelle2[[#This Row],[Stop]]-Tabelle2[[#This Row],[Start]]+1)</f>
        <v>93</v>
      </c>
      <c r="G221" s="16">
        <f>Tabelle2[[#This Row],[Size '[bp']]]/$F$3118*100</f>
        <v>3.2070956128311414E-3</v>
      </c>
      <c r="I221" s="14" t="s">
        <v>6832</v>
      </c>
      <c r="J221" s="14" t="s">
        <v>6575</v>
      </c>
      <c r="K221" s="22"/>
      <c r="L221" s="22"/>
      <c r="M221" s="24"/>
      <c r="N221" s="20"/>
      <c r="O221" s="20"/>
      <c r="P221" s="20"/>
      <c r="Q221" s="20"/>
    </row>
    <row r="222" spans="1:17" x14ac:dyDescent="0.25">
      <c r="A222" s="15" t="s">
        <v>3345</v>
      </c>
      <c r="B222" s="15" t="s">
        <v>3872</v>
      </c>
      <c r="D222" s="15">
        <v>221930</v>
      </c>
      <c r="E222" s="15">
        <v>222211</v>
      </c>
      <c r="F222" s="15">
        <f>ABS(Tabelle2[[#This Row],[Stop]]-Tabelle2[[#This Row],[Start]]+1)</f>
        <v>282</v>
      </c>
      <c r="G222" s="16">
        <f>Tabelle2[[#This Row],[Size '[bp']]]/$F$3118*100</f>
        <v>9.7247415356815255E-3</v>
      </c>
      <c r="I222" s="14" t="s">
        <v>6833</v>
      </c>
      <c r="J222" s="14" t="s">
        <v>6563</v>
      </c>
      <c r="K222" s="22"/>
      <c r="L222" s="22"/>
      <c r="M222" s="24"/>
      <c r="N222" s="20"/>
      <c r="O222" s="20"/>
      <c r="P222" s="20"/>
      <c r="Q222" s="20"/>
    </row>
    <row r="223" spans="1:17" x14ac:dyDescent="0.25">
      <c r="A223" s="15" t="s">
        <v>76</v>
      </c>
      <c r="B223" s="15" t="s">
        <v>3873</v>
      </c>
      <c r="D223" s="15">
        <v>223695</v>
      </c>
      <c r="E223" s="15">
        <v>222208</v>
      </c>
      <c r="F223" s="15">
        <f>ABS(Tabelle2[[#This Row],[Stop]]-Tabelle2[[#This Row],[Start]]+1)</f>
        <v>1486</v>
      </c>
      <c r="G223" s="16">
        <f>Tabelle2[[#This Row],[Size '[bp']]]/$F$3118*100</f>
        <v>5.1244560007172854E-2</v>
      </c>
      <c r="I223" s="14" t="s">
        <v>6834</v>
      </c>
      <c r="J223" s="14" t="s">
        <v>6643</v>
      </c>
      <c r="K223" s="22"/>
      <c r="L223" s="22"/>
      <c r="M223" s="24"/>
      <c r="N223" s="20"/>
      <c r="O223" s="20"/>
      <c r="P223" s="20"/>
      <c r="Q223" s="20"/>
    </row>
    <row r="224" spans="1:17" x14ac:dyDescent="0.25">
      <c r="A224" s="15" t="s">
        <v>3344</v>
      </c>
      <c r="D224" s="15">
        <v>224161</v>
      </c>
      <c r="E224" s="15">
        <v>223790</v>
      </c>
      <c r="F224" s="15">
        <f>ABS(Tabelle2[[#This Row],[Stop]]-Tabelle2[[#This Row],[Start]]+1)</f>
        <v>370</v>
      </c>
      <c r="G224" s="16">
        <f>Tabelle2[[#This Row],[Size '[bp']]]/$F$3118*100</f>
        <v>1.2759412653199164E-2</v>
      </c>
      <c r="I224" s="14" t="s">
        <v>120</v>
      </c>
      <c r="J224" s="14" t="s">
        <v>11627</v>
      </c>
      <c r="K224" s="22"/>
      <c r="L224" s="22"/>
      <c r="M224" s="24"/>
      <c r="N224" s="20"/>
      <c r="O224" s="20"/>
      <c r="P224" s="20"/>
      <c r="Q224" s="20"/>
    </row>
    <row r="225" spans="1:17" x14ac:dyDescent="0.25">
      <c r="A225" s="15" t="s">
        <v>3343</v>
      </c>
      <c r="B225" s="15" t="s">
        <v>3874</v>
      </c>
      <c r="D225" s="15">
        <v>224355</v>
      </c>
      <c r="E225" s="15">
        <v>225248</v>
      </c>
      <c r="F225" s="15">
        <f>ABS(Tabelle2[[#This Row],[Stop]]-Tabelle2[[#This Row],[Start]]+1)</f>
        <v>894</v>
      </c>
      <c r="G225" s="16">
        <f>Tabelle2[[#This Row],[Size '[bp']]]/$F$3118*100</f>
        <v>3.0829499762054197E-2</v>
      </c>
      <c r="I225" s="14" t="s">
        <v>6835</v>
      </c>
      <c r="J225" s="14" t="s">
        <v>11627</v>
      </c>
      <c r="K225" s="22"/>
      <c r="L225" s="22"/>
      <c r="M225" s="24"/>
      <c r="N225" s="20"/>
      <c r="O225" s="20"/>
      <c r="P225" s="20"/>
      <c r="Q225" s="20"/>
    </row>
    <row r="226" spans="1:17" x14ac:dyDescent="0.25">
      <c r="A226" s="15" t="s">
        <v>3342</v>
      </c>
      <c r="B226" s="15" t="s">
        <v>3875</v>
      </c>
      <c r="C226" s="15" t="s">
        <v>3341</v>
      </c>
      <c r="D226" s="15">
        <v>226313</v>
      </c>
      <c r="E226" s="15">
        <v>225240</v>
      </c>
      <c r="F226" s="15">
        <f>ABS(Tabelle2[[#This Row],[Stop]]-Tabelle2[[#This Row],[Start]]+1)</f>
        <v>1072</v>
      </c>
      <c r="G226" s="16">
        <f>Tabelle2[[#This Row],[Size '[bp']]]/$F$3118*100</f>
        <v>3.6967811795214876E-2</v>
      </c>
      <c r="H226" s="15" t="s">
        <v>6836</v>
      </c>
      <c r="I226" s="14" t="s">
        <v>6837</v>
      </c>
      <c r="J226" s="14" t="s">
        <v>6653</v>
      </c>
      <c r="K226" s="22"/>
      <c r="L226" s="22"/>
      <c r="M226" s="24"/>
      <c r="N226" s="20"/>
      <c r="O226" s="20"/>
      <c r="P226" s="20"/>
      <c r="Q226" s="20"/>
    </row>
    <row r="227" spans="1:17" x14ac:dyDescent="0.25">
      <c r="A227" s="15" t="s">
        <v>3340</v>
      </c>
      <c r="B227" s="15" t="s">
        <v>3876</v>
      </c>
      <c r="C227" s="15" t="s">
        <v>3339</v>
      </c>
      <c r="D227" s="15">
        <v>226768</v>
      </c>
      <c r="E227" s="15">
        <v>226310</v>
      </c>
      <c r="F227" s="15">
        <f>ABS(Tabelle2[[#This Row],[Stop]]-Tabelle2[[#This Row],[Start]]+1)</f>
        <v>457</v>
      </c>
      <c r="G227" s="16">
        <f>Tabelle2[[#This Row],[Size '[bp']]]/$F$3118*100</f>
        <v>1.5759598871654103E-2</v>
      </c>
      <c r="H227" s="15" t="s">
        <v>6838</v>
      </c>
      <c r="I227" s="14" t="s">
        <v>6839</v>
      </c>
      <c r="J227" s="14" t="s">
        <v>6653</v>
      </c>
      <c r="K227" s="22"/>
      <c r="L227" s="22"/>
      <c r="M227" s="24"/>
      <c r="N227" s="20"/>
      <c r="O227" s="20"/>
      <c r="P227" s="20"/>
      <c r="Q227" s="20"/>
    </row>
    <row r="228" spans="1:17" x14ac:dyDescent="0.25">
      <c r="A228" s="15" t="s">
        <v>3338</v>
      </c>
      <c r="B228" s="15" t="s">
        <v>3877</v>
      </c>
      <c r="C228" s="15" t="s">
        <v>3337</v>
      </c>
      <c r="D228" s="15">
        <v>227231</v>
      </c>
      <c r="E228" s="15">
        <v>226758</v>
      </c>
      <c r="F228" s="15">
        <f>ABS(Tabelle2[[#This Row],[Stop]]-Tabelle2[[#This Row],[Start]]+1)</f>
        <v>472</v>
      </c>
      <c r="G228" s="16">
        <f>Tabelle2[[#This Row],[Size '[bp']]]/$F$3118*100</f>
        <v>1.6276872357594611E-2</v>
      </c>
      <c r="H228" s="15" t="s">
        <v>6840</v>
      </c>
      <c r="I228" s="14" t="s">
        <v>6841</v>
      </c>
      <c r="J228" s="14" t="s">
        <v>6653</v>
      </c>
      <c r="K228" s="22"/>
      <c r="L228" s="22"/>
      <c r="M228" s="24"/>
      <c r="N228" s="20"/>
      <c r="O228" s="20"/>
      <c r="P228" s="20"/>
      <c r="Q228" s="20"/>
    </row>
    <row r="229" spans="1:17" x14ac:dyDescent="0.25">
      <c r="A229" s="15" t="s">
        <v>3336</v>
      </c>
      <c r="B229" s="15" t="s">
        <v>3878</v>
      </c>
      <c r="C229" s="15" t="s">
        <v>3335</v>
      </c>
      <c r="D229" s="15">
        <v>227686</v>
      </c>
      <c r="E229" s="15">
        <v>227216</v>
      </c>
      <c r="F229" s="15">
        <f>ABS(Tabelle2[[#This Row],[Stop]]-Tabelle2[[#This Row],[Start]]+1)</f>
        <v>469</v>
      </c>
      <c r="G229" s="16">
        <f>Tabelle2[[#This Row],[Size '[bp']]]/$F$3118*100</f>
        <v>1.6173417660406506E-2</v>
      </c>
      <c r="H229" s="15" t="s">
        <v>6842</v>
      </c>
      <c r="I229" s="14" t="s">
        <v>6843</v>
      </c>
      <c r="J229" s="14" t="s">
        <v>6653</v>
      </c>
      <c r="K229" s="22"/>
      <c r="L229" s="22"/>
      <c r="M229" s="24"/>
      <c r="N229" s="20"/>
      <c r="O229" s="20"/>
      <c r="P229" s="20"/>
      <c r="Q229" s="20"/>
    </row>
    <row r="230" spans="1:17" x14ac:dyDescent="0.25">
      <c r="A230" s="15" t="s">
        <v>3334</v>
      </c>
      <c r="B230" s="15" t="s">
        <v>3879</v>
      </c>
      <c r="C230" s="15" t="s">
        <v>3333</v>
      </c>
      <c r="D230" s="15">
        <v>228888</v>
      </c>
      <c r="E230" s="15">
        <v>227701</v>
      </c>
      <c r="F230" s="15">
        <f>ABS(Tabelle2[[#This Row],[Stop]]-Tabelle2[[#This Row],[Start]]+1)</f>
        <v>1186</v>
      </c>
      <c r="G230" s="16">
        <f>Tabelle2[[#This Row],[Size '[bp']]]/$F$3118*100</f>
        <v>4.0899090288362729E-2</v>
      </c>
      <c r="H230" s="15" t="s">
        <v>6844</v>
      </c>
      <c r="I230" s="14" t="s">
        <v>6845</v>
      </c>
      <c r="J230" s="14" t="s">
        <v>6653</v>
      </c>
      <c r="K230" s="22"/>
      <c r="L230" s="22"/>
      <c r="M230" s="24"/>
      <c r="N230" s="20"/>
      <c r="O230" s="20"/>
      <c r="P230" s="20"/>
      <c r="Q230" s="20"/>
    </row>
    <row r="231" spans="1:17" x14ac:dyDescent="0.25">
      <c r="A231" s="15" t="s">
        <v>3332</v>
      </c>
      <c r="B231" s="15" t="s">
        <v>3880</v>
      </c>
      <c r="C231" s="15" t="s">
        <v>3331</v>
      </c>
      <c r="D231" s="15">
        <v>229728</v>
      </c>
      <c r="E231" s="15">
        <v>228889</v>
      </c>
      <c r="F231" s="15">
        <f>ABS(Tabelle2[[#This Row],[Stop]]-Tabelle2[[#This Row],[Start]]+1)</f>
        <v>838</v>
      </c>
      <c r="G231" s="16">
        <f>Tabelle2[[#This Row],[Size '[bp']]]/$F$3118*100</f>
        <v>2.8898345414542975E-2</v>
      </c>
      <c r="H231" s="15" t="s">
        <v>6846</v>
      </c>
      <c r="I231" s="14" t="s">
        <v>6847</v>
      </c>
      <c r="J231" s="14" t="s">
        <v>6653</v>
      </c>
      <c r="K231" s="22"/>
      <c r="L231" s="22"/>
      <c r="M231" s="24"/>
      <c r="N231" s="20"/>
      <c r="O231" s="20"/>
      <c r="P231" s="20"/>
      <c r="Q231" s="20"/>
    </row>
    <row r="232" spans="1:17" ht="25.5" x14ac:dyDescent="0.25">
      <c r="A232" s="15" t="s">
        <v>3330</v>
      </c>
      <c r="B232" s="15" t="s">
        <v>3881</v>
      </c>
      <c r="C232" s="15" t="s">
        <v>3329</v>
      </c>
      <c r="D232" s="15">
        <v>230515</v>
      </c>
      <c r="E232" s="15">
        <v>229709</v>
      </c>
      <c r="F232" s="15">
        <f>ABS(Tabelle2[[#This Row],[Stop]]-Tabelle2[[#This Row],[Start]]+1)</f>
        <v>805</v>
      </c>
      <c r="G232" s="16">
        <f>Tabelle2[[#This Row],[Size '[bp']]]/$F$3118*100</f>
        <v>2.7760343745473856E-2</v>
      </c>
      <c r="H232" s="15" t="s">
        <v>6848</v>
      </c>
      <c r="I232" s="14" t="s">
        <v>6849</v>
      </c>
      <c r="J232" s="14" t="s">
        <v>6653</v>
      </c>
      <c r="K232" s="22"/>
      <c r="L232" s="22"/>
      <c r="M232" s="24"/>
      <c r="N232" s="20"/>
      <c r="O232" s="20"/>
      <c r="P232" s="20"/>
      <c r="Q232" s="20"/>
    </row>
    <row r="233" spans="1:17" x14ac:dyDescent="0.25">
      <c r="A233" s="15" t="s">
        <v>3328</v>
      </c>
      <c r="B233" s="15" t="s">
        <v>3882</v>
      </c>
      <c r="D233" s="15">
        <v>230675</v>
      </c>
      <c r="E233" s="15">
        <v>230932</v>
      </c>
      <c r="F233" s="15">
        <f>ABS(Tabelle2[[#This Row],[Stop]]-Tabelle2[[#This Row],[Start]]+1)</f>
        <v>258</v>
      </c>
      <c r="G233" s="16">
        <f>Tabelle2[[#This Row],[Size '[bp']]]/$F$3118*100</f>
        <v>8.897103958176715E-3</v>
      </c>
      <c r="I233" s="14" t="s">
        <v>6850</v>
      </c>
      <c r="J233" s="14" t="s">
        <v>6653</v>
      </c>
      <c r="K233" s="22"/>
      <c r="L233" s="22"/>
      <c r="M233" s="24"/>
      <c r="N233" s="20"/>
      <c r="O233" s="20"/>
      <c r="P233" s="20"/>
      <c r="Q233" s="20"/>
    </row>
    <row r="234" spans="1:17" x14ac:dyDescent="0.25">
      <c r="A234" s="15" t="s">
        <v>3327</v>
      </c>
      <c r="B234" s="15" t="s">
        <v>3883</v>
      </c>
      <c r="D234" s="15">
        <v>231843</v>
      </c>
      <c r="E234" s="15">
        <v>230929</v>
      </c>
      <c r="F234" s="15">
        <f>ABS(Tabelle2[[#This Row],[Stop]]-Tabelle2[[#This Row],[Start]]+1)</f>
        <v>913</v>
      </c>
      <c r="G234" s="16">
        <f>Tabelle2[[#This Row],[Size '[bp']]]/$F$3118*100</f>
        <v>3.1484712844245505E-2</v>
      </c>
      <c r="I234" s="14" t="s">
        <v>6851</v>
      </c>
      <c r="J234" s="14" t="s">
        <v>6563</v>
      </c>
      <c r="K234" s="22"/>
      <c r="L234" s="22"/>
      <c r="M234" s="24"/>
      <c r="N234" s="20"/>
      <c r="O234" s="20"/>
      <c r="P234" s="20"/>
      <c r="Q234" s="20"/>
    </row>
    <row r="235" spans="1:17" x14ac:dyDescent="0.25">
      <c r="A235" s="15" t="s">
        <v>3326</v>
      </c>
      <c r="B235" s="15" t="s">
        <v>3884</v>
      </c>
      <c r="D235" s="15">
        <v>232268</v>
      </c>
      <c r="E235" s="15">
        <v>231846</v>
      </c>
      <c r="F235" s="15">
        <f>ABS(Tabelle2[[#This Row],[Stop]]-Tabelle2[[#This Row],[Start]]+1)</f>
        <v>421</v>
      </c>
      <c r="G235" s="16">
        <f>Tabelle2[[#This Row],[Size '[bp']]]/$F$3118*100</f>
        <v>1.4518142505396885E-2</v>
      </c>
      <c r="I235" s="14" t="s">
        <v>6564</v>
      </c>
      <c r="J235" s="14" t="s">
        <v>11627</v>
      </c>
      <c r="K235" s="22"/>
      <c r="L235" s="22"/>
      <c r="M235" s="24"/>
      <c r="N235" s="20"/>
      <c r="O235" s="20"/>
      <c r="P235" s="20"/>
      <c r="Q235" s="20"/>
    </row>
    <row r="236" spans="1:17" ht="25.5" x14ac:dyDescent="0.25">
      <c r="A236" s="15" t="s">
        <v>3325</v>
      </c>
      <c r="B236" s="15" t="s">
        <v>3885</v>
      </c>
      <c r="C236" s="15" t="s">
        <v>6852</v>
      </c>
      <c r="D236" s="15">
        <v>233283</v>
      </c>
      <c r="E236" s="15">
        <v>232258</v>
      </c>
      <c r="F236" s="15">
        <f>ABS(Tabelle2[[#This Row],[Stop]]-Tabelle2[[#This Row],[Start]]+1)</f>
        <v>1024</v>
      </c>
      <c r="G236" s="16">
        <f>Tabelle2[[#This Row],[Size '[bp']]]/$F$3118*100</f>
        <v>3.5312536640205255E-2</v>
      </c>
      <c r="H236" s="15" t="s">
        <v>6853</v>
      </c>
      <c r="I236" s="14" t="s">
        <v>10999</v>
      </c>
      <c r="J236" s="14" t="s">
        <v>6643</v>
      </c>
      <c r="K236" s="22"/>
      <c r="L236" s="22"/>
      <c r="M236" s="24" t="s">
        <v>11000</v>
      </c>
      <c r="N236" s="20"/>
      <c r="O236" s="20"/>
      <c r="P236" s="20"/>
      <c r="Q236" s="20"/>
    </row>
    <row r="237" spans="1:17" x14ac:dyDescent="0.25">
      <c r="A237" s="15" t="s">
        <v>6854</v>
      </c>
      <c r="D237" s="15">
        <v>233378</v>
      </c>
      <c r="E237" s="15">
        <v>233498</v>
      </c>
      <c r="F237" s="15">
        <f>ABS(Tabelle2[[#This Row],[Stop]]-Tabelle2[[#This Row],[Start]]+1)</f>
        <v>121</v>
      </c>
      <c r="G237" s="16">
        <f>Tabelle2[[#This Row],[Size '[bp']]]/$F$3118*100</f>
        <v>4.1726727865867537E-3</v>
      </c>
      <c r="I237" s="14" t="s">
        <v>6832</v>
      </c>
      <c r="J237" s="14" t="s">
        <v>6575</v>
      </c>
      <c r="K237" s="22"/>
      <c r="L237" s="22"/>
      <c r="M237" s="24"/>
      <c r="N237" s="20"/>
      <c r="O237" s="20"/>
      <c r="P237" s="20"/>
      <c r="Q237" s="20"/>
    </row>
    <row r="238" spans="1:17" x14ac:dyDescent="0.25">
      <c r="A238" s="15" t="s">
        <v>6855</v>
      </c>
      <c r="D238" s="15">
        <v>233526</v>
      </c>
      <c r="E238" s="15">
        <v>233603</v>
      </c>
      <c r="F238" s="15">
        <f>ABS(Tabelle2[[#This Row],[Stop]]-Tabelle2[[#This Row],[Start]]+1)</f>
        <v>78</v>
      </c>
      <c r="G238" s="16">
        <f>Tabelle2[[#This Row],[Size '[bp']]]/$F$3118*100</f>
        <v>2.6898221268906349E-3</v>
      </c>
      <c r="I238" s="14" t="s">
        <v>6856</v>
      </c>
      <c r="J238" s="14" t="s">
        <v>6575</v>
      </c>
      <c r="K238" s="22"/>
      <c r="L238" s="22"/>
      <c r="M238" s="24"/>
      <c r="N238" s="20"/>
      <c r="O238" s="20"/>
      <c r="P238" s="20"/>
      <c r="Q238" s="20"/>
    </row>
    <row r="239" spans="1:17" x14ac:dyDescent="0.25">
      <c r="A239" s="15" t="s">
        <v>3324</v>
      </c>
      <c r="B239" s="15" t="s">
        <v>3886</v>
      </c>
      <c r="D239" s="15">
        <v>233914</v>
      </c>
      <c r="E239" s="15">
        <v>234822</v>
      </c>
      <c r="F239" s="15">
        <f>ABS(Tabelle2[[#This Row],[Stop]]-Tabelle2[[#This Row],[Start]]+1)</f>
        <v>909</v>
      </c>
      <c r="G239" s="16">
        <f>Tabelle2[[#This Row],[Size '[bp']]]/$F$3118*100</f>
        <v>3.1346773247994703E-2</v>
      </c>
      <c r="I239" s="14" t="s">
        <v>6560</v>
      </c>
      <c r="J239" s="14" t="s">
        <v>11627</v>
      </c>
      <c r="K239" s="22"/>
      <c r="L239" s="22"/>
      <c r="M239" s="24"/>
      <c r="N239" s="20"/>
      <c r="O239" s="20"/>
      <c r="P239" s="20"/>
      <c r="Q239" s="20"/>
    </row>
    <row r="240" spans="1:17" x14ac:dyDescent="0.25">
      <c r="A240" s="15" t="s">
        <v>3323</v>
      </c>
      <c r="B240" s="15" t="s">
        <v>3887</v>
      </c>
      <c r="D240" s="15">
        <v>235192</v>
      </c>
      <c r="E240" s="15">
        <v>234908</v>
      </c>
      <c r="F240" s="15">
        <f>ABS(Tabelle2[[#This Row],[Stop]]-Tabelle2[[#This Row],[Start]]+1)</f>
        <v>283</v>
      </c>
      <c r="G240" s="16">
        <f>Tabelle2[[#This Row],[Size '[bp']]]/$F$3118*100</f>
        <v>9.759226434744226E-3</v>
      </c>
      <c r="I240" s="14" t="s">
        <v>120</v>
      </c>
      <c r="J240" s="14" t="s">
        <v>11627</v>
      </c>
      <c r="K240" s="22"/>
      <c r="L240" s="22"/>
      <c r="M240" s="24"/>
      <c r="N240" s="20"/>
      <c r="O240" s="20"/>
      <c r="P240" s="20"/>
      <c r="Q240" s="20"/>
    </row>
    <row r="241" spans="1:17" x14ac:dyDescent="0.25">
      <c r="A241" s="15" t="s">
        <v>3322</v>
      </c>
      <c r="B241" s="15" t="s">
        <v>3888</v>
      </c>
      <c r="D241" s="15">
        <v>236213</v>
      </c>
      <c r="E241" s="15">
        <v>235449</v>
      </c>
      <c r="F241" s="15">
        <f>ABS(Tabelle2[[#This Row],[Stop]]-Tabelle2[[#This Row],[Start]]+1)</f>
        <v>763</v>
      </c>
      <c r="G241" s="16">
        <f>Tabelle2[[#This Row],[Size '[bp']]]/$F$3118*100</f>
        <v>2.6311977984840435E-2</v>
      </c>
      <c r="I241" s="14" t="s">
        <v>6580</v>
      </c>
      <c r="J241" s="14" t="s">
        <v>6566</v>
      </c>
      <c r="K241" s="22"/>
      <c r="L241" s="22"/>
      <c r="M241" s="24"/>
      <c r="N241" s="20"/>
      <c r="O241" s="20"/>
      <c r="P241" s="20"/>
      <c r="Q241" s="20"/>
    </row>
    <row r="242" spans="1:17" x14ac:dyDescent="0.25">
      <c r="A242" s="15" t="s">
        <v>3321</v>
      </c>
      <c r="B242" s="15" t="s">
        <v>3889</v>
      </c>
      <c r="D242" s="15">
        <v>236327</v>
      </c>
      <c r="E242" s="15">
        <v>237346</v>
      </c>
      <c r="F242" s="15">
        <f>ABS(Tabelle2[[#This Row],[Stop]]-Tabelle2[[#This Row],[Start]]+1)</f>
        <v>1020</v>
      </c>
      <c r="G242" s="16">
        <f>Tabelle2[[#This Row],[Size '[bp']]]/$F$3118*100</f>
        <v>3.5174597043954453E-2</v>
      </c>
      <c r="I242" s="14" t="s">
        <v>6857</v>
      </c>
      <c r="J242" s="14" t="s">
        <v>6563</v>
      </c>
      <c r="K242" s="22"/>
      <c r="L242" s="22"/>
      <c r="M242" s="24" t="s">
        <v>11011</v>
      </c>
      <c r="N242" s="20"/>
      <c r="O242" s="20"/>
      <c r="P242" s="20"/>
      <c r="Q242" s="20"/>
    </row>
    <row r="243" spans="1:17" x14ac:dyDescent="0.25">
      <c r="A243" s="15" t="s">
        <v>3320</v>
      </c>
      <c r="B243" s="15" t="s">
        <v>3890</v>
      </c>
      <c r="C243" s="15" t="s">
        <v>6858</v>
      </c>
      <c r="D243" s="15">
        <v>237346</v>
      </c>
      <c r="E243" s="15">
        <v>238149</v>
      </c>
      <c r="F243" s="15">
        <f>ABS(Tabelle2[[#This Row],[Stop]]-Tabelle2[[#This Row],[Start]]+1)</f>
        <v>804</v>
      </c>
      <c r="G243" s="16">
        <f>Tabelle2[[#This Row],[Size '[bp']]]/$F$3118*100</f>
        <v>2.7725858846411156E-2</v>
      </c>
      <c r="H243" s="15" t="s">
        <v>6859</v>
      </c>
      <c r="I243" s="14" t="s">
        <v>11126</v>
      </c>
      <c r="J243" s="14" t="s">
        <v>6614</v>
      </c>
      <c r="K243" s="29"/>
      <c r="L243" s="29"/>
      <c r="M243" s="30"/>
      <c r="N243" s="20"/>
      <c r="O243" s="20"/>
      <c r="P243" s="20"/>
      <c r="Q243" s="20"/>
    </row>
    <row r="244" spans="1:17" x14ac:dyDescent="0.25">
      <c r="A244" s="15" t="s">
        <v>3319</v>
      </c>
      <c r="B244" s="15" t="s">
        <v>3891</v>
      </c>
      <c r="C244" s="15" t="s">
        <v>3318</v>
      </c>
      <c r="D244" s="15">
        <v>238219</v>
      </c>
      <c r="E244" s="15">
        <v>239529</v>
      </c>
      <c r="F244" s="15">
        <f>ABS(Tabelle2[[#This Row],[Stop]]-Tabelle2[[#This Row],[Start]]+1)</f>
        <v>1311</v>
      </c>
      <c r="G244" s="16">
        <f>Tabelle2[[#This Row],[Size '[bp']]]/$F$3118*100</f>
        <v>4.520970267120028E-2</v>
      </c>
      <c r="H244" s="15" t="s">
        <v>6860</v>
      </c>
      <c r="I244" s="14" t="s">
        <v>10575</v>
      </c>
      <c r="J244" s="14" t="s">
        <v>6597</v>
      </c>
      <c r="K244" s="22"/>
      <c r="L244" s="22"/>
      <c r="M244" s="24"/>
      <c r="N244" s="20"/>
      <c r="O244" s="20"/>
      <c r="P244" s="20"/>
      <c r="Q244" s="20"/>
    </row>
    <row r="245" spans="1:17" ht="25.5" x14ac:dyDescent="0.25">
      <c r="A245" s="15" t="s">
        <v>3317</v>
      </c>
      <c r="B245" s="15" t="s">
        <v>3892</v>
      </c>
      <c r="C245" s="15" t="s">
        <v>11507</v>
      </c>
      <c r="D245" s="15">
        <v>239936</v>
      </c>
      <c r="E245" s="15">
        <v>241519</v>
      </c>
      <c r="F245" s="15">
        <f>ABS(Tabelle2[[#This Row],[Stop]]-Tabelle2[[#This Row],[Start]]+1)</f>
        <v>1584</v>
      </c>
      <c r="G245" s="16">
        <f>Tabelle2[[#This Row],[Size '[bp']]]/$F$3118*100</f>
        <v>5.4624080115317497E-2</v>
      </c>
      <c r="H245" s="15" t="s">
        <v>11508</v>
      </c>
      <c r="I245" s="14" t="s">
        <v>6861</v>
      </c>
      <c r="J245" s="14" t="s">
        <v>6614</v>
      </c>
      <c r="K245" s="29"/>
      <c r="L245" s="29"/>
      <c r="M245" s="30" t="s">
        <v>11502</v>
      </c>
      <c r="N245" s="20"/>
      <c r="O245" s="20"/>
      <c r="P245" s="20"/>
      <c r="Q245" s="20"/>
    </row>
    <row r="246" spans="1:17" x14ac:dyDescent="0.25">
      <c r="A246" s="15" t="s">
        <v>6862</v>
      </c>
      <c r="D246" s="15">
        <v>241638</v>
      </c>
      <c r="E246" s="15">
        <v>241710</v>
      </c>
      <c r="F246" s="15">
        <f>ABS(Tabelle2[[#This Row],[Stop]]-Tabelle2[[#This Row],[Start]]+1)</f>
        <v>73</v>
      </c>
      <c r="G246" s="16">
        <f>Tabelle2[[#This Row],[Size '[bp']]]/$F$3118*100</f>
        <v>2.5173976315771324E-3</v>
      </c>
      <c r="I246" s="14" t="s">
        <v>6856</v>
      </c>
      <c r="J246" s="14" t="s">
        <v>6575</v>
      </c>
      <c r="K246" s="22"/>
      <c r="L246" s="22"/>
      <c r="M246" s="24"/>
      <c r="N246" s="20"/>
      <c r="O246" s="20"/>
      <c r="P246" s="20"/>
      <c r="Q246" s="20"/>
    </row>
    <row r="247" spans="1:17" x14ac:dyDescent="0.25">
      <c r="A247" s="15" t="s">
        <v>3316</v>
      </c>
      <c r="B247" s="15" t="s">
        <v>3893</v>
      </c>
      <c r="C247" s="15" t="s">
        <v>3315</v>
      </c>
      <c r="D247" s="15">
        <v>242903</v>
      </c>
      <c r="E247" s="15">
        <v>241881</v>
      </c>
      <c r="F247" s="15">
        <f>ABS(Tabelle2[[#This Row],[Stop]]-Tabelle2[[#This Row],[Start]]+1)</f>
        <v>1021</v>
      </c>
      <c r="G247" s="16">
        <f>Tabelle2[[#This Row],[Size '[bp']]]/$F$3118*100</f>
        <v>3.5209081943017154E-2</v>
      </c>
      <c r="H247" s="15" t="s">
        <v>6863</v>
      </c>
      <c r="I247" s="14" t="s">
        <v>6864</v>
      </c>
      <c r="J247" s="14" t="s">
        <v>6643</v>
      </c>
      <c r="K247" s="22"/>
      <c r="L247" s="22"/>
      <c r="M247" s="27" t="s">
        <v>11600</v>
      </c>
      <c r="N247" s="20"/>
      <c r="O247" s="20"/>
      <c r="P247" s="20"/>
      <c r="Q247" s="20"/>
    </row>
    <row r="248" spans="1:17" x14ac:dyDescent="0.25">
      <c r="A248" s="15" t="s">
        <v>3314</v>
      </c>
      <c r="B248" s="15" t="s">
        <v>3894</v>
      </c>
      <c r="D248" s="15">
        <v>242941</v>
      </c>
      <c r="E248" s="15">
        <v>243435</v>
      </c>
      <c r="F248" s="15">
        <f>ABS(Tabelle2[[#This Row],[Stop]]-Tabelle2[[#This Row],[Start]]+1)</f>
        <v>495</v>
      </c>
      <c r="G248" s="16">
        <f>Tabelle2[[#This Row],[Size '[bp']]]/$F$3118*100</f>
        <v>1.7070025036036721E-2</v>
      </c>
      <c r="I248" s="14" t="s">
        <v>6560</v>
      </c>
      <c r="J248" s="14" t="s">
        <v>11627</v>
      </c>
      <c r="K248" s="22"/>
      <c r="L248" s="22"/>
      <c r="M248" s="20"/>
      <c r="N248" s="20"/>
      <c r="O248" s="20"/>
      <c r="P248" s="20"/>
      <c r="Q248" s="20"/>
    </row>
    <row r="249" spans="1:17" ht="25.5" x14ac:dyDescent="0.25">
      <c r="A249" s="15" t="s">
        <v>3313</v>
      </c>
      <c r="B249" s="15" t="s">
        <v>3895</v>
      </c>
      <c r="D249" s="15">
        <v>243435</v>
      </c>
      <c r="E249" s="15">
        <v>243914</v>
      </c>
      <c r="F249" s="15">
        <f>ABS(Tabelle2[[#This Row],[Stop]]-Tabelle2[[#This Row],[Start]]+1)</f>
        <v>480</v>
      </c>
      <c r="G249" s="16">
        <f>Tabelle2[[#This Row],[Size '[bp']]]/$F$3118*100</f>
        <v>1.6552751550096213E-2</v>
      </c>
      <c r="I249" s="14" t="s">
        <v>6865</v>
      </c>
      <c r="J249" s="14" t="s">
        <v>6758</v>
      </c>
      <c r="K249" s="22"/>
      <c r="L249" s="22"/>
      <c r="M249" s="24"/>
      <c r="N249" s="20"/>
      <c r="O249" s="20"/>
      <c r="P249" s="20"/>
      <c r="Q249" s="20"/>
    </row>
    <row r="250" spans="1:17" x14ac:dyDescent="0.25">
      <c r="A250" s="15" t="s">
        <v>3312</v>
      </c>
      <c r="B250" s="15" t="s">
        <v>3896</v>
      </c>
      <c r="C250" s="15" t="s">
        <v>6866</v>
      </c>
      <c r="D250" s="15">
        <v>244016</v>
      </c>
      <c r="E250" s="15">
        <v>244219</v>
      </c>
      <c r="F250" s="15">
        <f>ABS(Tabelle2[[#This Row],[Stop]]-Tabelle2[[#This Row],[Start]]+1)</f>
        <v>204</v>
      </c>
      <c r="G250" s="16">
        <f>Tabelle2[[#This Row],[Size '[bp']]]/$F$3118*100</f>
        <v>7.0349194087908897E-3</v>
      </c>
      <c r="I250" s="14" t="s">
        <v>6867</v>
      </c>
      <c r="J250" s="14" t="s">
        <v>6563</v>
      </c>
      <c r="K250" s="22" t="s">
        <v>6718</v>
      </c>
      <c r="L250" s="22"/>
      <c r="M250" s="24"/>
      <c r="N250" s="20"/>
      <c r="O250" s="20"/>
      <c r="P250" s="20"/>
      <c r="Q250" s="20"/>
    </row>
    <row r="251" spans="1:17" x14ac:dyDescent="0.25">
      <c r="A251" s="15" t="s">
        <v>6868</v>
      </c>
      <c r="D251" s="15">
        <v>244289</v>
      </c>
      <c r="E251" s="15">
        <v>244385</v>
      </c>
      <c r="F251" s="15">
        <f>ABS(Tabelle2[[#This Row],[Stop]]-Tabelle2[[#This Row],[Start]]+1)</f>
        <v>97</v>
      </c>
      <c r="G251" s="16">
        <f>Tabelle2[[#This Row],[Size '[bp']]]/$F$3118*100</f>
        <v>3.3450352090819433E-3</v>
      </c>
      <c r="I251" s="14" t="s">
        <v>6832</v>
      </c>
      <c r="J251" s="14" t="s">
        <v>6575</v>
      </c>
      <c r="K251" s="22"/>
      <c r="L251" s="22"/>
      <c r="M251" s="24"/>
      <c r="N251" s="20"/>
      <c r="O251" s="20"/>
      <c r="P251" s="20"/>
      <c r="Q251" s="20"/>
    </row>
    <row r="252" spans="1:17" x14ac:dyDescent="0.25">
      <c r="A252" s="15" t="s">
        <v>3311</v>
      </c>
      <c r="B252" s="15" t="s">
        <v>3897</v>
      </c>
      <c r="D252" s="15">
        <v>244569</v>
      </c>
      <c r="E252" s="15">
        <v>244820</v>
      </c>
      <c r="F252" s="15">
        <f>ABS(Tabelle2[[#This Row],[Stop]]-Tabelle2[[#This Row],[Start]]+1)</f>
        <v>252</v>
      </c>
      <c r="G252" s="16">
        <f>Tabelle2[[#This Row],[Size '[bp']]]/$F$3118*100</f>
        <v>8.6901945638005115E-3</v>
      </c>
      <c r="I252" s="14" t="s">
        <v>6564</v>
      </c>
      <c r="J252" s="14" t="s">
        <v>11627</v>
      </c>
      <c r="K252" s="22"/>
      <c r="L252" s="22"/>
      <c r="M252" s="24"/>
      <c r="N252" s="20"/>
      <c r="O252" s="20"/>
      <c r="P252" s="20"/>
      <c r="Q252" s="20"/>
    </row>
    <row r="253" spans="1:17" ht="25.5" x14ac:dyDescent="0.25">
      <c r="A253" s="15" t="s">
        <v>3310</v>
      </c>
      <c r="B253" s="15" t="s">
        <v>3898</v>
      </c>
      <c r="D253" s="15">
        <v>244903</v>
      </c>
      <c r="E253" s="15">
        <v>247308</v>
      </c>
      <c r="F253" s="15">
        <f>ABS(Tabelle2[[#This Row],[Stop]]-Tabelle2[[#This Row],[Start]]+1)</f>
        <v>2406</v>
      </c>
      <c r="G253" s="16">
        <f>Tabelle2[[#This Row],[Size '[bp']]]/$F$3118*100</f>
        <v>8.2970667144857263E-2</v>
      </c>
      <c r="I253" s="14" t="s">
        <v>11549</v>
      </c>
      <c r="J253" s="14" t="s">
        <v>6632</v>
      </c>
      <c r="K253" s="22"/>
      <c r="L253" s="22"/>
      <c r="M253" s="20" t="s">
        <v>11548</v>
      </c>
      <c r="N253" s="20"/>
      <c r="O253" s="20"/>
      <c r="P253" s="20"/>
      <c r="Q253" s="20"/>
    </row>
    <row r="254" spans="1:17" ht="25.5" x14ac:dyDescent="0.25">
      <c r="A254" s="15" t="s">
        <v>3309</v>
      </c>
      <c r="B254" s="15" t="s">
        <v>3899</v>
      </c>
      <c r="C254" s="15" t="s">
        <v>3308</v>
      </c>
      <c r="D254" s="15">
        <v>247320</v>
      </c>
      <c r="E254" s="15">
        <v>248576</v>
      </c>
      <c r="F254" s="15">
        <f>ABS(Tabelle2[[#This Row],[Stop]]-Tabelle2[[#This Row],[Start]]+1)</f>
        <v>1257</v>
      </c>
      <c r="G254" s="16">
        <f>Tabelle2[[#This Row],[Size '[bp']]]/$F$3118*100</f>
        <v>4.3347518121814456E-2</v>
      </c>
      <c r="H254" s="15" t="s">
        <v>11128</v>
      </c>
      <c r="I254" s="14" t="s">
        <v>6869</v>
      </c>
      <c r="J254" s="14" t="s">
        <v>6758</v>
      </c>
      <c r="K254" s="29"/>
      <c r="L254" s="29"/>
      <c r="M254" s="30"/>
      <c r="N254" s="20"/>
      <c r="O254" s="20"/>
      <c r="P254" s="20"/>
      <c r="Q254" s="20"/>
    </row>
    <row r="255" spans="1:17" x14ac:dyDescent="0.25">
      <c r="A255" s="15" t="s">
        <v>3307</v>
      </c>
      <c r="B255" s="15" t="s">
        <v>3900</v>
      </c>
      <c r="D255" s="15">
        <v>249295</v>
      </c>
      <c r="E255" s="15">
        <v>248555</v>
      </c>
      <c r="F255" s="15">
        <f>ABS(Tabelle2[[#This Row],[Stop]]-Tabelle2[[#This Row],[Start]]+1)</f>
        <v>739</v>
      </c>
      <c r="G255" s="16">
        <f>Tabelle2[[#This Row],[Size '[bp']]]/$F$3118*100</f>
        <v>2.5484340407335632E-2</v>
      </c>
      <c r="I255" s="14" t="s">
        <v>6870</v>
      </c>
      <c r="J255" s="14" t="s">
        <v>11627</v>
      </c>
      <c r="K255" s="22"/>
      <c r="L255" s="22"/>
      <c r="M255" s="24"/>
      <c r="N255" s="20"/>
      <c r="O255" s="20"/>
      <c r="P255" s="20"/>
      <c r="Q255" s="20"/>
    </row>
    <row r="256" spans="1:17" x14ac:dyDescent="0.25">
      <c r="A256" s="15" t="s">
        <v>3306</v>
      </c>
      <c r="B256" s="15" t="s">
        <v>3901</v>
      </c>
      <c r="D256" s="15">
        <v>249429</v>
      </c>
      <c r="E256" s="15">
        <v>250511</v>
      </c>
      <c r="F256" s="15">
        <f>ABS(Tabelle2[[#This Row],[Stop]]-Tabelle2[[#This Row],[Start]]+1)</f>
        <v>1083</v>
      </c>
      <c r="G256" s="16">
        <f>Tabelle2[[#This Row],[Size '[bp']]]/$F$3118*100</f>
        <v>3.7347145684904576E-2</v>
      </c>
      <c r="I256" s="14" t="s">
        <v>6871</v>
      </c>
      <c r="J256" s="14" t="s">
        <v>6563</v>
      </c>
      <c r="K256" s="22"/>
      <c r="L256" s="22"/>
      <c r="M256" s="24"/>
      <c r="N256" s="20"/>
      <c r="O256" s="20"/>
      <c r="P256" s="20"/>
      <c r="Q256" s="20"/>
    </row>
    <row r="257" spans="1:17" x14ac:dyDescent="0.25">
      <c r="A257" s="15" t="s">
        <v>3305</v>
      </c>
      <c r="B257" s="15" t="s">
        <v>3902</v>
      </c>
      <c r="D257" s="15">
        <v>250504</v>
      </c>
      <c r="E257" s="15">
        <v>251943</v>
      </c>
      <c r="F257" s="15">
        <f>ABS(Tabelle2[[#This Row],[Stop]]-Tabelle2[[#This Row],[Start]]+1)</f>
        <v>1440</v>
      </c>
      <c r="G257" s="16">
        <f>Tabelle2[[#This Row],[Size '[bp']]]/$F$3118*100</f>
        <v>4.9658254650288641E-2</v>
      </c>
      <c r="I257" s="14" t="s">
        <v>6872</v>
      </c>
      <c r="J257" s="14" t="s">
        <v>6563</v>
      </c>
      <c r="K257" s="22"/>
      <c r="L257" s="22"/>
      <c r="M257" s="24"/>
      <c r="N257" s="20"/>
      <c r="O257" s="20"/>
      <c r="P257" s="20"/>
      <c r="Q257" s="20"/>
    </row>
    <row r="258" spans="1:17" x14ac:dyDescent="0.25">
      <c r="A258" s="15" t="s">
        <v>3304</v>
      </c>
      <c r="B258" s="15" t="s">
        <v>3903</v>
      </c>
      <c r="C258" s="15" t="s">
        <v>3303</v>
      </c>
      <c r="D258" s="15">
        <v>251953</v>
      </c>
      <c r="E258" s="15">
        <v>252834</v>
      </c>
      <c r="F258" s="15">
        <f>ABS(Tabelle2[[#This Row],[Stop]]-Tabelle2[[#This Row],[Start]]+1)</f>
        <v>882</v>
      </c>
      <c r="G258" s="16">
        <f>Tabelle2[[#This Row],[Size '[bp']]]/$F$3118*100</f>
        <v>3.0415680973301794E-2</v>
      </c>
      <c r="H258" s="15" t="s">
        <v>6873</v>
      </c>
      <c r="I258" s="14" t="s">
        <v>6874</v>
      </c>
      <c r="J258" s="14" t="s">
        <v>6575</v>
      </c>
      <c r="K258" s="22"/>
      <c r="L258" s="22"/>
      <c r="M258" s="24"/>
      <c r="N258" s="20"/>
      <c r="O258" s="20"/>
      <c r="P258" s="20"/>
      <c r="Q258" s="20"/>
    </row>
    <row r="259" spans="1:17" x14ac:dyDescent="0.25">
      <c r="A259" s="15" t="s">
        <v>3302</v>
      </c>
      <c r="B259" s="15" t="s">
        <v>3904</v>
      </c>
      <c r="D259" s="15">
        <v>253820</v>
      </c>
      <c r="E259" s="15">
        <v>252828</v>
      </c>
      <c r="F259" s="15">
        <f>ABS(Tabelle2[[#This Row],[Stop]]-Tabelle2[[#This Row],[Start]]+1)</f>
        <v>991</v>
      </c>
      <c r="G259" s="16">
        <f>Tabelle2[[#This Row],[Size '[bp']]]/$F$3118*100</f>
        <v>3.4174534971136136E-2</v>
      </c>
      <c r="I259" s="14" t="s">
        <v>6875</v>
      </c>
      <c r="J259" s="14" t="s">
        <v>6563</v>
      </c>
      <c r="K259" s="29"/>
      <c r="L259" s="29"/>
      <c r="M259" s="30"/>
      <c r="N259" s="20"/>
      <c r="O259" s="20"/>
      <c r="P259" s="20"/>
      <c r="Q259" s="20"/>
    </row>
    <row r="260" spans="1:17" ht="25.5" x14ac:dyDescent="0.25">
      <c r="A260" s="15" t="s">
        <v>3301</v>
      </c>
      <c r="C260" s="15" t="s">
        <v>6876</v>
      </c>
      <c r="D260" s="15">
        <v>255487</v>
      </c>
      <c r="E260" s="15">
        <v>254327</v>
      </c>
      <c r="F260" s="15">
        <f>ABS(Tabelle2[[#This Row],[Stop]]-Tabelle2[[#This Row],[Start]]+1)</f>
        <v>1159</v>
      </c>
      <c r="G260" s="16">
        <f>Tabelle2[[#This Row],[Size '[bp']]]/$F$3118*100</f>
        <v>3.9967998013669813E-2</v>
      </c>
      <c r="H260" s="15" t="s">
        <v>6877</v>
      </c>
      <c r="I260" s="14" t="s">
        <v>6808</v>
      </c>
      <c r="J260" s="14" t="s">
        <v>6554</v>
      </c>
      <c r="K260" s="22"/>
      <c r="L260" s="22"/>
      <c r="M260" s="24"/>
      <c r="N260" s="20"/>
      <c r="O260" s="20"/>
      <c r="P260" s="20"/>
      <c r="Q260" s="20"/>
    </row>
    <row r="261" spans="1:17" x14ac:dyDescent="0.25">
      <c r="A261" s="15" t="s">
        <v>3300</v>
      </c>
      <c r="D261" s="15">
        <v>255795</v>
      </c>
      <c r="E261" s="15">
        <v>255490</v>
      </c>
      <c r="F261" s="15">
        <f>ABS(Tabelle2[[#This Row],[Stop]]-Tabelle2[[#This Row],[Start]]+1)</f>
        <v>304</v>
      </c>
      <c r="G261" s="16">
        <f>Tabelle2[[#This Row],[Size '[bp']]]/$F$3118*100</f>
        <v>1.0483409315060935E-2</v>
      </c>
      <c r="I261" s="14" t="s">
        <v>120</v>
      </c>
      <c r="J261" s="14" t="s">
        <v>11627</v>
      </c>
      <c r="K261" s="22"/>
      <c r="L261" s="22"/>
      <c r="M261" s="24"/>
      <c r="N261" s="20"/>
      <c r="O261" s="20"/>
      <c r="P261" s="20"/>
      <c r="Q261" s="20"/>
    </row>
    <row r="262" spans="1:17" x14ac:dyDescent="0.25">
      <c r="A262" s="15" t="s">
        <v>6878</v>
      </c>
      <c r="D262" s="15">
        <v>256346</v>
      </c>
      <c r="E262" s="15">
        <v>256223</v>
      </c>
      <c r="F262" s="15">
        <f>ABS(Tabelle2[[#This Row],[Stop]]-Tabelle2[[#This Row],[Start]]+1)</f>
        <v>122</v>
      </c>
      <c r="G262" s="16">
        <f>Tabelle2[[#This Row],[Size '[bp']]]/$F$3118*100</f>
        <v>4.2071576856494543E-3</v>
      </c>
      <c r="I262" s="14" t="s">
        <v>6832</v>
      </c>
      <c r="J262" s="14" t="s">
        <v>6575</v>
      </c>
      <c r="K262" s="22"/>
      <c r="L262" s="22"/>
      <c r="M262" s="24"/>
      <c r="N262" s="20"/>
      <c r="O262" s="20"/>
      <c r="P262" s="20"/>
      <c r="Q262" s="20"/>
    </row>
    <row r="263" spans="1:17" x14ac:dyDescent="0.25">
      <c r="A263" s="15" t="s">
        <v>3299</v>
      </c>
      <c r="B263" s="15" t="s">
        <v>3905</v>
      </c>
      <c r="C263" s="15" t="s">
        <v>6879</v>
      </c>
      <c r="D263" s="15">
        <v>256618</v>
      </c>
      <c r="E263" s="15">
        <v>257898</v>
      </c>
      <c r="F263" s="15">
        <f>ABS(Tabelle2[[#This Row],[Stop]]-Tabelle2[[#This Row],[Start]]+1)</f>
        <v>1281</v>
      </c>
      <c r="G263" s="16">
        <f>Tabelle2[[#This Row],[Size '[bp']]]/$F$3118*100</f>
        <v>4.4175155699319263E-2</v>
      </c>
      <c r="H263" s="15" t="s">
        <v>6880</v>
      </c>
      <c r="I263" s="14" t="s">
        <v>6881</v>
      </c>
      <c r="J263" s="14" t="s">
        <v>6643</v>
      </c>
      <c r="K263" s="22"/>
      <c r="L263" s="22"/>
      <c r="M263" s="24" t="s">
        <v>11000</v>
      </c>
      <c r="N263" s="20"/>
      <c r="O263" s="20"/>
      <c r="P263" s="20"/>
      <c r="Q263" s="20"/>
    </row>
    <row r="264" spans="1:17" x14ac:dyDescent="0.25">
      <c r="A264" s="15" t="s">
        <v>3298</v>
      </c>
      <c r="B264" s="15" t="s">
        <v>3906</v>
      </c>
      <c r="D264" s="15">
        <v>257901</v>
      </c>
      <c r="E264" s="15">
        <v>258533</v>
      </c>
      <c r="F264" s="15">
        <f>ABS(Tabelle2[[#This Row],[Stop]]-Tabelle2[[#This Row],[Start]]+1)</f>
        <v>633</v>
      </c>
      <c r="G264" s="16">
        <f>Tabelle2[[#This Row],[Size '[bp']]]/$F$3118*100</f>
        <v>2.1828941106689381E-2</v>
      </c>
      <c r="I264" s="14" t="s">
        <v>6560</v>
      </c>
      <c r="J264" s="14" t="s">
        <v>11627</v>
      </c>
      <c r="K264" s="22"/>
      <c r="L264" s="22"/>
      <c r="M264" s="24"/>
      <c r="N264" s="20"/>
      <c r="O264" s="20"/>
      <c r="P264" s="20"/>
      <c r="Q264" s="20"/>
    </row>
    <row r="265" spans="1:17" ht="25.5" x14ac:dyDescent="0.25">
      <c r="A265" s="15" t="s">
        <v>3297</v>
      </c>
      <c r="B265" s="15" t="s">
        <v>3907</v>
      </c>
      <c r="C265" s="15" t="s">
        <v>3296</v>
      </c>
      <c r="D265" s="15">
        <v>258552</v>
      </c>
      <c r="E265" s="15">
        <v>260879</v>
      </c>
      <c r="F265" s="15">
        <f>ABS(Tabelle2[[#This Row],[Stop]]-Tabelle2[[#This Row],[Start]]+1)</f>
        <v>2328</v>
      </c>
      <c r="G265" s="16">
        <f>Tabelle2[[#This Row],[Size '[bp']]]/$F$3118*100</f>
        <v>8.0280845017966632E-2</v>
      </c>
      <c r="H265" s="15" t="s">
        <v>6882</v>
      </c>
      <c r="I265" s="14" t="s">
        <v>6883</v>
      </c>
      <c r="J265" s="14" t="s">
        <v>6554</v>
      </c>
      <c r="K265" s="22"/>
      <c r="L265" s="22"/>
      <c r="M265" s="24"/>
      <c r="N265" s="20"/>
      <c r="O265" s="20"/>
      <c r="P265" s="20"/>
      <c r="Q265" s="20"/>
    </row>
    <row r="266" spans="1:17" x14ac:dyDescent="0.25">
      <c r="A266" s="15" t="s">
        <v>3295</v>
      </c>
      <c r="B266" s="15" t="s">
        <v>3908</v>
      </c>
      <c r="D266" s="15">
        <v>260988</v>
      </c>
      <c r="E266" s="15">
        <v>261299</v>
      </c>
      <c r="F266" s="15">
        <f>ABS(Tabelle2[[#This Row],[Stop]]-Tabelle2[[#This Row],[Start]]+1)</f>
        <v>312</v>
      </c>
      <c r="G266" s="16">
        <f>Tabelle2[[#This Row],[Size '[bp']]]/$F$3118*100</f>
        <v>1.0759288507562539E-2</v>
      </c>
      <c r="I266" s="14" t="s">
        <v>6884</v>
      </c>
      <c r="J266" s="14" t="s">
        <v>11627</v>
      </c>
      <c r="K266" s="22" t="s">
        <v>6885</v>
      </c>
      <c r="L266" s="22"/>
      <c r="M266" s="24"/>
      <c r="N266" s="20"/>
      <c r="O266" s="20"/>
      <c r="P266" s="20"/>
      <c r="Q266" s="20"/>
    </row>
    <row r="267" spans="1:17" ht="25.5" x14ac:dyDescent="0.25">
      <c r="A267" s="15" t="s">
        <v>3294</v>
      </c>
      <c r="B267" s="15" t="s">
        <v>3909</v>
      </c>
      <c r="C267" s="15" t="s">
        <v>3293</v>
      </c>
      <c r="D267" s="15">
        <v>261403</v>
      </c>
      <c r="E267" s="15">
        <v>262059</v>
      </c>
      <c r="F267" s="15">
        <f>ABS(Tabelle2[[#This Row],[Stop]]-Tabelle2[[#This Row],[Start]]+1)</f>
        <v>657</v>
      </c>
      <c r="G267" s="16">
        <f>Tabelle2[[#This Row],[Size '[bp']]]/$F$3118*100</f>
        <v>2.2656578684194191E-2</v>
      </c>
      <c r="H267" s="15" t="s">
        <v>6886</v>
      </c>
      <c r="I267" s="14" t="s">
        <v>6887</v>
      </c>
      <c r="J267" s="14" t="s">
        <v>6554</v>
      </c>
      <c r="K267" s="22" t="s">
        <v>6885</v>
      </c>
      <c r="L267" s="22"/>
      <c r="M267" s="24"/>
      <c r="N267" s="20"/>
      <c r="O267" s="20"/>
      <c r="P267" s="20"/>
      <c r="Q267" s="20"/>
    </row>
    <row r="268" spans="1:17" x14ac:dyDescent="0.25">
      <c r="A268" s="15" t="s">
        <v>3292</v>
      </c>
      <c r="B268" s="15" t="s">
        <v>3910</v>
      </c>
      <c r="C268" s="15" t="s">
        <v>3291</v>
      </c>
      <c r="D268" s="15">
        <v>263296</v>
      </c>
      <c r="E268" s="15">
        <v>262544</v>
      </c>
      <c r="F268" s="15">
        <f>ABS(Tabelle2[[#This Row],[Stop]]-Tabelle2[[#This Row],[Start]]+1)</f>
        <v>751</v>
      </c>
      <c r="G268" s="16">
        <f>Tabelle2[[#This Row],[Size '[bp']]]/$F$3118*100</f>
        <v>2.5898159196088032E-2</v>
      </c>
      <c r="H268" s="15" t="s">
        <v>6888</v>
      </c>
      <c r="I268" s="14" t="s">
        <v>6889</v>
      </c>
      <c r="J268" s="14" t="s">
        <v>6653</v>
      </c>
      <c r="K268" s="22"/>
      <c r="L268" s="22"/>
      <c r="M268" s="24"/>
      <c r="N268" s="20"/>
      <c r="O268" s="20"/>
      <c r="P268" s="20"/>
      <c r="Q268" s="20"/>
    </row>
    <row r="269" spans="1:17" x14ac:dyDescent="0.25">
      <c r="A269" s="15" t="s">
        <v>3290</v>
      </c>
      <c r="B269" s="15" t="s">
        <v>3911</v>
      </c>
      <c r="D269" s="15">
        <v>264567</v>
      </c>
      <c r="E269" s="15">
        <v>263296</v>
      </c>
      <c r="F269" s="15">
        <f>ABS(Tabelle2[[#This Row],[Stop]]-Tabelle2[[#This Row],[Start]]+1)</f>
        <v>1270</v>
      </c>
      <c r="G269" s="16">
        <f>Tabelle2[[#This Row],[Size '[bp']]]/$F$3118*100</f>
        <v>4.3795821809629563E-2</v>
      </c>
      <c r="I269" s="14" t="s">
        <v>6890</v>
      </c>
      <c r="J269" s="14" t="s">
        <v>6632</v>
      </c>
      <c r="K269" s="22"/>
      <c r="L269" s="22"/>
      <c r="M269" s="24"/>
      <c r="N269" s="20"/>
      <c r="O269" s="20"/>
      <c r="P269" s="20"/>
      <c r="Q269" s="20"/>
    </row>
    <row r="270" spans="1:17" ht="25.5" x14ac:dyDescent="0.25">
      <c r="A270" s="15" t="s">
        <v>3289</v>
      </c>
      <c r="B270" s="15" t="s">
        <v>3912</v>
      </c>
      <c r="D270" s="15">
        <v>265679</v>
      </c>
      <c r="E270" s="15">
        <v>264597</v>
      </c>
      <c r="F270" s="15">
        <f>ABS(Tabelle2[[#This Row],[Stop]]-Tabelle2[[#This Row],[Start]]+1)</f>
        <v>1081</v>
      </c>
      <c r="G270" s="16">
        <f>Tabelle2[[#This Row],[Size '[bp']]]/$F$3118*100</f>
        <v>3.7278175886779175E-2</v>
      </c>
      <c r="I270" s="14" t="s">
        <v>11001</v>
      </c>
      <c r="J270" s="14" t="s">
        <v>6554</v>
      </c>
      <c r="K270" s="22"/>
      <c r="L270" s="22"/>
      <c r="M270" s="24"/>
      <c r="N270" s="20"/>
      <c r="O270" s="20"/>
      <c r="P270" s="20"/>
      <c r="Q270" s="20"/>
    </row>
    <row r="271" spans="1:17" x14ac:dyDescent="0.25">
      <c r="A271" s="15" t="s">
        <v>3288</v>
      </c>
      <c r="B271" s="15" t="s">
        <v>3913</v>
      </c>
      <c r="C271" s="15" t="s">
        <v>3287</v>
      </c>
      <c r="D271" s="15">
        <v>268002</v>
      </c>
      <c r="E271" s="15">
        <v>266152</v>
      </c>
      <c r="F271" s="15">
        <f>ABS(Tabelle2[[#This Row],[Stop]]-Tabelle2[[#This Row],[Start]]+1)</f>
        <v>1849</v>
      </c>
      <c r="G271" s="16">
        <f>Tabelle2[[#This Row],[Size '[bp']]]/$F$3118*100</f>
        <v>6.3762578366933123E-2</v>
      </c>
      <c r="H271" s="15" t="s">
        <v>6891</v>
      </c>
      <c r="I271" s="14" t="s">
        <v>6892</v>
      </c>
      <c r="J271" s="14" t="s">
        <v>6643</v>
      </c>
      <c r="K271" s="29" t="s">
        <v>6893</v>
      </c>
      <c r="L271" s="29"/>
      <c r="M271" s="30" t="s">
        <v>11091</v>
      </c>
      <c r="N271" s="20"/>
      <c r="O271" s="20"/>
      <c r="P271" s="20"/>
      <c r="Q271" s="20"/>
    </row>
    <row r="272" spans="1:17" x14ac:dyDescent="0.25">
      <c r="A272" s="15" t="s">
        <v>3286</v>
      </c>
      <c r="B272" s="15" t="s">
        <v>3914</v>
      </c>
      <c r="D272" s="15">
        <v>269068</v>
      </c>
      <c r="E272" s="15">
        <v>268256</v>
      </c>
      <c r="F272" s="15">
        <f>ABS(Tabelle2[[#This Row],[Stop]]-Tabelle2[[#This Row],[Start]]+1)</f>
        <v>811</v>
      </c>
      <c r="G272" s="16">
        <f>Tabelle2[[#This Row],[Size '[bp']]]/$F$3118*100</f>
        <v>2.7967253139850056E-2</v>
      </c>
      <c r="I272" s="14" t="s">
        <v>6564</v>
      </c>
      <c r="J272" s="14" t="s">
        <v>11627</v>
      </c>
      <c r="K272" s="22" t="s">
        <v>6893</v>
      </c>
      <c r="L272" s="22"/>
      <c r="M272" s="24"/>
      <c r="N272" s="20"/>
      <c r="O272" s="20"/>
      <c r="P272" s="20"/>
      <c r="Q272" s="20"/>
    </row>
    <row r="273" spans="1:17" x14ac:dyDescent="0.25">
      <c r="A273" s="15" t="s">
        <v>3285</v>
      </c>
      <c r="B273" s="15" t="s">
        <v>3915</v>
      </c>
      <c r="C273" s="15" t="s">
        <v>3284</v>
      </c>
      <c r="D273" s="15">
        <v>269371</v>
      </c>
      <c r="E273" s="15">
        <v>270636</v>
      </c>
      <c r="F273" s="15">
        <f>ABS(Tabelle2[[#This Row],[Stop]]-Tabelle2[[#This Row],[Start]]+1)</f>
        <v>1266</v>
      </c>
      <c r="G273" s="16">
        <f>Tabelle2[[#This Row],[Size '[bp']]]/$F$3118*100</f>
        <v>4.3657882213378761E-2</v>
      </c>
      <c r="H273" s="15" t="s">
        <v>6894</v>
      </c>
      <c r="I273" s="14" t="s">
        <v>11002</v>
      </c>
      <c r="J273" s="14" t="s">
        <v>6643</v>
      </c>
      <c r="K273" s="29" t="s">
        <v>6893</v>
      </c>
      <c r="L273" s="29"/>
      <c r="M273" s="30" t="s">
        <v>11129</v>
      </c>
      <c r="N273" s="20"/>
      <c r="O273" s="20"/>
      <c r="P273" s="20"/>
      <c r="Q273" s="20"/>
    </row>
    <row r="274" spans="1:17" ht="25.5" x14ac:dyDescent="0.25">
      <c r="A274" s="15" t="s">
        <v>3283</v>
      </c>
      <c r="B274" s="15" t="s">
        <v>3916</v>
      </c>
      <c r="C274" s="15" t="s">
        <v>3282</v>
      </c>
      <c r="D274" s="15">
        <v>270660</v>
      </c>
      <c r="E274" s="15">
        <v>271694</v>
      </c>
      <c r="F274" s="15">
        <f>ABS(Tabelle2[[#This Row],[Stop]]-Tabelle2[[#This Row],[Start]]+1)</f>
        <v>1035</v>
      </c>
      <c r="G274" s="16">
        <f>Tabelle2[[#This Row],[Size '[bp']]]/$F$3118*100</f>
        <v>3.5691870529894955E-2</v>
      </c>
      <c r="H274" s="15" t="s">
        <v>6895</v>
      </c>
      <c r="I274" s="14" t="s">
        <v>11003</v>
      </c>
      <c r="J274" s="14" t="s">
        <v>6643</v>
      </c>
      <c r="K274" s="29" t="s">
        <v>6893</v>
      </c>
      <c r="L274" s="29"/>
      <c r="M274" s="30" t="s">
        <v>11130</v>
      </c>
      <c r="N274" s="20"/>
      <c r="O274" s="20"/>
      <c r="P274" s="20"/>
      <c r="Q274" s="20"/>
    </row>
    <row r="275" spans="1:17" x14ac:dyDescent="0.25">
      <c r="A275" s="15" t="s">
        <v>3281</v>
      </c>
      <c r="B275" s="15" t="s">
        <v>3917</v>
      </c>
      <c r="D275" s="15">
        <v>271761</v>
      </c>
      <c r="E275" s="15">
        <v>273197</v>
      </c>
      <c r="F275" s="15">
        <f>ABS(Tabelle2[[#This Row],[Stop]]-Tabelle2[[#This Row],[Start]]+1)</f>
        <v>1437</v>
      </c>
      <c r="G275" s="16">
        <f>Tabelle2[[#This Row],[Size '[bp']]]/$F$3118*100</f>
        <v>4.955479995310054E-2</v>
      </c>
      <c r="I275" s="14" t="s">
        <v>6564</v>
      </c>
      <c r="J275" s="14" t="s">
        <v>11627</v>
      </c>
      <c r="K275" s="22"/>
      <c r="L275" s="22"/>
      <c r="M275" s="24"/>
      <c r="N275" s="20"/>
      <c r="O275" s="20"/>
      <c r="P275" s="20"/>
      <c r="Q275" s="20"/>
    </row>
    <row r="276" spans="1:17" ht="25.5" x14ac:dyDescent="0.25">
      <c r="A276" s="15" t="s">
        <v>3280</v>
      </c>
      <c r="B276" s="15" t="s">
        <v>3918</v>
      </c>
      <c r="C276" s="15" t="s">
        <v>3279</v>
      </c>
      <c r="D276" s="15">
        <v>274120</v>
      </c>
      <c r="E276" s="15">
        <v>273539</v>
      </c>
      <c r="F276" s="15">
        <f>ABS(Tabelle2[[#This Row],[Stop]]-Tabelle2[[#This Row],[Start]]+1)</f>
        <v>580</v>
      </c>
      <c r="G276" s="16">
        <f>Tabelle2[[#This Row],[Size '[bp']]]/$F$3118*100</f>
        <v>2.0001241456366257E-2</v>
      </c>
      <c r="H276" s="15" t="s">
        <v>6896</v>
      </c>
      <c r="I276" s="14" t="s">
        <v>11620</v>
      </c>
      <c r="J276" s="14" t="s">
        <v>6758</v>
      </c>
      <c r="K276" s="29"/>
      <c r="L276" s="29"/>
      <c r="M276" s="30" t="s">
        <v>11132</v>
      </c>
      <c r="N276" s="20"/>
      <c r="O276" s="20"/>
      <c r="P276" s="20"/>
      <c r="Q276" s="20"/>
    </row>
    <row r="277" spans="1:17" x14ac:dyDescent="0.25">
      <c r="A277" s="15" t="s">
        <v>3278</v>
      </c>
      <c r="B277" s="15" t="s">
        <v>3919</v>
      </c>
      <c r="C277" s="15" t="s">
        <v>3277</v>
      </c>
      <c r="D277" s="15">
        <v>274324</v>
      </c>
      <c r="E277" s="15">
        <v>275874</v>
      </c>
      <c r="F277" s="15">
        <f>ABS(Tabelle2[[#This Row],[Stop]]-Tabelle2[[#This Row],[Start]]+1)</f>
        <v>1551</v>
      </c>
      <c r="G277" s="16">
        <f>Tabelle2[[#This Row],[Size '[bp']]]/$F$3118*100</f>
        <v>5.3486078446248385E-2</v>
      </c>
      <c r="H277" s="15" t="s">
        <v>6897</v>
      </c>
      <c r="I277" s="14" t="s">
        <v>6898</v>
      </c>
      <c r="J277" s="14" t="s">
        <v>6597</v>
      </c>
      <c r="K277" s="22" t="s">
        <v>6899</v>
      </c>
      <c r="L277" s="22"/>
      <c r="M277" s="24"/>
      <c r="N277" s="20"/>
      <c r="O277" s="20"/>
      <c r="P277" s="20"/>
      <c r="Q277" s="20"/>
    </row>
    <row r="278" spans="1:17" x14ac:dyDescent="0.25">
      <c r="A278" s="15" t="s">
        <v>3276</v>
      </c>
      <c r="B278" s="15" t="s">
        <v>3920</v>
      </c>
      <c r="D278" s="15">
        <v>276247</v>
      </c>
      <c r="E278" s="15">
        <v>275954</v>
      </c>
      <c r="F278" s="15">
        <f>ABS(Tabelle2[[#This Row],[Stop]]-Tabelle2[[#This Row],[Start]]+1)</f>
        <v>292</v>
      </c>
      <c r="G278" s="16">
        <f>Tabelle2[[#This Row],[Size '[bp']]]/$F$3118*100</f>
        <v>1.006959052630853E-2</v>
      </c>
      <c r="I278" s="14" t="s">
        <v>6589</v>
      </c>
      <c r="J278" s="14" t="s">
        <v>11627</v>
      </c>
      <c r="K278" s="22" t="s">
        <v>6900</v>
      </c>
      <c r="L278" s="22"/>
      <c r="M278" s="24"/>
      <c r="N278" s="20"/>
      <c r="O278" s="20"/>
      <c r="P278" s="20"/>
      <c r="Q278" s="20"/>
    </row>
    <row r="279" spans="1:17" ht="38.25" x14ac:dyDescent="0.25">
      <c r="A279" s="15" t="s">
        <v>3275</v>
      </c>
      <c r="B279" s="15" t="s">
        <v>3921</v>
      </c>
      <c r="C279" s="15" t="s">
        <v>3274</v>
      </c>
      <c r="D279" s="15">
        <v>276754</v>
      </c>
      <c r="E279" s="15">
        <v>276299</v>
      </c>
      <c r="F279" s="15">
        <f>ABS(Tabelle2[[#This Row],[Stop]]-Tabelle2[[#This Row],[Start]]+1)</f>
        <v>454</v>
      </c>
      <c r="G279" s="16">
        <f>Tabelle2[[#This Row],[Size '[bp']]]/$F$3118*100</f>
        <v>1.5656144174466001E-2</v>
      </c>
      <c r="H279" s="15" t="s">
        <v>6901</v>
      </c>
      <c r="I279" s="14" t="s">
        <v>10801</v>
      </c>
      <c r="J279" s="14" t="s">
        <v>6566</v>
      </c>
      <c r="K279" s="22" t="s">
        <v>6902</v>
      </c>
      <c r="L279" s="22" t="s">
        <v>6903</v>
      </c>
      <c r="M279" s="24" t="s">
        <v>10802</v>
      </c>
      <c r="N279" s="20"/>
      <c r="O279" s="20"/>
      <c r="P279" s="20"/>
      <c r="Q279" s="20"/>
    </row>
    <row r="280" spans="1:17" ht="25.5" x14ac:dyDescent="0.25">
      <c r="A280" s="15" t="s">
        <v>77</v>
      </c>
      <c r="B280" s="15" t="s">
        <v>3922</v>
      </c>
      <c r="C280" s="15" t="s">
        <v>78</v>
      </c>
      <c r="D280" s="15">
        <v>276829</v>
      </c>
      <c r="E280" s="15">
        <v>277584</v>
      </c>
      <c r="F280" s="15">
        <f>ABS(Tabelle2[[#This Row],[Stop]]-Tabelle2[[#This Row],[Start]]+1)</f>
        <v>756</v>
      </c>
      <c r="G280" s="16">
        <f>Tabelle2[[#This Row],[Size '[bp']]]/$F$3118*100</f>
        <v>2.6070583691401538E-2</v>
      </c>
      <c r="H280" s="15" t="s">
        <v>6904</v>
      </c>
      <c r="I280" s="14" t="s">
        <v>6905</v>
      </c>
      <c r="J280" s="14" t="s">
        <v>6643</v>
      </c>
      <c r="K280" s="22" t="s">
        <v>6906</v>
      </c>
      <c r="L280" s="22"/>
      <c r="M280" s="24" t="s">
        <v>11004</v>
      </c>
      <c r="N280" s="20"/>
      <c r="O280" s="20"/>
      <c r="P280" s="20"/>
      <c r="Q280" s="20"/>
    </row>
    <row r="281" spans="1:17" ht="25.5" x14ac:dyDescent="0.25">
      <c r="A281" s="15" t="s">
        <v>79</v>
      </c>
      <c r="B281" s="15" t="s">
        <v>3923</v>
      </c>
      <c r="C281" s="15" t="s">
        <v>80</v>
      </c>
      <c r="D281" s="15">
        <v>277581</v>
      </c>
      <c r="E281" s="15">
        <v>277907</v>
      </c>
      <c r="F281" s="15">
        <f>ABS(Tabelle2[[#This Row],[Stop]]-Tabelle2[[#This Row],[Start]]+1)</f>
        <v>327</v>
      </c>
      <c r="G281" s="16">
        <f>Tabelle2[[#This Row],[Size '[bp']]]/$F$3118*100</f>
        <v>1.1276561993503046E-2</v>
      </c>
      <c r="H281" s="15" t="s">
        <v>6907</v>
      </c>
      <c r="I281" s="14" t="s">
        <v>6908</v>
      </c>
      <c r="J281" s="14" t="s">
        <v>6643</v>
      </c>
      <c r="K281" s="22" t="s">
        <v>6906</v>
      </c>
      <c r="L281" s="22"/>
      <c r="M281" s="24" t="s">
        <v>11004</v>
      </c>
      <c r="N281" s="20"/>
      <c r="O281" s="20"/>
      <c r="P281" s="20"/>
      <c r="Q281" s="20"/>
    </row>
    <row r="282" spans="1:17" x14ac:dyDescent="0.25">
      <c r="A282" s="15" t="s">
        <v>3273</v>
      </c>
      <c r="B282" s="15" t="s">
        <v>3924</v>
      </c>
      <c r="D282" s="15">
        <v>278277</v>
      </c>
      <c r="E282" s="15">
        <v>277984</v>
      </c>
      <c r="F282" s="15">
        <f>ABS(Tabelle2[[#This Row],[Stop]]-Tabelle2[[#This Row],[Start]]+1)</f>
        <v>292</v>
      </c>
      <c r="G282" s="16">
        <f>Tabelle2[[#This Row],[Size '[bp']]]/$F$3118*100</f>
        <v>1.006959052630853E-2</v>
      </c>
      <c r="I282" s="14" t="s">
        <v>6589</v>
      </c>
      <c r="J282" s="14" t="s">
        <v>11627</v>
      </c>
      <c r="K282" s="22"/>
      <c r="L282" s="22"/>
      <c r="M282" s="24"/>
      <c r="N282" s="20"/>
      <c r="O282" s="20"/>
      <c r="P282" s="20"/>
      <c r="Q282" s="20"/>
    </row>
    <row r="283" spans="1:17" ht="38.25" x14ac:dyDescent="0.25">
      <c r="A283" s="15" t="s">
        <v>3272</v>
      </c>
      <c r="B283" s="15" t="s">
        <v>3925</v>
      </c>
      <c r="C283" s="15" t="s">
        <v>6909</v>
      </c>
      <c r="D283" s="15">
        <v>278732</v>
      </c>
      <c r="E283" s="15">
        <v>278385</v>
      </c>
      <c r="F283" s="15">
        <f>ABS(Tabelle2[[#This Row],[Stop]]-Tabelle2[[#This Row],[Start]]+1)</f>
        <v>346</v>
      </c>
      <c r="G283" s="16">
        <f>Tabelle2[[#This Row],[Size '[bp']]]/$F$3118*100</f>
        <v>1.1931775075694354E-2</v>
      </c>
      <c r="H283" s="15" t="s">
        <v>6910</v>
      </c>
      <c r="I283" s="14" t="s">
        <v>10803</v>
      </c>
      <c r="J283" s="14" t="s">
        <v>6566</v>
      </c>
      <c r="K283" s="22"/>
      <c r="L283" s="23" t="s">
        <v>10576</v>
      </c>
      <c r="M283" s="24" t="s">
        <v>10804</v>
      </c>
      <c r="N283" s="20"/>
      <c r="O283" s="20"/>
      <c r="P283" s="20"/>
      <c r="Q283" s="20"/>
    </row>
    <row r="284" spans="1:17" ht="38.25" x14ac:dyDescent="0.25">
      <c r="A284" s="15" t="s">
        <v>3271</v>
      </c>
      <c r="B284" s="15" t="s">
        <v>3926</v>
      </c>
      <c r="C284" s="15" t="s">
        <v>6911</v>
      </c>
      <c r="D284" s="15">
        <v>278814</v>
      </c>
      <c r="E284" s="15">
        <v>279896</v>
      </c>
      <c r="F284" s="15">
        <f>ABS(Tabelle2[[#This Row],[Stop]]-Tabelle2[[#This Row],[Start]]+1)</f>
        <v>1083</v>
      </c>
      <c r="G284" s="16">
        <f>Tabelle2[[#This Row],[Size '[bp']]]/$F$3118*100</f>
        <v>3.7347145684904576E-2</v>
      </c>
      <c r="H284" s="15" t="s">
        <v>6912</v>
      </c>
      <c r="I284" s="14" t="s">
        <v>6913</v>
      </c>
      <c r="J284" s="14" t="s">
        <v>6597</v>
      </c>
      <c r="K284" s="22" t="s">
        <v>6914</v>
      </c>
      <c r="L284" s="22"/>
      <c r="M284" s="24" t="s">
        <v>10804</v>
      </c>
      <c r="N284" s="20"/>
      <c r="O284" s="20"/>
      <c r="P284" s="20"/>
      <c r="Q284" s="20"/>
    </row>
    <row r="285" spans="1:17" ht="38.25" x14ac:dyDescent="0.25">
      <c r="A285" s="15" t="s">
        <v>3270</v>
      </c>
      <c r="B285" s="15" t="s">
        <v>3927</v>
      </c>
      <c r="C285" s="15" t="s">
        <v>6915</v>
      </c>
      <c r="D285" s="15">
        <v>279893</v>
      </c>
      <c r="E285" s="15">
        <v>280282</v>
      </c>
      <c r="F285" s="15">
        <f>ABS(Tabelle2[[#This Row],[Stop]]-Tabelle2[[#This Row],[Start]]+1)</f>
        <v>390</v>
      </c>
      <c r="G285" s="16">
        <f>Tabelle2[[#This Row],[Size '[bp']]]/$F$3118*100</f>
        <v>1.3449110634453174E-2</v>
      </c>
      <c r="H285" s="15" t="s">
        <v>6916</v>
      </c>
      <c r="I285" s="14" t="s">
        <v>6917</v>
      </c>
      <c r="J285" s="14" t="s">
        <v>6597</v>
      </c>
      <c r="K285" s="22" t="s">
        <v>6914</v>
      </c>
      <c r="L285" s="22"/>
      <c r="M285" s="24" t="s">
        <v>10804</v>
      </c>
      <c r="N285" s="20"/>
      <c r="O285" s="20"/>
      <c r="P285" s="20"/>
      <c r="Q285" s="20"/>
    </row>
    <row r="286" spans="1:17" x14ac:dyDescent="0.25">
      <c r="A286" s="15" t="s">
        <v>3269</v>
      </c>
      <c r="B286" s="15" t="s">
        <v>3928</v>
      </c>
      <c r="C286" s="15" t="s">
        <v>6918</v>
      </c>
      <c r="D286" s="15">
        <v>280666</v>
      </c>
      <c r="E286" s="15">
        <v>280346</v>
      </c>
      <c r="F286" s="15">
        <f>ABS(Tabelle2[[#This Row],[Stop]]-Tabelle2[[#This Row],[Start]]+1)</f>
        <v>319</v>
      </c>
      <c r="G286" s="16">
        <f>Tabelle2[[#This Row],[Size '[bp']]]/$F$3118*100</f>
        <v>1.1000682801001442E-2</v>
      </c>
      <c r="H286" s="15" t="s">
        <v>6919</v>
      </c>
      <c r="I286" s="14" t="s">
        <v>11005</v>
      </c>
      <c r="J286" s="14" t="s">
        <v>6597</v>
      </c>
      <c r="K286" s="22"/>
      <c r="L286" s="22"/>
      <c r="M286" s="24"/>
      <c r="N286" s="20"/>
      <c r="O286" s="20"/>
      <c r="P286" s="20"/>
      <c r="Q286" s="20"/>
    </row>
    <row r="287" spans="1:17" x14ac:dyDescent="0.25">
      <c r="A287" s="15" t="s">
        <v>3268</v>
      </c>
      <c r="B287" s="15" t="s">
        <v>3929</v>
      </c>
      <c r="C287" s="15" t="s">
        <v>6920</v>
      </c>
      <c r="D287" s="15">
        <v>280939</v>
      </c>
      <c r="E287" s="15">
        <v>280667</v>
      </c>
      <c r="F287" s="15">
        <f>ABS(Tabelle2[[#This Row],[Stop]]-Tabelle2[[#This Row],[Start]]+1)</f>
        <v>271</v>
      </c>
      <c r="G287" s="16">
        <f>Tabelle2[[#This Row],[Size '[bp']]]/$F$3118*100</f>
        <v>9.3454076459918208E-3</v>
      </c>
      <c r="H287" s="15" t="s">
        <v>6921</v>
      </c>
      <c r="I287" s="14" t="s">
        <v>11006</v>
      </c>
      <c r="J287" s="14" t="s">
        <v>6597</v>
      </c>
      <c r="K287" s="22"/>
      <c r="L287" s="22"/>
      <c r="M287" s="24"/>
      <c r="N287" s="20"/>
      <c r="O287" s="20"/>
      <c r="P287" s="20"/>
      <c r="Q287" s="20"/>
    </row>
    <row r="288" spans="1:17" x14ac:dyDescent="0.25">
      <c r="A288" s="15" t="s">
        <v>3267</v>
      </c>
      <c r="B288" s="15" t="s">
        <v>3930</v>
      </c>
      <c r="C288" s="15" t="s">
        <v>6922</v>
      </c>
      <c r="D288" s="15">
        <v>281401</v>
      </c>
      <c r="E288" s="15">
        <v>280946</v>
      </c>
      <c r="F288" s="15">
        <f>ABS(Tabelle2[[#This Row],[Stop]]-Tabelle2[[#This Row],[Start]]+1)</f>
        <v>454</v>
      </c>
      <c r="G288" s="16">
        <f>Tabelle2[[#This Row],[Size '[bp']]]/$F$3118*100</f>
        <v>1.5656144174466001E-2</v>
      </c>
      <c r="H288" s="15" t="s">
        <v>6923</v>
      </c>
      <c r="I288" s="14" t="s">
        <v>11007</v>
      </c>
      <c r="J288" s="14" t="s">
        <v>6597</v>
      </c>
      <c r="K288" s="22"/>
      <c r="L288" s="22"/>
      <c r="M288" s="24"/>
      <c r="N288" s="20"/>
      <c r="O288" s="20"/>
      <c r="P288" s="20"/>
      <c r="Q288" s="20"/>
    </row>
    <row r="289" spans="1:17" x14ac:dyDescent="0.25">
      <c r="A289" s="15" t="s">
        <v>3266</v>
      </c>
      <c r="B289" s="15" t="s">
        <v>3931</v>
      </c>
      <c r="C289" s="15" t="s">
        <v>6924</v>
      </c>
      <c r="D289" s="15">
        <v>282933</v>
      </c>
      <c r="E289" s="15">
        <v>281401</v>
      </c>
      <c r="F289" s="15">
        <f>ABS(Tabelle2[[#This Row],[Stop]]-Tabelle2[[#This Row],[Start]]+1)</f>
        <v>1531</v>
      </c>
      <c r="G289" s="16">
        <f>Tabelle2[[#This Row],[Size '[bp']]]/$F$3118*100</f>
        <v>5.279638046499438E-2</v>
      </c>
      <c r="H289" s="15" t="s">
        <v>6925</v>
      </c>
      <c r="I289" s="14" t="s">
        <v>11008</v>
      </c>
      <c r="J289" s="14" t="s">
        <v>6597</v>
      </c>
      <c r="K289" s="22"/>
      <c r="L289" s="22"/>
      <c r="M289" s="24"/>
      <c r="N289" s="20"/>
      <c r="O289" s="20"/>
      <c r="P289" s="20"/>
      <c r="Q289" s="20"/>
    </row>
    <row r="290" spans="1:17" x14ac:dyDescent="0.25">
      <c r="A290" s="15" t="s">
        <v>3265</v>
      </c>
      <c r="B290" s="15" t="s">
        <v>3932</v>
      </c>
      <c r="C290" s="15" t="s">
        <v>6926</v>
      </c>
      <c r="D290" s="15">
        <v>283317</v>
      </c>
      <c r="E290" s="15">
        <v>282934</v>
      </c>
      <c r="F290" s="15">
        <f>ABS(Tabelle2[[#This Row],[Stop]]-Tabelle2[[#This Row],[Start]]+1)</f>
        <v>382</v>
      </c>
      <c r="G290" s="16">
        <f>Tabelle2[[#This Row],[Size '[bp']]]/$F$3118*100</f>
        <v>1.317323144195157E-2</v>
      </c>
      <c r="H290" s="15" t="s">
        <v>6927</v>
      </c>
      <c r="I290" s="14" t="s">
        <v>11009</v>
      </c>
      <c r="J290" s="14" t="s">
        <v>6597</v>
      </c>
      <c r="K290" s="22"/>
      <c r="L290" s="22"/>
      <c r="M290" s="24"/>
      <c r="N290" s="20"/>
      <c r="O290" s="20"/>
      <c r="P290" s="20"/>
      <c r="Q290" s="20"/>
    </row>
    <row r="291" spans="1:17" ht="25.5" x14ac:dyDescent="0.25">
      <c r="A291" s="15" t="s">
        <v>3264</v>
      </c>
      <c r="B291" s="15" t="s">
        <v>3933</v>
      </c>
      <c r="C291" s="15" t="s">
        <v>6928</v>
      </c>
      <c r="D291" s="15">
        <v>286208</v>
      </c>
      <c r="E291" s="15">
        <v>283314</v>
      </c>
      <c r="F291" s="15">
        <f>ABS(Tabelle2[[#This Row],[Stop]]-Tabelle2[[#This Row],[Start]]+1)</f>
        <v>2893</v>
      </c>
      <c r="G291" s="16">
        <f>Tabelle2[[#This Row],[Size '[bp']]]/$F$3118*100</f>
        <v>9.9764812988392376E-2</v>
      </c>
      <c r="H291" s="15" t="s">
        <v>6929</v>
      </c>
      <c r="I291" s="14" t="s">
        <v>11010</v>
      </c>
      <c r="J291" s="14" t="s">
        <v>6597</v>
      </c>
      <c r="K291" s="22"/>
      <c r="L291" s="22"/>
      <c r="M291" s="24"/>
      <c r="N291" s="20"/>
      <c r="O291" s="20"/>
      <c r="P291" s="20"/>
      <c r="Q291" s="20"/>
    </row>
    <row r="292" spans="1:17" x14ac:dyDescent="0.25">
      <c r="A292" s="15" t="s">
        <v>3263</v>
      </c>
      <c r="B292" s="15" t="s">
        <v>3934</v>
      </c>
      <c r="D292" s="15">
        <v>286382</v>
      </c>
      <c r="E292" s="15">
        <v>287860</v>
      </c>
      <c r="F292" s="15">
        <f>ABS(Tabelle2[[#This Row],[Stop]]-Tabelle2[[#This Row],[Start]]+1)</f>
        <v>1479</v>
      </c>
      <c r="G292" s="16">
        <f>Tabelle2[[#This Row],[Size '[bp']]]/$F$3118*100</f>
        <v>5.100316571373395E-2</v>
      </c>
      <c r="I292" s="14" t="s">
        <v>6564</v>
      </c>
      <c r="J292" s="14" t="s">
        <v>11627</v>
      </c>
      <c r="K292" s="22"/>
      <c r="L292" s="22"/>
      <c r="M292" s="24"/>
      <c r="N292" s="20"/>
      <c r="O292" s="20"/>
      <c r="P292" s="20"/>
      <c r="Q292" s="20"/>
    </row>
    <row r="293" spans="1:17" x14ac:dyDescent="0.25">
      <c r="A293" s="15" t="s">
        <v>3262</v>
      </c>
      <c r="B293" s="15" t="s">
        <v>3935</v>
      </c>
      <c r="D293" s="15">
        <v>288829</v>
      </c>
      <c r="E293" s="15">
        <v>287963</v>
      </c>
      <c r="F293" s="15">
        <f>ABS(Tabelle2[[#This Row],[Stop]]-Tabelle2[[#This Row],[Start]]+1)</f>
        <v>865</v>
      </c>
      <c r="G293" s="16">
        <f>Tabelle2[[#This Row],[Size '[bp']]]/$F$3118*100</f>
        <v>2.9829437689235884E-2</v>
      </c>
      <c r="I293" s="14" t="s">
        <v>120</v>
      </c>
      <c r="J293" s="14" t="s">
        <v>11627</v>
      </c>
      <c r="K293" s="22"/>
      <c r="L293" s="22"/>
      <c r="M293" s="24"/>
      <c r="N293" s="20"/>
      <c r="O293" s="20"/>
      <c r="P293" s="20"/>
      <c r="Q293" s="20"/>
    </row>
    <row r="294" spans="1:17" x14ac:dyDescent="0.25">
      <c r="A294" s="15" t="s">
        <v>3261</v>
      </c>
      <c r="B294" s="15" t="s">
        <v>3936</v>
      </c>
      <c r="C294" s="15" t="s">
        <v>3260</v>
      </c>
      <c r="D294" s="15">
        <v>289796</v>
      </c>
      <c r="E294" s="15">
        <v>289128</v>
      </c>
      <c r="F294" s="15">
        <f>ABS(Tabelle2[[#This Row],[Stop]]-Tabelle2[[#This Row],[Start]]+1)</f>
        <v>667</v>
      </c>
      <c r="G294" s="16">
        <f>Tabelle2[[#This Row],[Size '[bp']]]/$F$3118*100</f>
        <v>2.3001427674821193E-2</v>
      </c>
      <c r="H294" s="15" t="s">
        <v>6930</v>
      </c>
      <c r="I294" s="14" t="s">
        <v>6931</v>
      </c>
      <c r="J294" s="14" t="s">
        <v>6566</v>
      </c>
      <c r="K294" s="22"/>
      <c r="L294" s="22"/>
      <c r="M294" s="24"/>
      <c r="N294" s="20"/>
      <c r="O294" s="20"/>
      <c r="P294" s="20"/>
      <c r="Q294" s="20"/>
    </row>
    <row r="295" spans="1:17" ht="25.5" x14ac:dyDescent="0.25">
      <c r="A295" s="15" t="s">
        <v>3259</v>
      </c>
      <c r="B295" s="15" t="s">
        <v>3937</v>
      </c>
      <c r="C295" s="15" t="s">
        <v>3258</v>
      </c>
      <c r="D295" s="15">
        <v>291243</v>
      </c>
      <c r="E295" s="15">
        <v>289774</v>
      </c>
      <c r="F295" s="15">
        <f>ABS(Tabelle2[[#This Row],[Stop]]-Tabelle2[[#This Row],[Start]]+1)</f>
        <v>1468</v>
      </c>
      <c r="G295" s="16">
        <f>Tabelle2[[#This Row],[Size '[bp']]]/$F$3118*100</f>
        <v>5.0623831824044244E-2</v>
      </c>
      <c r="H295" s="15" t="s">
        <v>6932</v>
      </c>
      <c r="I295" s="14" t="s">
        <v>6933</v>
      </c>
      <c r="J295" s="14" t="s">
        <v>7096</v>
      </c>
      <c r="K295" s="22"/>
      <c r="L295" s="22"/>
      <c r="M295" s="24"/>
      <c r="N295" s="20"/>
      <c r="O295" s="20"/>
      <c r="P295" s="20"/>
      <c r="Q295" s="20"/>
    </row>
    <row r="296" spans="1:17" x14ac:dyDescent="0.25">
      <c r="A296" s="15" t="s">
        <v>3257</v>
      </c>
      <c r="B296" s="15" t="s">
        <v>3938</v>
      </c>
      <c r="D296" s="15">
        <v>291617</v>
      </c>
      <c r="E296" s="15">
        <v>291270</v>
      </c>
      <c r="F296" s="15">
        <f>ABS(Tabelle2[[#This Row],[Stop]]-Tabelle2[[#This Row],[Start]]+1)</f>
        <v>346</v>
      </c>
      <c r="G296" s="16">
        <f>Tabelle2[[#This Row],[Size '[bp']]]/$F$3118*100</f>
        <v>1.1931775075694354E-2</v>
      </c>
      <c r="I296" s="14" t="s">
        <v>6589</v>
      </c>
      <c r="J296" s="14" t="s">
        <v>11627</v>
      </c>
      <c r="K296" s="22"/>
      <c r="L296" s="22"/>
      <c r="M296" s="24"/>
      <c r="N296" s="20"/>
      <c r="O296" s="20"/>
      <c r="P296" s="20"/>
      <c r="Q296" s="20"/>
    </row>
    <row r="297" spans="1:17" x14ac:dyDescent="0.25">
      <c r="A297" s="15" t="s">
        <v>3256</v>
      </c>
      <c r="B297" s="15" t="s">
        <v>3939</v>
      </c>
      <c r="D297" s="15">
        <v>291800</v>
      </c>
      <c r="E297" s="15">
        <v>292420</v>
      </c>
      <c r="F297" s="15">
        <f>ABS(Tabelle2[[#This Row],[Stop]]-Tabelle2[[#This Row],[Start]]+1)</f>
        <v>621</v>
      </c>
      <c r="G297" s="16">
        <f>Tabelle2[[#This Row],[Size '[bp']]]/$F$3118*100</f>
        <v>2.1415122317936974E-2</v>
      </c>
      <c r="I297" s="14" t="s">
        <v>6564</v>
      </c>
      <c r="J297" s="14" t="s">
        <v>11627</v>
      </c>
      <c r="K297" s="22"/>
      <c r="L297" s="22"/>
      <c r="M297" s="24"/>
      <c r="N297" s="20"/>
      <c r="O297" s="20"/>
      <c r="P297" s="20"/>
      <c r="Q297" s="20"/>
    </row>
    <row r="298" spans="1:17" x14ac:dyDescent="0.25">
      <c r="A298" s="15" t="s">
        <v>6934</v>
      </c>
      <c r="D298" s="15">
        <v>292542</v>
      </c>
      <c r="E298" s="15">
        <v>292466</v>
      </c>
      <c r="F298" s="15">
        <f>ABS(Tabelle2[[#This Row],[Stop]]-Tabelle2[[#This Row],[Start]]+1)</f>
        <v>75</v>
      </c>
      <c r="G298" s="16">
        <f>Tabelle2[[#This Row],[Size '[bp']]]/$F$3118*100</f>
        <v>2.5863674297025335E-3</v>
      </c>
      <c r="I298" s="14" t="s">
        <v>6935</v>
      </c>
      <c r="J298" s="14" t="s">
        <v>6575</v>
      </c>
      <c r="K298" s="22"/>
      <c r="L298" s="22"/>
      <c r="M298" s="24"/>
      <c r="N298" s="20"/>
      <c r="O298" s="20"/>
      <c r="P298" s="20"/>
      <c r="Q298" s="20"/>
    </row>
    <row r="299" spans="1:17" x14ac:dyDescent="0.25">
      <c r="A299" s="15" t="s">
        <v>3255</v>
      </c>
      <c r="B299" s="15" t="s">
        <v>3940</v>
      </c>
      <c r="D299" s="15">
        <v>293502</v>
      </c>
      <c r="E299" s="15">
        <v>292594</v>
      </c>
      <c r="F299" s="15">
        <f>ABS(Tabelle2[[#This Row],[Stop]]-Tabelle2[[#This Row],[Start]]+1)</f>
        <v>907</v>
      </c>
      <c r="G299" s="16">
        <f>Tabelle2[[#This Row],[Size '[bp']]]/$F$3118*100</f>
        <v>3.1277803449869301E-2</v>
      </c>
      <c r="I299" s="14" t="s">
        <v>6936</v>
      </c>
      <c r="J299" s="14" t="s">
        <v>6563</v>
      </c>
      <c r="K299" s="22"/>
      <c r="L299" s="22"/>
      <c r="M299" s="24" t="s">
        <v>11441</v>
      </c>
      <c r="N299" s="20"/>
      <c r="O299" s="20"/>
      <c r="P299" s="20"/>
      <c r="Q299" s="20"/>
    </row>
    <row r="300" spans="1:17" x14ac:dyDescent="0.25">
      <c r="A300" s="15" t="s">
        <v>3254</v>
      </c>
      <c r="B300" s="15" t="s">
        <v>3941</v>
      </c>
      <c r="D300" s="15">
        <v>293539</v>
      </c>
      <c r="E300" s="15">
        <v>293994</v>
      </c>
      <c r="F300" s="15">
        <f>ABS(Tabelle2[[#This Row],[Stop]]-Tabelle2[[#This Row],[Start]]+1)</f>
        <v>456</v>
      </c>
      <c r="G300" s="16">
        <f>Tabelle2[[#This Row],[Size '[bp']]]/$F$3118*100</f>
        <v>1.5725113972591402E-2</v>
      </c>
      <c r="I300" s="14" t="s">
        <v>6937</v>
      </c>
      <c r="J300" s="14" t="s">
        <v>11627</v>
      </c>
      <c r="K300" s="22"/>
      <c r="L300" s="22"/>
      <c r="M300" s="24"/>
      <c r="N300" s="20"/>
      <c r="O300" s="20"/>
      <c r="P300" s="20"/>
      <c r="Q300" s="20"/>
    </row>
    <row r="301" spans="1:17" ht="25.5" x14ac:dyDescent="0.25">
      <c r="A301" s="15" t="s">
        <v>3253</v>
      </c>
      <c r="B301" s="15" t="s">
        <v>3942</v>
      </c>
      <c r="C301" s="15" t="s">
        <v>11135</v>
      </c>
      <c r="D301" s="15">
        <v>296388</v>
      </c>
      <c r="E301" s="15">
        <v>294001</v>
      </c>
      <c r="F301" s="15">
        <f>ABS(Tabelle2[[#This Row],[Stop]]-Tabelle2[[#This Row],[Start]]+1)</f>
        <v>2386</v>
      </c>
      <c r="G301" s="16">
        <f>Tabelle2[[#This Row],[Size '[bp']]]/$F$3118*100</f>
        <v>8.2280969163603265E-2</v>
      </c>
      <c r="H301" s="15" t="s">
        <v>11137</v>
      </c>
      <c r="I301" s="14" t="s">
        <v>11136</v>
      </c>
      <c r="J301" s="14" t="s">
        <v>6632</v>
      </c>
      <c r="K301" s="29"/>
      <c r="L301" s="29"/>
      <c r="M301" s="30" t="s">
        <v>11442</v>
      </c>
      <c r="N301" s="20"/>
      <c r="O301" s="20"/>
      <c r="P301" s="20"/>
      <c r="Q301" s="20"/>
    </row>
    <row r="302" spans="1:17" ht="63.75" x14ac:dyDescent="0.25">
      <c r="A302" s="15" t="s">
        <v>3252</v>
      </c>
      <c r="B302" s="15" t="s">
        <v>3943</v>
      </c>
      <c r="C302" s="15" t="s">
        <v>6938</v>
      </c>
      <c r="D302" s="15">
        <v>297055</v>
      </c>
      <c r="E302" s="15">
        <v>297405</v>
      </c>
      <c r="F302" s="15">
        <f>ABS(Tabelle2[[#This Row],[Stop]]-Tabelle2[[#This Row],[Start]]+1)</f>
        <v>351</v>
      </c>
      <c r="G302" s="16">
        <f>Tabelle2[[#This Row],[Size '[bp']]]/$F$3118*100</f>
        <v>1.2104199571007855E-2</v>
      </c>
      <c r="H302" s="15" t="s">
        <v>6939</v>
      </c>
      <c r="I302" s="14" t="s">
        <v>6940</v>
      </c>
      <c r="J302" s="14" t="s">
        <v>6632</v>
      </c>
      <c r="K302" s="22" t="s">
        <v>6826</v>
      </c>
      <c r="L302" s="22" t="s">
        <v>10673</v>
      </c>
      <c r="M302" s="24" t="s">
        <v>10805</v>
      </c>
      <c r="N302" s="20"/>
      <c r="O302" s="20"/>
      <c r="P302" s="20"/>
      <c r="Q302" s="20"/>
    </row>
    <row r="303" spans="1:17" x14ac:dyDescent="0.25">
      <c r="A303" s="15" t="s">
        <v>3251</v>
      </c>
      <c r="B303" s="15" t="s">
        <v>3944</v>
      </c>
      <c r="D303" s="15">
        <v>297631</v>
      </c>
      <c r="E303" s="15">
        <v>297786</v>
      </c>
      <c r="F303" s="15">
        <f>ABS(Tabelle2[[#This Row],[Stop]]-Tabelle2[[#This Row],[Start]]+1)</f>
        <v>156</v>
      </c>
      <c r="G303" s="16">
        <f>Tabelle2[[#This Row],[Size '[bp']]]/$F$3118*100</f>
        <v>5.3796442537812697E-3</v>
      </c>
      <c r="I303" s="14" t="s">
        <v>6560</v>
      </c>
      <c r="J303" s="14" t="s">
        <v>11627</v>
      </c>
      <c r="K303" s="22"/>
      <c r="L303" s="22"/>
      <c r="M303" s="24"/>
      <c r="N303" s="20"/>
      <c r="O303" s="20"/>
      <c r="P303" s="20"/>
      <c r="Q303" s="20"/>
    </row>
    <row r="304" spans="1:17" ht="25.5" x14ac:dyDescent="0.25">
      <c r="A304" s="15" t="s">
        <v>3250</v>
      </c>
      <c r="B304" s="15" t="s">
        <v>3945</v>
      </c>
      <c r="D304" s="15">
        <v>297792</v>
      </c>
      <c r="E304" s="15">
        <v>298253</v>
      </c>
      <c r="F304" s="15">
        <f>ABS(Tabelle2[[#This Row],[Stop]]-Tabelle2[[#This Row],[Start]]+1)</f>
        <v>462</v>
      </c>
      <c r="G304" s="16">
        <f>Tabelle2[[#This Row],[Size '[bp']]]/$F$3118*100</f>
        <v>1.5932023366967606E-2</v>
      </c>
      <c r="I304" s="14" t="s">
        <v>6941</v>
      </c>
      <c r="J304" s="14" t="s">
        <v>6563</v>
      </c>
      <c r="K304" s="22"/>
      <c r="L304" s="22"/>
      <c r="M304" s="24"/>
      <c r="N304" s="20"/>
      <c r="O304" s="20"/>
      <c r="P304" s="20"/>
      <c r="Q304" s="20"/>
    </row>
    <row r="305" spans="1:17" ht="25.5" x14ac:dyDescent="0.25">
      <c r="A305" s="15" t="s">
        <v>3249</v>
      </c>
      <c r="B305" s="15" t="s">
        <v>3946</v>
      </c>
      <c r="C305" s="15" t="s">
        <v>6942</v>
      </c>
      <c r="D305" s="15">
        <v>299684</v>
      </c>
      <c r="E305" s="15">
        <v>298329</v>
      </c>
      <c r="F305" s="15">
        <f>ABS(Tabelle2[[#This Row],[Stop]]-Tabelle2[[#This Row],[Start]]+1)</f>
        <v>1354</v>
      </c>
      <c r="G305" s="16">
        <f>Tabelle2[[#This Row],[Size '[bp']]]/$F$3118*100</f>
        <v>4.6692553330896405E-2</v>
      </c>
      <c r="H305" s="15" t="s">
        <v>6943</v>
      </c>
      <c r="I305" s="14" t="s">
        <v>6944</v>
      </c>
      <c r="J305" s="14" t="s">
        <v>6614</v>
      </c>
      <c r="K305" s="22" t="s">
        <v>6945</v>
      </c>
      <c r="L305" s="22"/>
      <c r="M305" s="24" t="s">
        <v>10807</v>
      </c>
      <c r="N305" s="20"/>
      <c r="O305" s="20"/>
      <c r="P305" s="20"/>
      <c r="Q305" s="20"/>
    </row>
    <row r="306" spans="1:17" ht="25.5" x14ac:dyDescent="0.25">
      <c r="A306" s="15" t="s">
        <v>3248</v>
      </c>
      <c r="B306" s="15" t="s">
        <v>3947</v>
      </c>
      <c r="C306" s="15" t="s">
        <v>6946</v>
      </c>
      <c r="D306" s="15">
        <v>301255</v>
      </c>
      <c r="E306" s="15">
        <v>299723</v>
      </c>
      <c r="F306" s="15">
        <f>ABS(Tabelle2[[#This Row],[Stop]]-Tabelle2[[#This Row],[Start]]+1)</f>
        <v>1531</v>
      </c>
      <c r="G306" s="16">
        <f>Tabelle2[[#This Row],[Size '[bp']]]/$F$3118*100</f>
        <v>5.279638046499438E-2</v>
      </c>
      <c r="H306" s="15" t="s">
        <v>6947</v>
      </c>
      <c r="I306" s="14" t="s">
        <v>6948</v>
      </c>
      <c r="J306" s="14" t="s">
        <v>6614</v>
      </c>
      <c r="K306" s="22" t="s">
        <v>6945</v>
      </c>
      <c r="L306" s="22"/>
      <c r="M306" s="24" t="s">
        <v>10807</v>
      </c>
      <c r="N306" s="20"/>
      <c r="O306" s="20"/>
      <c r="P306" s="20"/>
      <c r="Q306" s="20"/>
    </row>
    <row r="307" spans="1:17" ht="38.25" x14ac:dyDescent="0.25">
      <c r="A307" s="15" t="s">
        <v>3247</v>
      </c>
      <c r="B307" s="15" t="s">
        <v>3948</v>
      </c>
      <c r="C307" s="15" t="s">
        <v>6949</v>
      </c>
      <c r="D307" s="15">
        <v>301976</v>
      </c>
      <c r="E307" s="15">
        <v>301509</v>
      </c>
      <c r="F307" s="15">
        <f>ABS(Tabelle2[[#This Row],[Stop]]-Tabelle2[[#This Row],[Start]]+1)</f>
        <v>466</v>
      </c>
      <c r="G307" s="16">
        <f>Tabelle2[[#This Row],[Size '[bp']]]/$F$3118*100</f>
        <v>1.6069962963218408E-2</v>
      </c>
      <c r="H307" s="15" t="s">
        <v>6950</v>
      </c>
      <c r="I307" s="14" t="s">
        <v>10806</v>
      </c>
      <c r="J307" s="14" t="s">
        <v>6566</v>
      </c>
      <c r="K307" s="22"/>
      <c r="L307" s="22" t="s">
        <v>6951</v>
      </c>
      <c r="M307" s="24" t="s">
        <v>10807</v>
      </c>
      <c r="N307" s="20"/>
      <c r="O307" s="20"/>
      <c r="P307" s="20"/>
      <c r="Q307" s="20"/>
    </row>
    <row r="308" spans="1:17" ht="25.5" x14ac:dyDescent="0.25">
      <c r="A308" s="15" t="s">
        <v>3246</v>
      </c>
      <c r="B308" s="15" t="s">
        <v>3949</v>
      </c>
      <c r="C308" s="15" t="s">
        <v>6952</v>
      </c>
      <c r="D308" s="15">
        <v>302167</v>
      </c>
      <c r="E308" s="15">
        <v>303102</v>
      </c>
      <c r="F308" s="15">
        <f>ABS(Tabelle2[[#This Row],[Stop]]-Tabelle2[[#This Row],[Start]]+1)</f>
        <v>936</v>
      </c>
      <c r="G308" s="16">
        <f>Tabelle2[[#This Row],[Size '[bp']]]/$F$3118*100</f>
        <v>3.2277865522687611E-2</v>
      </c>
      <c r="H308" s="15" t="s">
        <v>6953</v>
      </c>
      <c r="I308" s="14" t="s">
        <v>6954</v>
      </c>
      <c r="J308" s="14" t="s">
        <v>6614</v>
      </c>
      <c r="K308" s="22" t="s">
        <v>6955</v>
      </c>
      <c r="L308" s="22"/>
      <c r="M308" s="24" t="s">
        <v>10807</v>
      </c>
      <c r="N308" s="20"/>
      <c r="O308" s="20"/>
      <c r="P308" s="20"/>
      <c r="Q308" s="20"/>
    </row>
    <row r="309" spans="1:17" ht="25.5" x14ac:dyDescent="0.25">
      <c r="A309" s="15" t="s">
        <v>3245</v>
      </c>
      <c r="B309" s="15" t="s">
        <v>3950</v>
      </c>
      <c r="C309" s="15" t="s">
        <v>6956</v>
      </c>
      <c r="D309" s="15">
        <v>303133</v>
      </c>
      <c r="E309" s="15">
        <v>304077</v>
      </c>
      <c r="F309" s="15">
        <f>ABS(Tabelle2[[#This Row],[Stop]]-Tabelle2[[#This Row],[Start]]+1)</f>
        <v>945</v>
      </c>
      <c r="G309" s="16">
        <f>Tabelle2[[#This Row],[Size '[bp']]]/$F$3118*100</f>
        <v>3.2588229614251916E-2</v>
      </c>
      <c r="H309" s="15" t="s">
        <v>6957</v>
      </c>
      <c r="I309" s="14" t="s">
        <v>6958</v>
      </c>
      <c r="J309" s="14" t="s">
        <v>6614</v>
      </c>
      <c r="K309" s="22" t="s">
        <v>6955</v>
      </c>
      <c r="L309" s="22"/>
      <c r="M309" s="24" t="s">
        <v>10807</v>
      </c>
      <c r="N309" s="20"/>
      <c r="O309" s="20"/>
      <c r="P309" s="20"/>
      <c r="Q309" s="20"/>
    </row>
    <row r="310" spans="1:17" ht="25.5" x14ac:dyDescent="0.25">
      <c r="A310" s="15" t="s">
        <v>3244</v>
      </c>
      <c r="B310" s="15" t="s">
        <v>3951</v>
      </c>
      <c r="C310" s="15" t="s">
        <v>6959</v>
      </c>
      <c r="D310" s="15">
        <v>304070</v>
      </c>
      <c r="E310" s="15">
        <v>305266</v>
      </c>
      <c r="F310" s="15">
        <f>ABS(Tabelle2[[#This Row],[Stop]]-Tabelle2[[#This Row],[Start]]+1)</f>
        <v>1197</v>
      </c>
      <c r="G310" s="16">
        <f>Tabelle2[[#This Row],[Size '[bp']]]/$F$3118*100</f>
        <v>4.1278424178052428E-2</v>
      </c>
      <c r="H310" s="15" t="s">
        <v>6960</v>
      </c>
      <c r="I310" s="14" t="s">
        <v>6961</v>
      </c>
      <c r="J310" s="14" t="s">
        <v>6614</v>
      </c>
      <c r="K310" s="22" t="s">
        <v>6955</v>
      </c>
      <c r="L310" s="22"/>
      <c r="M310" s="24" t="s">
        <v>10807</v>
      </c>
      <c r="N310" s="20"/>
      <c r="O310" s="20"/>
      <c r="P310" s="20"/>
      <c r="Q310" s="20"/>
    </row>
    <row r="311" spans="1:17" x14ac:dyDescent="0.25">
      <c r="A311" s="15" t="s">
        <v>3243</v>
      </c>
      <c r="B311" s="15" t="s">
        <v>3952</v>
      </c>
      <c r="C311" s="15" t="s">
        <v>6962</v>
      </c>
      <c r="D311" s="15">
        <v>305288</v>
      </c>
      <c r="E311" s="15">
        <v>305761</v>
      </c>
      <c r="F311" s="15">
        <f>ABS(Tabelle2[[#This Row],[Stop]]-Tabelle2[[#This Row],[Start]]+1)</f>
        <v>474</v>
      </c>
      <c r="G311" s="16">
        <f>Tabelle2[[#This Row],[Size '[bp']]]/$F$3118*100</f>
        <v>1.6345842155720009E-2</v>
      </c>
      <c r="H311" s="15" t="s">
        <v>6963</v>
      </c>
      <c r="I311" s="14" t="s">
        <v>6964</v>
      </c>
      <c r="J311" s="14" t="s">
        <v>6614</v>
      </c>
      <c r="K311" s="22" t="s">
        <v>6955</v>
      </c>
      <c r="L311" s="22"/>
      <c r="M311" s="24" t="s">
        <v>10807</v>
      </c>
      <c r="N311" s="20"/>
      <c r="O311" s="20"/>
      <c r="P311" s="20"/>
      <c r="Q311" s="20"/>
    </row>
    <row r="312" spans="1:17" x14ac:dyDescent="0.25">
      <c r="A312" s="15" t="s">
        <v>3242</v>
      </c>
      <c r="B312" s="15" t="s">
        <v>3953</v>
      </c>
      <c r="D312" s="15">
        <v>305876</v>
      </c>
      <c r="E312" s="15">
        <v>306703</v>
      </c>
      <c r="F312" s="15">
        <f>ABS(Tabelle2[[#This Row],[Stop]]-Tabelle2[[#This Row],[Start]]+1)</f>
        <v>828</v>
      </c>
      <c r="G312" s="16">
        <f>Tabelle2[[#This Row],[Size '[bp']]]/$F$3118*100</f>
        <v>2.8553496423915966E-2</v>
      </c>
      <c r="I312" s="14" t="s">
        <v>6965</v>
      </c>
      <c r="J312" s="14" t="s">
        <v>6563</v>
      </c>
      <c r="K312" s="22"/>
      <c r="L312" s="22"/>
      <c r="M312" s="24"/>
      <c r="N312" s="20"/>
      <c r="O312" s="20"/>
      <c r="P312" s="20"/>
      <c r="Q312" s="20"/>
    </row>
    <row r="313" spans="1:17" ht="409.5" x14ac:dyDescent="0.25">
      <c r="A313" s="15" t="s">
        <v>3241</v>
      </c>
      <c r="B313" s="15" t="s">
        <v>3954</v>
      </c>
      <c r="C313" s="15" t="s">
        <v>3240</v>
      </c>
      <c r="D313" s="15">
        <v>307462</v>
      </c>
      <c r="E313" s="15">
        <v>306779</v>
      </c>
      <c r="F313" s="15">
        <f>ABS(Tabelle2[[#This Row],[Stop]]-Tabelle2[[#This Row],[Start]]+1)</f>
        <v>682</v>
      </c>
      <c r="G313" s="16">
        <f>Tabelle2[[#This Row],[Size '[bp']]]/$F$3118*100</f>
        <v>2.3518701160761702E-2</v>
      </c>
      <c r="H313" s="15" t="s">
        <v>6966</v>
      </c>
      <c r="I313" s="14" t="s">
        <v>6967</v>
      </c>
      <c r="J313" s="14" t="s">
        <v>6566</v>
      </c>
      <c r="K313" s="22" t="s">
        <v>10912</v>
      </c>
      <c r="L313" s="22" t="s">
        <v>10674</v>
      </c>
      <c r="M313" s="24" t="s">
        <v>10841</v>
      </c>
      <c r="N313" s="20"/>
      <c r="O313" s="20"/>
      <c r="P313" s="20"/>
      <c r="Q313" s="20"/>
    </row>
    <row r="314" spans="1:17" x14ac:dyDescent="0.25">
      <c r="A314" s="15" t="s">
        <v>3239</v>
      </c>
      <c r="B314" s="15" t="s">
        <v>3955</v>
      </c>
      <c r="D314" s="15">
        <v>307909</v>
      </c>
      <c r="E314" s="15">
        <v>307724</v>
      </c>
      <c r="F314" s="15">
        <f>ABS(Tabelle2[[#This Row],[Stop]]-Tabelle2[[#This Row],[Start]]+1)</f>
        <v>184</v>
      </c>
      <c r="G314" s="16">
        <f>Tabelle2[[#This Row],[Size '[bp']]]/$F$3118*100</f>
        <v>6.3452214275368816E-3</v>
      </c>
      <c r="I314" s="14" t="s">
        <v>6589</v>
      </c>
      <c r="J314" s="14" t="s">
        <v>11627</v>
      </c>
      <c r="K314" s="22"/>
      <c r="L314" s="22"/>
      <c r="M314" s="24"/>
      <c r="N314" s="20"/>
      <c r="O314" s="20"/>
      <c r="P314" s="20"/>
      <c r="Q314" s="20"/>
    </row>
    <row r="315" spans="1:17" x14ac:dyDescent="0.25">
      <c r="A315" s="15" t="s">
        <v>3238</v>
      </c>
      <c r="B315" s="15" t="s">
        <v>3956</v>
      </c>
      <c r="C315" s="15" t="s">
        <v>3237</v>
      </c>
      <c r="D315" s="15">
        <v>307955</v>
      </c>
      <c r="E315" s="15">
        <v>308737</v>
      </c>
      <c r="F315" s="15">
        <f>ABS(Tabelle2[[#This Row],[Stop]]-Tabelle2[[#This Row],[Start]]+1)</f>
        <v>783</v>
      </c>
      <c r="G315" s="16">
        <f>Tabelle2[[#This Row],[Size '[bp']]]/$F$3118*100</f>
        <v>2.700167596609445E-2</v>
      </c>
      <c r="H315" s="15" t="s">
        <v>11138</v>
      </c>
      <c r="I315" s="14" t="s">
        <v>6968</v>
      </c>
      <c r="J315" s="14" t="s">
        <v>6563</v>
      </c>
      <c r="K315" s="29"/>
      <c r="L315" s="29"/>
      <c r="M315" s="30"/>
      <c r="N315" s="20"/>
      <c r="O315" s="20"/>
      <c r="P315" s="20"/>
      <c r="Q315" s="20"/>
    </row>
    <row r="316" spans="1:17" x14ac:dyDescent="0.25">
      <c r="A316" s="15" t="s">
        <v>3236</v>
      </c>
      <c r="B316" s="15" t="s">
        <v>3957</v>
      </c>
      <c r="D316" s="15">
        <v>308745</v>
      </c>
      <c r="E316" s="15">
        <v>309305</v>
      </c>
      <c r="F316" s="15">
        <f>ABS(Tabelle2[[#This Row],[Stop]]-Tabelle2[[#This Row],[Start]]+1)</f>
        <v>561</v>
      </c>
      <c r="G316" s="16">
        <f>Tabelle2[[#This Row],[Size '[bp']]]/$F$3118*100</f>
        <v>1.9346028374174949E-2</v>
      </c>
      <c r="I316" s="14" t="s">
        <v>6969</v>
      </c>
      <c r="J316" s="14" t="s">
        <v>6597</v>
      </c>
      <c r="K316" s="29"/>
      <c r="L316" s="29"/>
      <c r="M316" s="30"/>
      <c r="N316" s="20"/>
      <c r="O316" s="20"/>
      <c r="P316" s="20"/>
      <c r="Q316" s="20"/>
    </row>
    <row r="317" spans="1:17" x14ac:dyDescent="0.25">
      <c r="A317" s="15" t="s">
        <v>3235</v>
      </c>
      <c r="B317" s="15" t="s">
        <v>3958</v>
      </c>
      <c r="D317" s="15">
        <v>309298</v>
      </c>
      <c r="E317" s="15">
        <v>310041</v>
      </c>
      <c r="F317" s="15">
        <f>ABS(Tabelle2[[#This Row],[Stop]]-Tabelle2[[#This Row],[Start]]+1)</f>
        <v>744</v>
      </c>
      <c r="G317" s="16">
        <f>Tabelle2[[#This Row],[Size '[bp']]]/$F$3118*100</f>
        <v>2.5656764902649131E-2</v>
      </c>
      <c r="I317" s="14" t="s">
        <v>6970</v>
      </c>
      <c r="J317" s="14" t="s">
        <v>6563</v>
      </c>
      <c r="K317" s="29"/>
      <c r="L317" s="29"/>
      <c r="M317" s="30"/>
      <c r="N317" s="20"/>
      <c r="O317" s="20"/>
      <c r="P317" s="20"/>
      <c r="Q317" s="20"/>
    </row>
    <row r="318" spans="1:17" x14ac:dyDescent="0.25">
      <c r="A318" s="15" t="s">
        <v>33</v>
      </c>
      <c r="B318" s="15" t="s">
        <v>3959</v>
      </c>
      <c r="D318" s="15">
        <v>310132</v>
      </c>
      <c r="E318" s="15">
        <v>311328</v>
      </c>
      <c r="F318" s="15">
        <f>ABS(Tabelle2[[#This Row],[Stop]]-Tabelle2[[#This Row],[Start]]+1)</f>
        <v>1197</v>
      </c>
      <c r="G318" s="16">
        <f>Tabelle2[[#This Row],[Size '[bp']]]/$F$3118*100</f>
        <v>4.1278424178052428E-2</v>
      </c>
      <c r="I318" s="14" t="s">
        <v>6971</v>
      </c>
      <c r="J318" s="14" t="s">
        <v>6563</v>
      </c>
      <c r="K318" s="29"/>
      <c r="L318" s="29"/>
      <c r="M318" s="30"/>
      <c r="N318" s="20"/>
      <c r="O318" s="20"/>
      <c r="P318" s="20"/>
      <c r="Q318" s="20"/>
    </row>
    <row r="319" spans="1:17" x14ac:dyDescent="0.25">
      <c r="A319" s="15" t="s">
        <v>3234</v>
      </c>
      <c r="B319" s="15" t="s">
        <v>3960</v>
      </c>
      <c r="D319" s="15">
        <v>312891</v>
      </c>
      <c r="E319" s="15">
        <v>311896</v>
      </c>
      <c r="F319" s="15">
        <f>ABS(Tabelle2[[#This Row],[Stop]]-Tabelle2[[#This Row],[Start]]+1)</f>
        <v>994</v>
      </c>
      <c r="G319" s="16">
        <f>Tabelle2[[#This Row],[Size '[bp']]]/$F$3118*100</f>
        <v>3.4277989668324238E-2</v>
      </c>
      <c r="I319" s="14" t="s">
        <v>6972</v>
      </c>
      <c r="J319" s="14" t="s">
        <v>6563</v>
      </c>
      <c r="K319" s="29"/>
      <c r="L319" s="29"/>
      <c r="M319" s="30"/>
      <c r="N319" s="20"/>
      <c r="O319" s="20"/>
      <c r="P319" s="20"/>
      <c r="Q319" s="20"/>
    </row>
    <row r="320" spans="1:17" x14ac:dyDescent="0.25">
      <c r="A320" s="15" t="s">
        <v>3233</v>
      </c>
      <c r="B320" s="15" t="s">
        <v>3961</v>
      </c>
      <c r="D320" s="15">
        <v>313511</v>
      </c>
      <c r="E320" s="15">
        <v>312906</v>
      </c>
      <c r="F320" s="15">
        <f>ABS(Tabelle2[[#This Row],[Stop]]-Tabelle2[[#This Row],[Start]]+1)</f>
        <v>604</v>
      </c>
      <c r="G320" s="16">
        <f>Tabelle2[[#This Row],[Size '[bp']]]/$F$3118*100</f>
        <v>2.0828879033871067E-2</v>
      </c>
      <c r="I320" s="14" t="s">
        <v>6564</v>
      </c>
      <c r="J320" s="14" t="s">
        <v>11627</v>
      </c>
      <c r="K320" s="29"/>
      <c r="L320" s="29"/>
      <c r="M320" s="30"/>
      <c r="N320" s="20"/>
      <c r="O320" s="20"/>
      <c r="P320" s="20"/>
      <c r="Q320" s="20"/>
    </row>
    <row r="321" spans="1:17" x14ac:dyDescent="0.25">
      <c r="A321" s="15" t="s">
        <v>3232</v>
      </c>
      <c r="B321" s="15" t="s">
        <v>3962</v>
      </c>
      <c r="D321" s="15">
        <v>314464</v>
      </c>
      <c r="E321" s="15">
        <v>313622</v>
      </c>
      <c r="F321" s="15">
        <f>ABS(Tabelle2[[#This Row],[Stop]]-Tabelle2[[#This Row],[Start]]+1)</f>
        <v>841</v>
      </c>
      <c r="G321" s="16">
        <f>Tabelle2[[#This Row],[Size '[bp']]]/$F$3118*100</f>
        <v>2.9001800111731074E-2</v>
      </c>
      <c r="I321" s="14" t="s">
        <v>6973</v>
      </c>
      <c r="J321" s="14" t="s">
        <v>6563</v>
      </c>
      <c r="K321" s="29"/>
      <c r="L321" s="29"/>
      <c r="M321" s="30"/>
      <c r="N321" s="20"/>
      <c r="O321" s="20"/>
      <c r="P321" s="20"/>
      <c r="Q321" s="20"/>
    </row>
    <row r="322" spans="1:17" x14ac:dyDescent="0.25">
      <c r="A322" s="15" t="s">
        <v>3231</v>
      </c>
      <c r="B322" s="15" t="s">
        <v>3963</v>
      </c>
      <c r="D322" s="15">
        <v>314908</v>
      </c>
      <c r="E322" s="15">
        <v>316005</v>
      </c>
      <c r="F322" s="15">
        <f>ABS(Tabelle2[[#This Row],[Stop]]-Tabelle2[[#This Row],[Start]]+1)</f>
        <v>1098</v>
      </c>
      <c r="G322" s="16">
        <f>Tabelle2[[#This Row],[Size '[bp']]]/$F$3118*100</f>
        <v>3.7864419170845084E-2</v>
      </c>
      <c r="I322" s="14" t="s">
        <v>6974</v>
      </c>
      <c r="J322" s="14" t="s">
        <v>6563</v>
      </c>
      <c r="K322" s="29"/>
      <c r="L322" s="29"/>
      <c r="M322" s="30"/>
      <c r="N322" s="20"/>
      <c r="O322" s="20"/>
      <c r="P322" s="20"/>
      <c r="Q322" s="20"/>
    </row>
    <row r="323" spans="1:17" x14ac:dyDescent="0.25">
      <c r="A323" s="15" t="s">
        <v>3230</v>
      </c>
      <c r="B323" s="15" t="s">
        <v>3964</v>
      </c>
      <c r="D323" s="15">
        <v>316002</v>
      </c>
      <c r="E323" s="15">
        <v>317135</v>
      </c>
      <c r="F323" s="15">
        <f>ABS(Tabelle2[[#This Row],[Stop]]-Tabelle2[[#This Row],[Start]]+1)</f>
        <v>1134</v>
      </c>
      <c r="G323" s="16">
        <f>Tabelle2[[#This Row],[Size '[bp']]]/$F$3118*100</f>
        <v>3.9105875537102298E-2</v>
      </c>
      <c r="I323" s="14" t="s">
        <v>6975</v>
      </c>
      <c r="J323" s="14" t="s">
        <v>6563</v>
      </c>
      <c r="K323" s="29"/>
      <c r="L323" s="29"/>
      <c r="M323" s="30"/>
      <c r="N323" s="20"/>
      <c r="O323" s="20"/>
      <c r="P323" s="20"/>
      <c r="Q323" s="20"/>
    </row>
    <row r="324" spans="1:17" x14ac:dyDescent="0.25">
      <c r="A324" s="15" t="s">
        <v>3229</v>
      </c>
      <c r="B324" s="15" t="s">
        <v>3965</v>
      </c>
      <c r="D324" s="15">
        <v>317120</v>
      </c>
      <c r="E324" s="15">
        <v>317896</v>
      </c>
      <c r="F324" s="15">
        <f>ABS(Tabelle2[[#This Row],[Stop]]-Tabelle2[[#This Row],[Start]]+1)</f>
        <v>777</v>
      </c>
      <c r="G324" s="16">
        <f>Tabelle2[[#This Row],[Size '[bp']]]/$F$3118*100</f>
        <v>2.6794766571718243E-2</v>
      </c>
      <c r="I324" s="14" t="s">
        <v>6564</v>
      </c>
      <c r="J324" s="14" t="s">
        <v>11627</v>
      </c>
      <c r="K324" s="29"/>
      <c r="L324" s="29"/>
      <c r="M324" s="30"/>
      <c r="N324" s="20"/>
      <c r="O324" s="20"/>
      <c r="P324" s="20"/>
      <c r="Q324" s="20"/>
    </row>
    <row r="325" spans="1:17" x14ac:dyDescent="0.25">
      <c r="A325" s="15" t="s">
        <v>3228</v>
      </c>
      <c r="B325" s="15" t="s">
        <v>3966</v>
      </c>
      <c r="D325" s="15">
        <v>317893</v>
      </c>
      <c r="E325" s="15">
        <v>318468</v>
      </c>
      <c r="F325" s="15">
        <f>ABS(Tabelle2[[#This Row],[Stop]]-Tabelle2[[#This Row],[Start]]+1)</f>
        <v>576</v>
      </c>
      <c r="G325" s="16">
        <f>Tabelle2[[#This Row],[Size '[bp']]]/$F$3118*100</f>
        <v>1.9863301860115454E-2</v>
      </c>
      <c r="I325" s="14" t="s">
        <v>6564</v>
      </c>
      <c r="J325" s="14" t="s">
        <v>11627</v>
      </c>
      <c r="K325" s="29"/>
      <c r="L325" s="29"/>
      <c r="M325" s="30"/>
      <c r="N325" s="20"/>
      <c r="O325" s="20"/>
      <c r="P325" s="20"/>
      <c r="Q325" s="20"/>
    </row>
    <row r="326" spans="1:17" x14ac:dyDescent="0.25">
      <c r="A326" s="15" t="s">
        <v>3227</v>
      </c>
      <c r="B326" s="15" t="s">
        <v>3967</v>
      </c>
      <c r="D326" s="15">
        <v>318492</v>
      </c>
      <c r="E326" s="15">
        <v>318692</v>
      </c>
      <c r="F326" s="15">
        <f>ABS(Tabelle2[[#This Row],[Stop]]-Tabelle2[[#This Row],[Start]]+1)</f>
        <v>201</v>
      </c>
      <c r="G326" s="16">
        <f>Tabelle2[[#This Row],[Size '[bp']]]/$F$3118*100</f>
        <v>6.9314647116027889E-3</v>
      </c>
      <c r="I326" s="14" t="s">
        <v>6578</v>
      </c>
      <c r="J326" s="14" t="s">
        <v>11627</v>
      </c>
      <c r="K326" s="29"/>
      <c r="L326" s="29"/>
      <c r="M326" s="30"/>
      <c r="N326" s="20"/>
      <c r="O326" s="20"/>
      <c r="P326" s="20"/>
      <c r="Q326" s="20"/>
    </row>
    <row r="327" spans="1:17" x14ac:dyDescent="0.25">
      <c r="A327" s="15" t="s">
        <v>3226</v>
      </c>
      <c r="B327" s="15" t="s">
        <v>3968</v>
      </c>
      <c r="D327" s="15">
        <v>318696</v>
      </c>
      <c r="E327" s="15">
        <v>319016</v>
      </c>
      <c r="F327" s="15">
        <f>ABS(Tabelle2[[#This Row],[Stop]]-Tabelle2[[#This Row],[Start]]+1)</f>
        <v>321</v>
      </c>
      <c r="G327" s="16">
        <f>Tabelle2[[#This Row],[Size '[bp']]]/$F$3118*100</f>
        <v>1.1069652599126843E-2</v>
      </c>
      <c r="I327" s="14" t="s">
        <v>6976</v>
      </c>
      <c r="J327" s="14" t="s">
        <v>11627</v>
      </c>
      <c r="K327" s="29"/>
      <c r="L327" s="29"/>
      <c r="M327" s="30"/>
      <c r="N327" s="20"/>
      <c r="O327" s="20"/>
      <c r="P327" s="20"/>
      <c r="Q327" s="20"/>
    </row>
    <row r="328" spans="1:17" x14ac:dyDescent="0.25">
      <c r="A328" s="15" t="s">
        <v>3225</v>
      </c>
      <c r="B328" s="15" t="s">
        <v>3969</v>
      </c>
      <c r="D328" s="15">
        <v>318991</v>
      </c>
      <c r="E328" s="15">
        <v>319338</v>
      </c>
      <c r="F328" s="15">
        <f>ABS(Tabelle2[[#This Row],[Stop]]-Tabelle2[[#This Row],[Start]]+1)</f>
        <v>348</v>
      </c>
      <c r="G328" s="16">
        <f>Tabelle2[[#This Row],[Size '[bp']]]/$F$3118*100</f>
        <v>1.2000744873819753E-2</v>
      </c>
      <c r="I328" s="14" t="s">
        <v>6976</v>
      </c>
      <c r="J328" s="14" t="s">
        <v>11627</v>
      </c>
      <c r="K328" s="29"/>
      <c r="L328" s="29"/>
      <c r="M328" s="30"/>
      <c r="N328" s="20"/>
      <c r="O328" s="20"/>
      <c r="P328" s="20"/>
      <c r="Q328" s="20"/>
    </row>
    <row r="329" spans="1:17" ht="25.5" x14ac:dyDescent="0.25">
      <c r="A329" s="15" t="s">
        <v>3224</v>
      </c>
      <c r="B329" s="15" t="s">
        <v>3970</v>
      </c>
      <c r="D329" s="15">
        <v>321690</v>
      </c>
      <c r="E329" s="15">
        <v>319333</v>
      </c>
      <c r="F329" s="15">
        <f>ABS(Tabelle2[[#This Row],[Stop]]-Tabelle2[[#This Row],[Start]]+1)</f>
        <v>2356</v>
      </c>
      <c r="G329" s="16">
        <f>Tabelle2[[#This Row],[Size '[bp']]]/$F$3118*100</f>
        <v>8.1246422191722248E-2</v>
      </c>
      <c r="I329" s="14" t="s">
        <v>6977</v>
      </c>
      <c r="J329" s="14" t="s">
        <v>6758</v>
      </c>
      <c r="K329" s="22"/>
      <c r="L329" s="22"/>
      <c r="M329" s="24"/>
      <c r="N329" s="20"/>
      <c r="O329" s="20"/>
      <c r="P329" s="20"/>
      <c r="Q329" s="20"/>
    </row>
    <row r="330" spans="1:17" ht="25.5" x14ac:dyDescent="0.25">
      <c r="A330" s="15" t="s">
        <v>3223</v>
      </c>
      <c r="B330" s="15" t="s">
        <v>3971</v>
      </c>
      <c r="C330" s="15" t="s">
        <v>11139</v>
      </c>
      <c r="D330" s="15">
        <v>322007</v>
      </c>
      <c r="E330" s="15">
        <v>322210</v>
      </c>
      <c r="F330" s="15">
        <f>ABS(Tabelle2[[#This Row],[Stop]]-Tabelle2[[#This Row],[Start]]+1)</f>
        <v>204</v>
      </c>
      <c r="G330" s="16">
        <f>Tabelle2[[#This Row],[Size '[bp']]]/$F$3118*100</f>
        <v>7.0349194087908897E-3</v>
      </c>
      <c r="H330" s="15" t="s">
        <v>11140</v>
      </c>
      <c r="I330" s="14" t="s">
        <v>11141</v>
      </c>
      <c r="J330" s="14" t="s">
        <v>6758</v>
      </c>
      <c r="K330" s="29"/>
      <c r="L330" s="29" t="s">
        <v>6978</v>
      </c>
      <c r="M330" s="30" t="s">
        <v>11142</v>
      </c>
      <c r="N330" s="20"/>
      <c r="O330" s="20"/>
      <c r="P330" s="20"/>
      <c r="Q330" s="20"/>
    </row>
    <row r="331" spans="1:17" x14ac:dyDescent="0.25">
      <c r="A331" s="15" t="s">
        <v>3221</v>
      </c>
      <c r="D331" s="15">
        <v>322452</v>
      </c>
      <c r="E331" s="15">
        <v>322294</v>
      </c>
      <c r="F331" s="15">
        <f>ABS(Tabelle2[[#This Row],[Stop]]-Tabelle2[[#This Row],[Start]]+1)</f>
        <v>157</v>
      </c>
      <c r="G331" s="16">
        <f>Tabelle2[[#This Row],[Size '[bp']]]/$F$3118*100</f>
        <v>5.4141291528439694E-3</v>
      </c>
      <c r="I331" s="14" t="s">
        <v>120</v>
      </c>
      <c r="J331" s="14" t="s">
        <v>11627</v>
      </c>
      <c r="K331" s="22"/>
      <c r="L331" s="22"/>
      <c r="M331" s="24"/>
      <c r="N331" s="20"/>
      <c r="O331" s="20"/>
      <c r="P331" s="20"/>
      <c r="Q331" s="20"/>
    </row>
    <row r="332" spans="1:17" ht="25.5" x14ac:dyDescent="0.25">
      <c r="A332" s="15" t="s">
        <v>3220</v>
      </c>
      <c r="B332" s="15" t="s">
        <v>3972</v>
      </c>
      <c r="C332" s="15" t="s">
        <v>3219</v>
      </c>
      <c r="D332" s="15">
        <v>322911</v>
      </c>
      <c r="E332" s="15">
        <v>325901</v>
      </c>
      <c r="F332" s="15">
        <f>ABS(Tabelle2[[#This Row],[Stop]]-Tabelle2[[#This Row],[Start]]+1)</f>
        <v>2991</v>
      </c>
      <c r="G332" s="16">
        <f>Tabelle2[[#This Row],[Size '[bp']]]/$F$3118*100</f>
        <v>0.10314433309653703</v>
      </c>
      <c r="H332" s="15" t="s">
        <v>6979</v>
      </c>
      <c r="I332" s="14" t="s">
        <v>3218</v>
      </c>
      <c r="J332" s="14" t="s">
        <v>6554</v>
      </c>
      <c r="K332" s="22"/>
      <c r="L332" s="22"/>
      <c r="M332" s="24"/>
      <c r="N332" s="20"/>
      <c r="O332" s="20"/>
      <c r="P332" s="20"/>
      <c r="Q332" s="20"/>
    </row>
    <row r="333" spans="1:17" x14ac:dyDescent="0.25">
      <c r="A333" s="15" t="s">
        <v>3217</v>
      </c>
      <c r="B333" s="15" t="s">
        <v>3973</v>
      </c>
      <c r="D333" s="15">
        <v>325905</v>
      </c>
      <c r="E333" s="15">
        <v>326618</v>
      </c>
      <c r="F333" s="15">
        <f>ABS(Tabelle2[[#This Row],[Stop]]-Tabelle2[[#This Row],[Start]]+1)</f>
        <v>714</v>
      </c>
      <c r="G333" s="16">
        <f>Tabelle2[[#This Row],[Size '[bp']]]/$F$3118*100</f>
        <v>2.4622217930768117E-2</v>
      </c>
      <c r="I333" s="14" t="s">
        <v>6560</v>
      </c>
      <c r="J333" s="14" t="s">
        <v>11627</v>
      </c>
      <c r="K333" s="22"/>
      <c r="L333" s="22"/>
      <c r="M333" s="24"/>
      <c r="N333" s="20"/>
      <c r="O333" s="20"/>
      <c r="P333" s="20"/>
      <c r="Q333" s="20"/>
    </row>
    <row r="334" spans="1:17" x14ac:dyDescent="0.25">
      <c r="A334" s="15" t="s">
        <v>3216</v>
      </c>
      <c r="B334" s="15" t="s">
        <v>3974</v>
      </c>
      <c r="C334" s="15" t="s">
        <v>3215</v>
      </c>
      <c r="D334" s="15">
        <v>328219</v>
      </c>
      <c r="E334" s="15">
        <v>326693</v>
      </c>
      <c r="F334" s="15">
        <f>ABS(Tabelle2[[#This Row],[Stop]]-Tabelle2[[#This Row],[Start]]+1)</f>
        <v>1525</v>
      </c>
      <c r="G334" s="16">
        <f>Tabelle2[[#This Row],[Size '[bp']]]/$F$3118*100</f>
        <v>5.2589471070618177E-2</v>
      </c>
      <c r="H334" s="15" t="s">
        <v>6980</v>
      </c>
      <c r="I334" s="14" t="s">
        <v>6981</v>
      </c>
      <c r="J334" s="14" t="s">
        <v>6566</v>
      </c>
      <c r="K334" s="22"/>
      <c r="L334" s="22"/>
      <c r="M334" s="24" t="s">
        <v>10744</v>
      </c>
      <c r="N334" s="20"/>
      <c r="O334" s="20"/>
      <c r="P334" s="20"/>
      <c r="Q334" s="20"/>
    </row>
    <row r="335" spans="1:17" ht="25.5" x14ac:dyDescent="0.25">
      <c r="A335" s="15" t="s">
        <v>3214</v>
      </c>
      <c r="B335" s="15" t="s">
        <v>3975</v>
      </c>
      <c r="C335" s="15" t="s">
        <v>3213</v>
      </c>
      <c r="D335" s="15">
        <v>328284</v>
      </c>
      <c r="E335" s="15">
        <v>329543</v>
      </c>
      <c r="F335" s="15">
        <f>ABS(Tabelle2[[#This Row],[Stop]]-Tabelle2[[#This Row],[Start]]+1)</f>
        <v>1260</v>
      </c>
      <c r="G335" s="16">
        <f>Tabelle2[[#This Row],[Size '[bp']]]/$F$3118*100</f>
        <v>4.3450972819002558E-2</v>
      </c>
      <c r="H335" s="15" t="s">
        <v>6982</v>
      </c>
      <c r="I335" s="14" t="s">
        <v>6983</v>
      </c>
      <c r="J335" s="14" t="s">
        <v>6554</v>
      </c>
      <c r="K335" s="22"/>
      <c r="L335" s="22"/>
      <c r="M335" s="24"/>
      <c r="N335" s="20"/>
      <c r="O335" s="20"/>
      <c r="P335" s="20"/>
      <c r="Q335" s="20"/>
    </row>
    <row r="336" spans="1:17" x14ac:dyDescent="0.25">
      <c r="A336" s="15" t="s">
        <v>6984</v>
      </c>
      <c r="D336" s="15">
        <v>329630</v>
      </c>
      <c r="E336" s="15">
        <v>329705</v>
      </c>
      <c r="F336" s="15">
        <f>ABS(Tabelle2[[#This Row],[Stop]]-Tabelle2[[#This Row],[Start]]+1)</f>
        <v>76</v>
      </c>
      <c r="G336" s="16">
        <f>Tabelle2[[#This Row],[Size '[bp']]]/$F$3118*100</f>
        <v>2.6208523287652337E-3</v>
      </c>
      <c r="I336" s="14" t="s">
        <v>6985</v>
      </c>
      <c r="J336" s="14" t="s">
        <v>6575</v>
      </c>
      <c r="K336" s="22"/>
      <c r="L336" s="22"/>
      <c r="M336" s="24"/>
      <c r="N336" s="20"/>
      <c r="O336" s="20"/>
      <c r="P336" s="20"/>
      <c r="Q336" s="20"/>
    </row>
    <row r="337" spans="1:17" x14ac:dyDescent="0.25">
      <c r="A337" s="15" t="s">
        <v>3212</v>
      </c>
      <c r="B337" s="15" t="s">
        <v>3976</v>
      </c>
      <c r="D337" s="15">
        <v>329934</v>
      </c>
      <c r="E337" s="15">
        <v>330380</v>
      </c>
      <c r="F337" s="15">
        <f>ABS(Tabelle2[[#This Row],[Stop]]-Tabelle2[[#This Row],[Start]]+1)</f>
        <v>447</v>
      </c>
      <c r="G337" s="16">
        <f>Tabelle2[[#This Row],[Size '[bp']]]/$F$3118*100</f>
        <v>1.5414749881027099E-2</v>
      </c>
      <c r="I337" s="14" t="s">
        <v>6986</v>
      </c>
      <c r="J337" s="14" t="s">
        <v>6563</v>
      </c>
      <c r="K337" s="22" t="s">
        <v>6987</v>
      </c>
      <c r="L337" s="22"/>
      <c r="M337" s="24"/>
      <c r="N337" s="20"/>
      <c r="O337" s="20"/>
      <c r="P337" s="20"/>
      <c r="Q337" s="20"/>
    </row>
    <row r="338" spans="1:17" x14ac:dyDescent="0.25">
      <c r="A338" s="15" t="s">
        <v>3211</v>
      </c>
      <c r="D338" s="15">
        <v>330574</v>
      </c>
      <c r="E338" s="15">
        <v>330813</v>
      </c>
      <c r="F338" s="15">
        <f>ABS(Tabelle2[[#This Row],[Stop]]-Tabelle2[[#This Row],[Start]]+1)</f>
        <v>240</v>
      </c>
      <c r="G338" s="16">
        <f>Tabelle2[[#This Row],[Size '[bp']]]/$F$3118*100</f>
        <v>8.2763757750481063E-3</v>
      </c>
      <c r="I338" s="14" t="s">
        <v>120</v>
      </c>
      <c r="J338" s="14" t="s">
        <v>11627</v>
      </c>
      <c r="K338" s="22"/>
      <c r="L338" s="22"/>
      <c r="M338" s="24"/>
      <c r="N338" s="20"/>
      <c r="O338" s="20"/>
      <c r="P338" s="20"/>
      <c r="Q338" s="20"/>
    </row>
    <row r="339" spans="1:17" x14ac:dyDescent="0.25">
      <c r="A339" s="15" t="s">
        <v>3210</v>
      </c>
      <c r="B339" s="15" t="s">
        <v>3977</v>
      </c>
      <c r="D339" s="15">
        <v>330974</v>
      </c>
      <c r="E339" s="15">
        <v>331537</v>
      </c>
      <c r="F339" s="15">
        <f>ABS(Tabelle2[[#This Row],[Stop]]-Tabelle2[[#This Row],[Start]]+1)</f>
        <v>564</v>
      </c>
      <c r="G339" s="16">
        <f>Tabelle2[[#This Row],[Size '[bp']]]/$F$3118*100</f>
        <v>1.9449483071363051E-2</v>
      </c>
      <c r="I339" s="14" t="s">
        <v>6988</v>
      </c>
      <c r="J339" s="14" t="s">
        <v>6563</v>
      </c>
      <c r="K339" s="22"/>
      <c r="L339" s="22"/>
      <c r="M339" s="24"/>
      <c r="N339" s="20"/>
      <c r="O339" s="20"/>
      <c r="P339" s="20"/>
      <c r="Q339" s="20"/>
    </row>
    <row r="340" spans="1:17" x14ac:dyDescent="0.25">
      <c r="A340" s="15" t="s">
        <v>3209</v>
      </c>
      <c r="B340" s="15" t="s">
        <v>3978</v>
      </c>
      <c r="C340" s="15" t="s">
        <v>3208</v>
      </c>
      <c r="D340" s="15">
        <v>331553</v>
      </c>
      <c r="E340" s="15">
        <v>332437</v>
      </c>
      <c r="F340" s="15">
        <f>ABS(Tabelle2[[#This Row],[Stop]]-Tabelle2[[#This Row],[Start]]+1)</f>
        <v>885</v>
      </c>
      <c r="G340" s="16">
        <f>Tabelle2[[#This Row],[Size '[bp']]]/$F$3118*100</f>
        <v>3.0519135670489892E-2</v>
      </c>
      <c r="H340" s="15" t="s">
        <v>6989</v>
      </c>
      <c r="I340" s="14" t="s">
        <v>6990</v>
      </c>
      <c r="J340" s="14" t="s">
        <v>6575</v>
      </c>
      <c r="K340" s="22"/>
      <c r="L340" s="22"/>
      <c r="M340" s="24"/>
      <c r="N340" s="20"/>
      <c r="O340" s="20"/>
      <c r="P340" s="20"/>
      <c r="Q340" s="20"/>
    </row>
    <row r="341" spans="1:17" x14ac:dyDescent="0.25">
      <c r="A341" s="15" t="s">
        <v>3207</v>
      </c>
      <c r="B341" s="15" t="s">
        <v>3979</v>
      </c>
      <c r="C341" s="15" t="s">
        <v>10577</v>
      </c>
      <c r="D341" s="15">
        <v>332920</v>
      </c>
      <c r="E341" s="15">
        <v>334566</v>
      </c>
      <c r="F341" s="15">
        <f>ABS(Tabelle2[[#This Row],[Stop]]-Tabelle2[[#This Row],[Start]]+1)</f>
        <v>1647</v>
      </c>
      <c r="G341" s="16">
        <f>Tabelle2[[#This Row],[Size '[bp']]]/$F$3118*100</f>
        <v>5.6796628756267627E-2</v>
      </c>
      <c r="H341" s="15" t="s">
        <v>6991</v>
      </c>
      <c r="I341" s="14" t="s">
        <v>6992</v>
      </c>
      <c r="J341" s="14" t="s">
        <v>6614</v>
      </c>
      <c r="K341" s="22"/>
      <c r="L341" s="22"/>
      <c r="M341" s="24"/>
      <c r="N341" s="20"/>
      <c r="O341" s="20"/>
      <c r="P341" s="20"/>
      <c r="Q341" s="20"/>
    </row>
    <row r="342" spans="1:17" x14ac:dyDescent="0.25">
      <c r="A342" s="15" t="s">
        <v>3206</v>
      </c>
      <c r="B342" s="15" t="s">
        <v>3980</v>
      </c>
      <c r="C342" s="15" t="s">
        <v>10578</v>
      </c>
      <c r="D342" s="15">
        <v>334550</v>
      </c>
      <c r="E342" s="15">
        <v>334957</v>
      </c>
      <c r="F342" s="15">
        <f>ABS(Tabelle2[[#This Row],[Stop]]-Tabelle2[[#This Row],[Start]]+1)</f>
        <v>408</v>
      </c>
      <c r="G342" s="16">
        <f>Tabelle2[[#This Row],[Size '[bp']]]/$F$3118*100</f>
        <v>1.4069838817581779E-2</v>
      </c>
      <c r="H342" s="15" t="s">
        <v>6991</v>
      </c>
      <c r="I342" s="14" t="s">
        <v>6993</v>
      </c>
      <c r="J342" s="14" t="s">
        <v>6614</v>
      </c>
      <c r="K342" s="22"/>
      <c r="L342" s="22"/>
      <c r="M342" s="24"/>
      <c r="N342" s="20"/>
      <c r="O342" s="20"/>
      <c r="P342" s="20"/>
      <c r="Q342" s="20"/>
    </row>
    <row r="343" spans="1:17" ht="25.5" x14ac:dyDescent="0.25">
      <c r="A343" s="15" t="s">
        <v>3205</v>
      </c>
      <c r="B343" s="15" t="s">
        <v>3981</v>
      </c>
      <c r="C343" s="15" t="s">
        <v>6994</v>
      </c>
      <c r="D343" s="15">
        <v>335010</v>
      </c>
      <c r="E343" s="15">
        <v>336116</v>
      </c>
      <c r="F343" s="15">
        <f>ABS(Tabelle2[[#This Row],[Stop]]-Tabelle2[[#This Row],[Start]]+1)</f>
        <v>1107</v>
      </c>
      <c r="G343" s="16">
        <f>Tabelle2[[#This Row],[Size '[bp']]]/$F$3118*100</f>
        <v>3.817478326240939E-2</v>
      </c>
      <c r="H343" s="15" t="s">
        <v>6995</v>
      </c>
      <c r="I343" s="14" t="s">
        <v>6996</v>
      </c>
      <c r="J343" s="14" t="s">
        <v>6614</v>
      </c>
      <c r="K343" s="22"/>
      <c r="L343" s="22"/>
      <c r="M343" s="24" t="s">
        <v>11011</v>
      </c>
      <c r="N343" s="20"/>
      <c r="O343" s="20"/>
      <c r="P343" s="20"/>
      <c r="Q343" s="20"/>
    </row>
    <row r="344" spans="1:17" x14ac:dyDescent="0.25">
      <c r="A344" s="15" t="s">
        <v>3204</v>
      </c>
      <c r="B344" s="15" t="s">
        <v>3982</v>
      </c>
      <c r="D344" s="15">
        <v>336117</v>
      </c>
      <c r="E344" s="15">
        <v>336752</v>
      </c>
      <c r="F344" s="15">
        <f>ABS(Tabelle2[[#This Row],[Stop]]-Tabelle2[[#This Row],[Start]]+1)</f>
        <v>636</v>
      </c>
      <c r="G344" s="16">
        <f>Tabelle2[[#This Row],[Size '[bp']]]/$F$3118*100</f>
        <v>2.1932395803877482E-2</v>
      </c>
      <c r="I344" s="14" t="s">
        <v>6997</v>
      </c>
      <c r="J344" s="14" t="s">
        <v>6563</v>
      </c>
      <c r="K344" s="22"/>
      <c r="L344" s="22"/>
      <c r="M344" s="24" t="s">
        <v>11011</v>
      </c>
      <c r="N344" s="20"/>
      <c r="O344" s="20"/>
      <c r="P344" s="20"/>
      <c r="Q344" s="20"/>
    </row>
    <row r="345" spans="1:17" x14ac:dyDescent="0.25">
      <c r="A345" s="15" t="s">
        <v>3203</v>
      </c>
      <c r="B345" s="15" t="s">
        <v>3983</v>
      </c>
      <c r="D345" s="15">
        <v>336782</v>
      </c>
      <c r="E345" s="15">
        <v>337453</v>
      </c>
      <c r="F345" s="15">
        <f>ABS(Tabelle2[[#This Row],[Stop]]-Tabelle2[[#This Row],[Start]]+1)</f>
        <v>672</v>
      </c>
      <c r="G345" s="16">
        <f>Tabelle2[[#This Row],[Size '[bp']]]/$F$3118*100</f>
        <v>2.3173852170134696E-2</v>
      </c>
      <c r="I345" s="14" t="s">
        <v>6998</v>
      </c>
      <c r="J345" s="14" t="s">
        <v>6563</v>
      </c>
      <c r="K345" s="22"/>
      <c r="L345" s="22"/>
      <c r="M345" s="24"/>
      <c r="N345" s="20"/>
      <c r="O345" s="20"/>
      <c r="P345" s="20"/>
      <c r="Q345" s="20"/>
    </row>
    <row r="346" spans="1:17" x14ac:dyDescent="0.25">
      <c r="A346" s="15" t="s">
        <v>3202</v>
      </c>
      <c r="B346" s="15" t="s">
        <v>3984</v>
      </c>
      <c r="D346" s="15">
        <v>337570</v>
      </c>
      <c r="E346" s="15">
        <v>338772</v>
      </c>
      <c r="F346" s="15">
        <f>ABS(Tabelle2[[#This Row],[Stop]]-Tabelle2[[#This Row],[Start]]+1)</f>
        <v>1203</v>
      </c>
      <c r="G346" s="16">
        <f>Tabelle2[[#This Row],[Size '[bp']]]/$F$3118*100</f>
        <v>4.1485333572428632E-2</v>
      </c>
      <c r="I346" s="14" t="s">
        <v>6999</v>
      </c>
      <c r="J346" s="14" t="s">
        <v>6563</v>
      </c>
      <c r="K346" s="22"/>
      <c r="L346" s="22"/>
      <c r="M346" s="24"/>
      <c r="N346" s="20"/>
      <c r="O346" s="20"/>
      <c r="P346" s="20"/>
      <c r="Q346" s="20"/>
    </row>
    <row r="347" spans="1:17" x14ac:dyDescent="0.25">
      <c r="A347" s="15" t="s">
        <v>3201</v>
      </c>
      <c r="B347" s="15" t="s">
        <v>3985</v>
      </c>
      <c r="C347" s="15" t="s">
        <v>3200</v>
      </c>
      <c r="D347" s="15">
        <v>338794</v>
      </c>
      <c r="E347" s="15">
        <v>339729</v>
      </c>
      <c r="F347" s="15">
        <f>ABS(Tabelle2[[#This Row],[Stop]]-Tabelle2[[#This Row],[Start]]+1)</f>
        <v>936</v>
      </c>
      <c r="G347" s="16">
        <f>Tabelle2[[#This Row],[Size '[bp']]]/$F$3118*100</f>
        <v>3.2277865522687611E-2</v>
      </c>
      <c r="H347" s="15" t="s">
        <v>7000</v>
      </c>
      <c r="I347" s="14" t="s">
        <v>7001</v>
      </c>
      <c r="J347" s="14" t="s">
        <v>6708</v>
      </c>
      <c r="K347" s="22"/>
      <c r="L347" s="22"/>
      <c r="M347" s="24"/>
      <c r="N347" s="20"/>
      <c r="O347" s="20"/>
      <c r="P347" s="20"/>
      <c r="Q347" s="20"/>
    </row>
    <row r="348" spans="1:17" x14ac:dyDescent="0.25">
      <c r="A348" s="15" t="s">
        <v>3199</v>
      </c>
      <c r="B348" s="15" t="s">
        <v>3986</v>
      </c>
      <c r="D348" s="15">
        <v>340570</v>
      </c>
      <c r="E348" s="15">
        <v>340193</v>
      </c>
      <c r="F348" s="15">
        <f>ABS(Tabelle2[[#This Row],[Stop]]-Tabelle2[[#This Row],[Start]]+1)</f>
        <v>376</v>
      </c>
      <c r="G348" s="16">
        <f>Tabelle2[[#This Row],[Size '[bp']]]/$F$3118*100</f>
        <v>1.2966322047575366E-2</v>
      </c>
      <c r="I348" s="14" t="s">
        <v>6870</v>
      </c>
      <c r="J348" s="14" t="s">
        <v>11627</v>
      </c>
      <c r="K348" s="22"/>
      <c r="L348" s="22"/>
      <c r="M348" s="24"/>
      <c r="N348" s="20"/>
      <c r="O348" s="20"/>
      <c r="P348" s="20"/>
      <c r="Q348" s="20"/>
    </row>
    <row r="349" spans="1:17" x14ac:dyDescent="0.25">
      <c r="A349" s="15" t="s">
        <v>3198</v>
      </c>
      <c r="B349" s="15" t="s">
        <v>3987</v>
      </c>
      <c r="D349" s="15">
        <v>341277</v>
      </c>
      <c r="E349" s="15">
        <v>340567</v>
      </c>
      <c r="F349" s="15">
        <f>ABS(Tabelle2[[#This Row],[Stop]]-Tabelle2[[#This Row],[Start]]+1)</f>
        <v>709</v>
      </c>
      <c r="G349" s="16">
        <f>Tabelle2[[#This Row],[Size '[bp']]]/$F$3118*100</f>
        <v>2.4449793435454614E-2</v>
      </c>
      <c r="I349" s="14" t="s">
        <v>6825</v>
      </c>
      <c r="J349" s="14" t="s">
        <v>6563</v>
      </c>
      <c r="K349" s="22"/>
      <c r="L349" s="22"/>
      <c r="M349" s="24"/>
      <c r="N349" s="20"/>
      <c r="O349" s="20"/>
      <c r="P349" s="20"/>
      <c r="Q349" s="20"/>
    </row>
    <row r="350" spans="1:17" ht="25.5" x14ac:dyDescent="0.25">
      <c r="A350" s="15" t="s">
        <v>3197</v>
      </c>
      <c r="B350" s="15" t="s">
        <v>3988</v>
      </c>
      <c r="D350" s="15">
        <v>341357</v>
      </c>
      <c r="E350" s="15">
        <v>342379</v>
      </c>
      <c r="F350" s="15">
        <f>ABS(Tabelle2[[#This Row],[Stop]]-Tabelle2[[#This Row],[Start]]+1)</f>
        <v>1023</v>
      </c>
      <c r="G350" s="16">
        <f>Tabelle2[[#This Row],[Size '[bp']]]/$F$3118*100</f>
        <v>3.5278051741142555E-2</v>
      </c>
      <c r="I350" s="14" t="s">
        <v>3196</v>
      </c>
      <c r="J350" s="14" t="s">
        <v>6758</v>
      </c>
      <c r="K350" s="22"/>
      <c r="L350" s="22"/>
      <c r="M350" s="24"/>
      <c r="N350" s="20"/>
      <c r="O350" s="20"/>
      <c r="P350" s="20"/>
      <c r="Q350" s="20"/>
    </row>
    <row r="351" spans="1:17" x14ac:dyDescent="0.25">
      <c r="A351" s="15" t="s">
        <v>3195</v>
      </c>
      <c r="B351" s="15" t="s">
        <v>3989</v>
      </c>
      <c r="D351" s="15">
        <v>342418</v>
      </c>
      <c r="E351" s="15">
        <v>343455</v>
      </c>
      <c r="F351" s="15">
        <f>ABS(Tabelle2[[#This Row],[Stop]]-Tabelle2[[#This Row],[Start]]+1)</f>
        <v>1038</v>
      </c>
      <c r="G351" s="16">
        <f>Tabelle2[[#This Row],[Size '[bp']]]/$F$3118*100</f>
        <v>3.5795325227083064E-2</v>
      </c>
      <c r="I351" s="14" t="s">
        <v>6825</v>
      </c>
      <c r="J351" s="14" t="s">
        <v>6563</v>
      </c>
      <c r="K351" s="22"/>
      <c r="L351" s="22"/>
      <c r="M351" s="24"/>
      <c r="N351" s="20"/>
      <c r="O351" s="20"/>
      <c r="P351" s="20"/>
      <c r="Q351" s="20"/>
    </row>
    <row r="352" spans="1:17" ht="38.25" x14ac:dyDescent="0.25">
      <c r="A352" s="15" t="s">
        <v>3194</v>
      </c>
      <c r="B352" s="15" t="s">
        <v>3990</v>
      </c>
      <c r="C352" s="15" t="s">
        <v>7002</v>
      </c>
      <c r="D352" s="15">
        <v>343637</v>
      </c>
      <c r="E352" s="15">
        <v>345721</v>
      </c>
      <c r="F352" s="15">
        <f>ABS(Tabelle2[[#This Row],[Stop]]-Tabelle2[[#This Row],[Start]]+1)</f>
        <v>2085</v>
      </c>
      <c r="G352" s="16">
        <f>Tabelle2[[#This Row],[Size '[bp']]]/$F$3118*100</f>
        <v>7.1901014545730432E-2</v>
      </c>
      <c r="H352" s="15" t="s">
        <v>7003</v>
      </c>
      <c r="I352" s="14" t="s">
        <v>11145</v>
      </c>
      <c r="J352" s="14" t="s">
        <v>7004</v>
      </c>
      <c r="K352" s="29" t="s">
        <v>7005</v>
      </c>
      <c r="L352" s="29"/>
      <c r="M352" s="30" t="s">
        <v>10745</v>
      </c>
      <c r="N352" s="20"/>
      <c r="O352" s="20"/>
      <c r="P352" s="20"/>
      <c r="Q352" s="20"/>
    </row>
    <row r="353" spans="1:17" x14ac:dyDescent="0.25">
      <c r="A353" s="15" t="s">
        <v>3193</v>
      </c>
      <c r="D353" s="15">
        <v>345910</v>
      </c>
      <c r="E353" s="15">
        <v>345812</v>
      </c>
      <c r="F353" s="15">
        <f>ABS(Tabelle2[[#This Row],[Stop]]-Tabelle2[[#This Row],[Start]]+1)</f>
        <v>97</v>
      </c>
      <c r="G353" s="16">
        <f>Tabelle2[[#This Row],[Size '[bp']]]/$F$3118*100</f>
        <v>3.3450352090819433E-3</v>
      </c>
      <c r="I353" s="14" t="s">
        <v>120</v>
      </c>
      <c r="J353" s="14" t="s">
        <v>11627</v>
      </c>
      <c r="K353" s="22"/>
      <c r="L353" s="22"/>
      <c r="M353" s="24"/>
      <c r="N353" s="20"/>
      <c r="O353" s="20"/>
      <c r="P353" s="20"/>
      <c r="Q353" s="20"/>
    </row>
    <row r="354" spans="1:17" x14ac:dyDescent="0.25">
      <c r="A354" s="15" t="s">
        <v>3192</v>
      </c>
      <c r="B354" s="15" t="s">
        <v>3991</v>
      </c>
      <c r="D354" s="15">
        <v>346461</v>
      </c>
      <c r="E354" s="15">
        <v>346108</v>
      </c>
      <c r="F354" s="15">
        <f>ABS(Tabelle2[[#This Row],[Stop]]-Tabelle2[[#This Row],[Start]]+1)</f>
        <v>352</v>
      </c>
      <c r="G354" s="16">
        <f>Tabelle2[[#This Row],[Size '[bp']]]/$F$3118*100</f>
        <v>1.2138684470070556E-2</v>
      </c>
      <c r="I354" s="14" t="s">
        <v>120</v>
      </c>
      <c r="J354" s="14" t="s">
        <v>11627</v>
      </c>
      <c r="K354" s="22"/>
      <c r="L354" s="22"/>
      <c r="M354" s="24"/>
      <c r="N354" s="20"/>
      <c r="O354" s="20"/>
      <c r="P354" s="20"/>
      <c r="Q354" s="20"/>
    </row>
    <row r="355" spans="1:17" x14ac:dyDescent="0.25">
      <c r="A355" s="15" t="s">
        <v>3191</v>
      </c>
      <c r="B355" s="15" t="s">
        <v>3992</v>
      </c>
      <c r="C355" s="15" t="s">
        <v>3190</v>
      </c>
      <c r="D355" s="15">
        <v>348020</v>
      </c>
      <c r="E355" s="15">
        <v>346959</v>
      </c>
      <c r="F355" s="15">
        <f>ABS(Tabelle2[[#This Row],[Stop]]-Tabelle2[[#This Row],[Start]]+1)</f>
        <v>1060</v>
      </c>
      <c r="G355" s="16">
        <f>Tabelle2[[#This Row],[Size '[bp']]]/$F$3118*100</f>
        <v>3.6553993006462469E-2</v>
      </c>
      <c r="H355" s="15" t="s">
        <v>7006</v>
      </c>
      <c r="I355" s="14" t="s">
        <v>10579</v>
      </c>
      <c r="J355" s="14" t="s">
        <v>6614</v>
      </c>
      <c r="K355" s="22"/>
      <c r="L355" s="22"/>
      <c r="M355" s="24" t="s">
        <v>11011</v>
      </c>
      <c r="N355" s="20"/>
      <c r="O355" s="20"/>
      <c r="P355" s="20"/>
      <c r="Q355" s="20"/>
    </row>
    <row r="356" spans="1:17" ht="25.5" x14ac:dyDescent="0.25">
      <c r="A356" s="15" t="s">
        <v>3189</v>
      </c>
      <c r="B356" s="15" t="s">
        <v>3993</v>
      </c>
      <c r="C356" s="15" t="s">
        <v>3188</v>
      </c>
      <c r="D356" s="15">
        <v>348953</v>
      </c>
      <c r="E356" s="15">
        <v>348096</v>
      </c>
      <c r="F356" s="15">
        <f>ABS(Tabelle2[[#This Row],[Stop]]-Tabelle2[[#This Row],[Start]]+1)</f>
        <v>856</v>
      </c>
      <c r="G356" s="16">
        <f>Tabelle2[[#This Row],[Size '[bp']]]/$F$3118*100</f>
        <v>2.9519073597671579E-2</v>
      </c>
      <c r="H356" s="15" t="s">
        <v>7007</v>
      </c>
      <c r="I356" s="14" t="s">
        <v>7008</v>
      </c>
      <c r="J356" s="14" t="s">
        <v>6708</v>
      </c>
      <c r="K356" s="22"/>
      <c r="L356" s="22"/>
      <c r="M356" s="24"/>
      <c r="N356" s="20"/>
      <c r="O356" s="20"/>
      <c r="P356" s="20"/>
      <c r="Q356" s="20"/>
    </row>
    <row r="357" spans="1:17" ht="25.5" x14ac:dyDescent="0.25">
      <c r="A357" s="15" t="s">
        <v>3187</v>
      </c>
      <c r="B357" s="15" t="s">
        <v>3994</v>
      </c>
      <c r="C357" s="15" t="s">
        <v>3186</v>
      </c>
      <c r="D357" s="15">
        <v>350311</v>
      </c>
      <c r="E357" s="15">
        <v>348950</v>
      </c>
      <c r="F357" s="15">
        <f>ABS(Tabelle2[[#This Row],[Stop]]-Tabelle2[[#This Row],[Start]]+1)</f>
        <v>1360</v>
      </c>
      <c r="G357" s="16">
        <f>Tabelle2[[#This Row],[Size '[bp']]]/$F$3118*100</f>
        <v>4.6899462725272602E-2</v>
      </c>
      <c r="H357" s="15" t="s">
        <v>7009</v>
      </c>
      <c r="I357" s="14" t="s">
        <v>7010</v>
      </c>
      <c r="J357" s="14" t="s">
        <v>6708</v>
      </c>
      <c r="K357" s="22"/>
      <c r="L357" s="22"/>
      <c r="M357" s="24"/>
      <c r="N357" s="20"/>
      <c r="O357" s="20"/>
      <c r="P357" s="20"/>
      <c r="Q357" s="20"/>
    </row>
    <row r="358" spans="1:17" x14ac:dyDescent="0.25">
      <c r="A358" s="15" t="s">
        <v>3185</v>
      </c>
      <c r="B358" s="15" t="s">
        <v>3995</v>
      </c>
      <c r="C358" s="15" t="s">
        <v>3184</v>
      </c>
      <c r="D358" s="15">
        <v>351330</v>
      </c>
      <c r="E358" s="15">
        <v>350311</v>
      </c>
      <c r="F358" s="15">
        <f>ABS(Tabelle2[[#This Row],[Stop]]-Tabelle2[[#This Row],[Start]]+1)</f>
        <v>1018</v>
      </c>
      <c r="G358" s="16">
        <f>Tabelle2[[#This Row],[Size '[bp']]]/$F$3118*100</f>
        <v>3.5105627245829052E-2</v>
      </c>
      <c r="H358" s="15" t="s">
        <v>7011</v>
      </c>
      <c r="I358" s="14" t="s">
        <v>3183</v>
      </c>
      <c r="J358" s="14" t="s">
        <v>6708</v>
      </c>
      <c r="K358" s="22"/>
      <c r="L358" s="22"/>
      <c r="M358" s="24"/>
      <c r="N358" s="20"/>
      <c r="O358" s="20"/>
      <c r="P358" s="20"/>
      <c r="Q358" s="20"/>
    </row>
    <row r="359" spans="1:17" ht="25.5" x14ac:dyDescent="0.25">
      <c r="A359" s="15" t="s">
        <v>3182</v>
      </c>
      <c r="B359" s="15" t="s">
        <v>3996</v>
      </c>
      <c r="D359" s="15">
        <v>351949</v>
      </c>
      <c r="E359" s="15">
        <v>351368</v>
      </c>
      <c r="F359" s="15">
        <f>ABS(Tabelle2[[#This Row],[Stop]]-Tabelle2[[#This Row],[Start]]+1)</f>
        <v>580</v>
      </c>
      <c r="G359" s="16">
        <f>Tabelle2[[#This Row],[Size '[bp']]]/$F$3118*100</f>
        <v>2.0001241456366257E-2</v>
      </c>
      <c r="I359" s="14" t="s">
        <v>7012</v>
      </c>
      <c r="J359" s="14" t="s">
        <v>6563</v>
      </c>
      <c r="K359" s="22" t="s">
        <v>7013</v>
      </c>
      <c r="L359" s="22"/>
      <c r="M359" s="24"/>
      <c r="N359" s="20"/>
      <c r="O359" s="20"/>
      <c r="P359" s="20"/>
      <c r="Q359" s="20"/>
    </row>
    <row r="360" spans="1:17" ht="25.5" x14ac:dyDescent="0.25">
      <c r="A360" s="15" t="s">
        <v>3181</v>
      </c>
      <c r="B360" s="15" t="s">
        <v>3997</v>
      </c>
      <c r="D360" s="15">
        <v>352694</v>
      </c>
      <c r="E360" s="15">
        <v>353641</v>
      </c>
      <c r="F360" s="15">
        <f>ABS(Tabelle2[[#This Row],[Stop]]-Tabelle2[[#This Row],[Start]]+1)</f>
        <v>948</v>
      </c>
      <c r="G360" s="16">
        <f>Tabelle2[[#This Row],[Size '[bp']]]/$F$3118*100</f>
        <v>3.2691684311440018E-2</v>
      </c>
      <c r="I360" s="14" t="s">
        <v>7014</v>
      </c>
      <c r="J360" s="14" t="s">
        <v>6597</v>
      </c>
      <c r="K360" s="22" t="s">
        <v>6744</v>
      </c>
      <c r="L360" s="22"/>
      <c r="M360" s="24"/>
      <c r="N360" s="20"/>
      <c r="O360" s="20"/>
      <c r="P360" s="20"/>
      <c r="Q360" s="20"/>
    </row>
    <row r="361" spans="1:17" x14ac:dyDescent="0.25">
      <c r="A361" s="15" t="s">
        <v>3180</v>
      </c>
      <c r="B361" s="15" t="s">
        <v>3998</v>
      </c>
      <c r="D361" s="15">
        <v>354388</v>
      </c>
      <c r="E361" s="15">
        <v>353747</v>
      </c>
      <c r="F361" s="15">
        <f>ABS(Tabelle2[[#This Row],[Stop]]-Tabelle2[[#This Row],[Start]]+1)</f>
        <v>640</v>
      </c>
      <c r="G361" s="16">
        <f>Tabelle2[[#This Row],[Size '[bp']]]/$F$3118*100</f>
        <v>2.2070335400128285E-2</v>
      </c>
      <c r="I361" s="14" t="s">
        <v>6589</v>
      </c>
      <c r="J361" s="14" t="s">
        <v>11627</v>
      </c>
      <c r="K361" s="22"/>
      <c r="L361" s="22"/>
      <c r="M361" s="24"/>
      <c r="N361" s="20"/>
      <c r="O361" s="20"/>
      <c r="P361" s="20"/>
      <c r="Q361" s="20"/>
    </row>
    <row r="362" spans="1:17" x14ac:dyDescent="0.25">
      <c r="A362" s="15" t="s">
        <v>3179</v>
      </c>
      <c r="B362" s="15" t="s">
        <v>3999</v>
      </c>
      <c r="D362" s="15">
        <v>355847</v>
      </c>
      <c r="E362" s="15">
        <v>354597</v>
      </c>
      <c r="F362" s="15">
        <f>ABS(Tabelle2[[#This Row],[Stop]]-Tabelle2[[#This Row],[Start]]+1)</f>
        <v>1249</v>
      </c>
      <c r="G362" s="16">
        <f>Tabelle2[[#This Row],[Size '[bp']]]/$F$3118*100</f>
        <v>4.3071638929312851E-2</v>
      </c>
      <c r="I362" s="14" t="s">
        <v>6564</v>
      </c>
      <c r="J362" s="14" t="s">
        <v>11627</v>
      </c>
      <c r="K362" s="22"/>
      <c r="L362" s="22"/>
      <c r="M362" s="24"/>
      <c r="N362" s="20"/>
      <c r="O362" s="20"/>
      <c r="P362" s="20"/>
      <c r="Q362" s="20"/>
    </row>
    <row r="363" spans="1:17" x14ac:dyDescent="0.25">
      <c r="A363" s="15" t="s">
        <v>3</v>
      </c>
      <c r="B363" s="15" t="s">
        <v>4000</v>
      </c>
      <c r="D363" s="15">
        <v>357229</v>
      </c>
      <c r="E363" s="15">
        <v>355847</v>
      </c>
      <c r="F363" s="15">
        <f>ABS(Tabelle2[[#This Row],[Stop]]-Tabelle2[[#This Row],[Start]]+1)</f>
        <v>1381</v>
      </c>
      <c r="G363" s="16">
        <f>Tabelle2[[#This Row],[Size '[bp']]]/$F$3118*100</f>
        <v>4.7623645605589314E-2</v>
      </c>
      <c r="I363" s="14" t="s">
        <v>7015</v>
      </c>
      <c r="J363" s="14" t="s">
        <v>6563</v>
      </c>
      <c r="K363" s="22"/>
      <c r="L363" s="22"/>
      <c r="M363" s="24"/>
      <c r="N363" s="20"/>
      <c r="O363" s="20"/>
      <c r="P363" s="20"/>
      <c r="Q363" s="20"/>
    </row>
    <row r="364" spans="1:17" x14ac:dyDescent="0.25">
      <c r="A364" s="15" t="s">
        <v>4</v>
      </c>
      <c r="B364" s="15" t="s">
        <v>4001</v>
      </c>
      <c r="D364" s="15">
        <v>359241</v>
      </c>
      <c r="E364" s="15">
        <v>357235</v>
      </c>
      <c r="F364" s="15">
        <f>ABS(Tabelle2[[#This Row],[Stop]]-Tabelle2[[#This Row],[Start]]+1)</f>
        <v>2005</v>
      </c>
      <c r="G364" s="16">
        <f>Tabelle2[[#This Row],[Size '[bp']]]/$F$3118*100</f>
        <v>6.9142222620714386E-2</v>
      </c>
      <c r="I364" s="14" t="s">
        <v>7016</v>
      </c>
      <c r="J364" s="14" t="s">
        <v>6585</v>
      </c>
      <c r="K364" s="22"/>
      <c r="L364" s="22"/>
      <c r="M364" s="24"/>
      <c r="N364" s="20"/>
      <c r="O364" s="20"/>
      <c r="P364" s="20"/>
      <c r="Q364" s="20"/>
    </row>
    <row r="365" spans="1:17" x14ac:dyDescent="0.25">
      <c r="A365" s="15" t="s">
        <v>3178</v>
      </c>
      <c r="B365" s="15" t="s">
        <v>4002</v>
      </c>
      <c r="D365" s="15">
        <v>360308</v>
      </c>
      <c r="E365" s="15">
        <v>359760</v>
      </c>
      <c r="F365" s="15">
        <f>ABS(Tabelle2[[#This Row],[Stop]]-Tabelle2[[#This Row],[Start]]+1)</f>
        <v>547</v>
      </c>
      <c r="G365" s="16">
        <f>Tabelle2[[#This Row],[Size '[bp']]]/$F$3118*100</f>
        <v>1.8863239787297145E-2</v>
      </c>
      <c r="I365" s="14" t="s">
        <v>6564</v>
      </c>
      <c r="J365" s="14" t="s">
        <v>11627</v>
      </c>
      <c r="K365" s="22"/>
      <c r="L365" s="22"/>
      <c r="M365" s="24"/>
      <c r="N365" s="20"/>
      <c r="O365" s="20"/>
      <c r="P365" s="20"/>
      <c r="Q365" s="20"/>
    </row>
    <row r="366" spans="1:17" x14ac:dyDescent="0.25">
      <c r="A366" s="15" t="s">
        <v>3177</v>
      </c>
      <c r="B366" s="15" t="s">
        <v>4003</v>
      </c>
      <c r="D366" s="15">
        <v>361906</v>
      </c>
      <c r="E366" s="15">
        <v>360812</v>
      </c>
      <c r="F366" s="15">
        <f>ABS(Tabelle2[[#This Row],[Stop]]-Tabelle2[[#This Row],[Start]]+1)</f>
        <v>1093</v>
      </c>
      <c r="G366" s="16">
        <f>Tabelle2[[#This Row],[Size '[bp']]]/$F$3118*100</f>
        <v>3.7691994675531582E-2</v>
      </c>
      <c r="I366" s="14" t="s">
        <v>6564</v>
      </c>
      <c r="J366" s="14" t="s">
        <v>11627</v>
      </c>
      <c r="K366" s="22"/>
      <c r="L366" s="22"/>
      <c r="M366" s="24"/>
      <c r="N366" s="20"/>
      <c r="O366" s="20"/>
      <c r="P366" s="20"/>
      <c r="Q366" s="20"/>
    </row>
    <row r="367" spans="1:17" ht="25.5" x14ac:dyDescent="0.25">
      <c r="A367" s="15" t="s">
        <v>3176</v>
      </c>
      <c r="B367" s="15" t="s">
        <v>4004</v>
      </c>
      <c r="C367" s="15" t="s">
        <v>3175</v>
      </c>
      <c r="D367" s="15">
        <v>363152</v>
      </c>
      <c r="E367" s="15">
        <v>362055</v>
      </c>
      <c r="F367" s="15">
        <f>ABS(Tabelle2[[#This Row],[Stop]]-Tabelle2[[#This Row],[Start]]+1)</f>
        <v>1096</v>
      </c>
      <c r="G367" s="16">
        <f>Tabelle2[[#This Row],[Size '[bp']]]/$F$3118*100</f>
        <v>3.779544937271969E-2</v>
      </c>
      <c r="H367" s="15" t="s">
        <v>7017</v>
      </c>
      <c r="I367" s="14" t="s">
        <v>11012</v>
      </c>
      <c r="J367" s="14" t="s">
        <v>6632</v>
      </c>
      <c r="K367" s="29"/>
      <c r="L367" s="29"/>
      <c r="M367" s="30" t="s">
        <v>11166</v>
      </c>
      <c r="N367" s="20"/>
      <c r="O367" s="20"/>
      <c r="P367" s="20"/>
      <c r="Q367" s="20"/>
    </row>
    <row r="368" spans="1:17" ht="25.5" x14ac:dyDescent="0.25">
      <c r="A368" s="15" t="s">
        <v>3174</v>
      </c>
      <c r="B368" s="15" t="s">
        <v>4005</v>
      </c>
      <c r="C368" s="15" t="s">
        <v>3173</v>
      </c>
      <c r="D368" s="15">
        <v>363825</v>
      </c>
      <c r="E368" s="15">
        <v>365261</v>
      </c>
      <c r="F368" s="15">
        <f>ABS(Tabelle2[[#This Row],[Stop]]-Tabelle2[[#This Row],[Start]]+1)</f>
        <v>1437</v>
      </c>
      <c r="G368" s="16">
        <f>Tabelle2[[#This Row],[Size '[bp']]]/$F$3118*100</f>
        <v>4.955479995310054E-2</v>
      </c>
      <c r="H368" s="15" t="s">
        <v>11146</v>
      </c>
      <c r="I368" s="14" t="s">
        <v>7018</v>
      </c>
      <c r="J368" s="14" t="s">
        <v>6632</v>
      </c>
      <c r="K368" s="22"/>
      <c r="L368" s="22"/>
      <c r="M368" s="24" t="s">
        <v>10746</v>
      </c>
      <c r="N368" s="20"/>
      <c r="O368" s="20"/>
      <c r="P368" s="21">
        <v>1</v>
      </c>
      <c r="Q368" s="20"/>
    </row>
    <row r="369" spans="1:17" ht="25.5" x14ac:dyDescent="0.25">
      <c r="A369" s="15" t="s">
        <v>3172</v>
      </c>
      <c r="B369" s="15" t="s">
        <v>4006</v>
      </c>
      <c r="C369" s="15" t="s">
        <v>3171</v>
      </c>
      <c r="D369" s="15">
        <v>365251</v>
      </c>
      <c r="E369" s="15">
        <v>365856</v>
      </c>
      <c r="F369" s="15">
        <f>ABS(Tabelle2[[#This Row],[Stop]]-Tabelle2[[#This Row],[Start]]+1)</f>
        <v>606</v>
      </c>
      <c r="G369" s="16">
        <f>Tabelle2[[#This Row],[Size '[bp']]]/$F$3118*100</f>
        <v>2.0897848831996468E-2</v>
      </c>
      <c r="H369" s="15" t="s">
        <v>7019</v>
      </c>
      <c r="I369" s="14" t="s">
        <v>11013</v>
      </c>
      <c r="J369" s="14" t="s">
        <v>11627</v>
      </c>
      <c r="K369" s="22"/>
      <c r="L369" s="22"/>
      <c r="M369" s="24" t="s">
        <v>10746</v>
      </c>
      <c r="N369" s="20"/>
      <c r="O369" s="20"/>
      <c r="P369" s="20"/>
      <c r="Q369" s="21">
        <v>1</v>
      </c>
    </row>
    <row r="370" spans="1:17" ht="25.5" x14ac:dyDescent="0.25">
      <c r="A370" s="15" t="s">
        <v>3170</v>
      </c>
      <c r="B370" s="15" t="s">
        <v>4007</v>
      </c>
      <c r="D370" s="15">
        <v>365856</v>
      </c>
      <c r="E370" s="15">
        <v>366842</v>
      </c>
      <c r="F370" s="15">
        <f>ABS(Tabelle2[[#This Row],[Stop]]-Tabelle2[[#This Row],[Start]]+1)</f>
        <v>987</v>
      </c>
      <c r="G370" s="16">
        <f>Tabelle2[[#This Row],[Size '[bp']]]/$F$3118*100</f>
        <v>3.4036595374885334E-2</v>
      </c>
      <c r="I370" s="14" t="s">
        <v>11014</v>
      </c>
      <c r="J370" s="14" t="s">
        <v>11627</v>
      </c>
      <c r="K370" s="22"/>
      <c r="L370" s="22"/>
      <c r="M370" s="24" t="s">
        <v>10746</v>
      </c>
      <c r="N370" s="20"/>
      <c r="O370" s="20"/>
      <c r="P370" s="20"/>
      <c r="Q370" s="21">
        <v>1</v>
      </c>
    </row>
    <row r="371" spans="1:17" ht="25.5" x14ac:dyDescent="0.25">
      <c r="A371" s="15" t="s">
        <v>3169</v>
      </c>
      <c r="B371" s="15" t="s">
        <v>4008</v>
      </c>
      <c r="C371" s="15" t="s">
        <v>3168</v>
      </c>
      <c r="D371" s="15">
        <v>366833</v>
      </c>
      <c r="E371" s="15">
        <v>368647</v>
      </c>
      <c r="F371" s="15">
        <f>ABS(Tabelle2[[#This Row],[Stop]]-Tabelle2[[#This Row],[Start]]+1)</f>
        <v>1815</v>
      </c>
      <c r="G371" s="16">
        <f>Tabelle2[[#This Row],[Size '[bp']]]/$F$3118*100</f>
        <v>6.2590091798801303E-2</v>
      </c>
      <c r="H371" s="15" t="s">
        <v>7020</v>
      </c>
      <c r="I371" s="14" t="s">
        <v>11015</v>
      </c>
      <c r="J371" s="14" t="s">
        <v>6708</v>
      </c>
      <c r="K371" s="22"/>
      <c r="L371" s="22"/>
      <c r="M371" s="24" t="s">
        <v>10746</v>
      </c>
      <c r="N371" s="20"/>
      <c r="O371" s="20"/>
      <c r="P371" s="21">
        <v>1</v>
      </c>
      <c r="Q371" s="20"/>
    </row>
    <row r="372" spans="1:17" ht="25.5" x14ac:dyDescent="0.25">
      <c r="A372" s="15" t="s">
        <v>3167</v>
      </c>
      <c r="B372" s="15" t="s">
        <v>4009</v>
      </c>
      <c r="D372" s="15">
        <v>368648</v>
      </c>
      <c r="E372" s="15">
        <v>369805</v>
      </c>
      <c r="F372" s="15">
        <f>ABS(Tabelle2[[#This Row],[Stop]]-Tabelle2[[#This Row],[Start]]+1)</f>
        <v>1158</v>
      </c>
      <c r="G372" s="16">
        <f>Tabelle2[[#This Row],[Size '[bp']]]/$F$3118*100</f>
        <v>3.9933513114607112E-2</v>
      </c>
      <c r="I372" s="14" t="s">
        <v>11016</v>
      </c>
      <c r="J372" s="14" t="s">
        <v>6632</v>
      </c>
      <c r="K372" s="22"/>
      <c r="L372" s="22"/>
      <c r="M372" s="24" t="s">
        <v>10746</v>
      </c>
      <c r="N372" s="20"/>
      <c r="O372" s="20"/>
      <c r="P372" s="21">
        <v>1</v>
      </c>
      <c r="Q372" s="20"/>
    </row>
    <row r="373" spans="1:17" x14ac:dyDescent="0.25">
      <c r="A373" s="15" t="s">
        <v>3166</v>
      </c>
      <c r="B373" s="15" t="s">
        <v>4010</v>
      </c>
      <c r="D373" s="15">
        <v>369795</v>
      </c>
      <c r="E373" s="15">
        <v>370409</v>
      </c>
      <c r="F373" s="15">
        <f>ABS(Tabelle2[[#This Row],[Stop]]-Tabelle2[[#This Row],[Start]]+1)</f>
        <v>615</v>
      </c>
      <c r="G373" s="16">
        <f>Tabelle2[[#This Row],[Size '[bp']]]/$F$3118*100</f>
        <v>2.1208212923560774E-2</v>
      </c>
      <c r="I373" s="14" t="s">
        <v>11017</v>
      </c>
      <c r="J373" s="14" t="s">
        <v>6563</v>
      </c>
      <c r="K373" s="22"/>
      <c r="L373" s="22"/>
      <c r="M373" s="24" t="s">
        <v>10746</v>
      </c>
      <c r="N373" s="20"/>
      <c r="O373" s="20"/>
      <c r="P373" s="20"/>
      <c r="Q373" s="21">
        <v>1</v>
      </c>
    </row>
    <row r="374" spans="1:17" x14ac:dyDescent="0.25">
      <c r="A374" s="15" t="s">
        <v>3165</v>
      </c>
      <c r="B374" s="15" t="s">
        <v>4011</v>
      </c>
      <c r="D374" s="15">
        <v>370614</v>
      </c>
      <c r="E374" s="15">
        <v>371777</v>
      </c>
      <c r="F374" s="15">
        <f>ABS(Tabelle2[[#This Row],[Stop]]-Tabelle2[[#This Row],[Start]]+1)</f>
        <v>1164</v>
      </c>
      <c r="G374" s="16">
        <f>Tabelle2[[#This Row],[Size '[bp']]]/$F$3118*100</f>
        <v>4.0140422508983316E-2</v>
      </c>
      <c r="I374" s="14" t="s">
        <v>11017</v>
      </c>
      <c r="J374" s="14" t="s">
        <v>6563</v>
      </c>
      <c r="K374" s="22"/>
      <c r="L374" s="22"/>
      <c r="M374" s="24" t="s">
        <v>10746</v>
      </c>
      <c r="N374" s="20"/>
      <c r="O374" s="20"/>
      <c r="P374" s="20"/>
      <c r="Q374" s="21">
        <v>1</v>
      </c>
    </row>
    <row r="375" spans="1:17" ht="25.5" x14ac:dyDescent="0.25">
      <c r="A375" s="15" t="s">
        <v>3164</v>
      </c>
      <c r="B375" s="15" t="s">
        <v>4012</v>
      </c>
      <c r="C375" s="15" t="s">
        <v>3163</v>
      </c>
      <c r="D375" s="15">
        <v>371930</v>
      </c>
      <c r="E375" s="15">
        <v>373423</v>
      </c>
      <c r="F375" s="15">
        <f>ABS(Tabelle2[[#This Row],[Stop]]-Tabelle2[[#This Row],[Start]]+1)</f>
        <v>1494</v>
      </c>
      <c r="G375" s="16">
        <f>Tabelle2[[#This Row],[Size '[bp']]]/$F$3118*100</f>
        <v>5.1520439199674466E-2</v>
      </c>
      <c r="H375" s="15" t="s">
        <v>7021</v>
      </c>
      <c r="I375" s="14" t="s">
        <v>11018</v>
      </c>
      <c r="J375" s="14" t="s">
        <v>6632</v>
      </c>
      <c r="K375" s="22"/>
      <c r="L375" s="22"/>
      <c r="M375" s="24" t="s">
        <v>10746</v>
      </c>
      <c r="N375" s="20"/>
      <c r="O375" s="20"/>
      <c r="P375" s="21">
        <v>1</v>
      </c>
      <c r="Q375" s="20"/>
    </row>
    <row r="376" spans="1:17" ht="25.5" x14ac:dyDescent="0.25">
      <c r="A376" s="15" t="s">
        <v>3162</v>
      </c>
      <c r="B376" s="15" t="s">
        <v>4013</v>
      </c>
      <c r="C376" s="15" t="s">
        <v>3161</v>
      </c>
      <c r="D376" s="15">
        <v>373501</v>
      </c>
      <c r="E376" s="15">
        <v>374817</v>
      </c>
      <c r="F376" s="15">
        <f>ABS(Tabelle2[[#This Row],[Stop]]-Tabelle2[[#This Row],[Start]]+1)</f>
        <v>1317</v>
      </c>
      <c r="G376" s="16">
        <f>Tabelle2[[#This Row],[Size '[bp']]]/$F$3118*100</f>
        <v>4.5416612065576484E-2</v>
      </c>
      <c r="H376" s="15" t="s">
        <v>7022</v>
      </c>
      <c r="I376" s="14" t="s">
        <v>11019</v>
      </c>
      <c r="J376" s="14" t="s">
        <v>6632</v>
      </c>
      <c r="K376" s="22"/>
      <c r="L376" s="22"/>
      <c r="M376" s="24" t="s">
        <v>10746</v>
      </c>
      <c r="N376" s="20"/>
      <c r="O376" s="20"/>
      <c r="P376" s="21">
        <v>1</v>
      </c>
      <c r="Q376" s="20"/>
    </row>
    <row r="377" spans="1:17" ht="25.5" x14ac:dyDescent="0.25">
      <c r="A377" s="15" t="s">
        <v>3160</v>
      </c>
      <c r="B377" s="15" t="s">
        <v>4014</v>
      </c>
      <c r="C377" s="15" t="s">
        <v>3159</v>
      </c>
      <c r="D377" s="15">
        <v>374834</v>
      </c>
      <c r="E377" s="15">
        <v>375841</v>
      </c>
      <c r="F377" s="15">
        <f>ABS(Tabelle2[[#This Row],[Stop]]-Tabelle2[[#This Row],[Start]]+1)</f>
        <v>1008</v>
      </c>
      <c r="G377" s="16">
        <f>Tabelle2[[#This Row],[Size '[bp']]]/$F$3118*100</f>
        <v>3.4760778255202046E-2</v>
      </c>
      <c r="H377" s="15" t="s">
        <v>7023</v>
      </c>
      <c r="I377" s="14" t="s">
        <v>11020</v>
      </c>
      <c r="J377" s="14" t="s">
        <v>6632</v>
      </c>
      <c r="K377" s="22"/>
      <c r="L377" s="22"/>
      <c r="M377" s="24" t="s">
        <v>10746</v>
      </c>
      <c r="N377" s="20"/>
      <c r="O377" s="20"/>
      <c r="P377" s="21">
        <v>1</v>
      </c>
      <c r="Q377" s="20"/>
    </row>
    <row r="378" spans="1:17" x14ac:dyDescent="0.25">
      <c r="A378" s="15" t="s">
        <v>3158</v>
      </c>
      <c r="B378" s="15" t="s">
        <v>4015</v>
      </c>
      <c r="D378" s="15">
        <v>375843</v>
      </c>
      <c r="E378" s="15">
        <v>376880</v>
      </c>
      <c r="F378" s="15">
        <f>ABS(Tabelle2[[#This Row],[Stop]]-Tabelle2[[#This Row],[Start]]+1)</f>
        <v>1038</v>
      </c>
      <c r="G378" s="16">
        <f>Tabelle2[[#This Row],[Size '[bp']]]/$F$3118*100</f>
        <v>3.5795325227083064E-2</v>
      </c>
      <c r="I378" s="14" t="s">
        <v>11017</v>
      </c>
      <c r="J378" s="14" t="s">
        <v>6563</v>
      </c>
      <c r="K378" s="22"/>
      <c r="L378" s="22"/>
      <c r="M378" s="24" t="s">
        <v>10746</v>
      </c>
      <c r="N378" s="20"/>
      <c r="O378" s="20"/>
      <c r="P378" s="20"/>
      <c r="Q378" s="21">
        <v>1</v>
      </c>
    </row>
    <row r="379" spans="1:17" ht="25.5" x14ac:dyDescent="0.25">
      <c r="A379" s="15" t="s">
        <v>3157</v>
      </c>
      <c r="B379" s="15" t="s">
        <v>4016</v>
      </c>
      <c r="C379" s="15" t="s">
        <v>7024</v>
      </c>
      <c r="D379" s="15">
        <v>377684</v>
      </c>
      <c r="E379" s="15">
        <v>377836</v>
      </c>
      <c r="F379" s="15">
        <f>ABS(Tabelle2[[#This Row],[Stop]]-Tabelle2[[#This Row],[Start]]+1)</f>
        <v>153</v>
      </c>
      <c r="G379" s="16">
        <f>Tabelle2[[#This Row],[Size '[bp']]]/$F$3118*100</f>
        <v>5.276189556593168E-3</v>
      </c>
      <c r="H379" s="15" t="s">
        <v>7025</v>
      </c>
      <c r="I379" s="14" t="s">
        <v>11021</v>
      </c>
      <c r="J379" s="14" t="s">
        <v>6554</v>
      </c>
      <c r="K379" s="22"/>
      <c r="L379" s="22"/>
      <c r="M379" s="24" t="s">
        <v>10746</v>
      </c>
      <c r="N379" s="20"/>
      <c r="O379" s="20"/>
      <c r="P379" s="21">
        <v>1</v>
      </c>
      <c r="Q379" s="20"/>
    </row>
    <row r="380" spans="1:17" ht="25.5" x14ac:dyDescent="0.25">
      <c r="A380" s="15" t="s">
        <v>3156</v>
      </c>
      <c r="C380" s="15" t="s">
        <v>7026</v>
      </c>
      <c r="D380" s="15">
        <v>378094</v>
      </c>
      <c r="E380" s="15">
        <v>378231</v>
      </c>
      <c r="F380" s="15">
        <f>ABS(Tabelle2[[#This Row],[Stop]]-Tabelle2[[#This Row],[Start]]+1)</f>
        <v>138</v>
      </c>
      <c r="G380" s="16">
        <f>Tabelle2[[#This Row],[Size '[bp']]]/$F$3118*100</f>
        <v>4.758916070652661E-3</v>
      </c>
      <c r="H380" s="15" t="s">
        <v>7027</v>
      </c>
      <c r="I380" s="14" t="s">
        <v>11021</v>
      </c>
      <c r="J380" s="14" t="s">
        <v>6554</v>
      </c>
      <c r="K380" s="22"/>
      <c r="L380" s="22"/>
      <c r="M380" s="24" t="s">
        <v>10746</v>
      </c>
      <c r="N380" s="20"/>
      <c r="O380" s="20"/>
      <c r="P380" s="21">
        <v>1</v>
      </c>
      <c r="Q380" s="20"/>
    </row>
    <row r="381" spans="1:17" ht="25.5" x14ac:dyDescent="0.25">
      <c r="A381" s="15" t="s">
        <v>3155</v>
      </c>
      <c r="C381" s="15" t="s">
        <v>7028</v>
      </c>
      <c r="D381" s="15">
        <v>378186</v>
      </c>
      <c r="E381" s="15">
        <v>378515</v>
      </c>
      <c r="F381" s="15">
        <f>ABS(Tabelle2[[#This Row],[Stop]]-Tabelle2[[#This Row],[Start]]+1)</f>
        <v>330</v>
      </c>
      <c r="G381" s="16">
        <f>Tabelle2[[#This Row],[Size '[bp']]]/$F$3118*100</f>
        <v>1.1380016690691146E-2</v>
      </c>
      <c r="H381" s="15" t="s">
        <v>7029</v>
      </c>
      <c r="I381" s="14" t="s">
        <v>11021</v>
      </c>
      <c r="J381" s="14" t="s">
        <v>6554</v>
      </c>
      <c r="K381" s="22"/>
      <c r="L381" s="22"/>
      <c r="M381" s="24" t="s">
        <v>10746</v>
      </c>
      <c r="N381" s="20"/>
      <c r="O381" s="20"/>
      <c r="P381" s="21">
        <v>1</v>
      </c>
      <c r="Q381" s="20"/>
    </row>
    <row r="382" spans="1:17" ht="25.5" x14ac:dyDescent="0.25">
      <c r="A382" s="15" t="s">
        <v>3154</v>
      </c>
      <c r="B382" s="15" t="s">
        <v>4017</v>
      </c>
      <c r="D382" s="15">
        <v>379838</v>
      </c>
      <c r="E382" s="15">
        <v>378666</v>
      </c>
      <c r="F382" s="15">
        <f>ABS(Tabelle2[[#This Row],[Stop]]-Tabelle2[[#This Row],[Start]]+1)</f>
        <v>1171</v>
      </c>
      <c r="G382" s="16">
        <f>Tabelle2[[#This Row],[Size '[bp']]]/$F$3118*100</f>
        <v>4.038181680242222E-2</v>
      </c>
      <c r="I382" s="14" t="s">
        <v>11022</v>
      </c>
      <c r="J382" s="14" t="s">
        <v>6563</v>
      </c>
      <c r="K382" s="22"/>
      <c r="L382" s="22"/>
      <c r="M382" s="24" t="s">
        <v>10746</v>
      </c>
      <c r="N382" s="20"/>
      <c r="O382" s="20"/>
      <c r="P382" s="20"/>
      <c r="Q382" s="21">
        <v>1</v>
      </c>
    </row>
    <row r="383" spans="1:17" ht="25.5" x14ac:dyDescent="0.25">
      <c r="A383" s="15" t="s">
        <v>3153</v>
      </c>
      <c r="B383" s="15" t="s">
        <v>4018</v>
      </c>
      <c r="D383" s="15">
        <v>380843</v>
      </c>
      <c r="E383" s="15">
        <v>379848</v>
      </c>
      <c r="F383" s="15">
        <f>ABS(Tabelle2[[#This Row],[Stop]]-Tabelle2[[#This Row],[Start]]+1)</f>
        <v>994</v>
      </c>
      <c r="G383" s="16">
        <f>Tabelle2[[#This Row],[Size '[bp']]]/$F$3118*100</f>
        <v>3.4277989668324238E-2</v>
      </c>
      <c r="I383" s="14" t="s">
        <v>11023</v>
      </c>
      <c r="J383" s="14" t="s">
        <v>6632</v>
      </c>
      <c r="K383" s="22"/>
      <c r="L383" s="22"/>
      <c r="M383" s="20" t="s">
        <v>11576</v>
      </c>
      <c r="N383" s="20"/>
      <c r="O383" s="20"/>
      <c r="P383" s="21">
        <v>1</v>
      </c>
      <c r="Q383" s="20"/>
    </row>
    <row r="384" spans="1:17" ht="25.5" x14ac:dyDescent="0.25">
      <c r="A384" s="15" t="s">
        <v>3152</v>
      </c>
      <c r="B384" s="15" t="s">
        <v>4019</v>
      </c>
      <c r="C384" s="15" t="s">
        <v>3151</v>
      </c>
      <c r="D384" s="15">
        <v>381949</v>
      </c>
      <c r="E384" s="15">
        <v>383112</v>
      </c>
      <c r="F384" s="15">
        <f>ABS(Tabelle2[[#This Row],[Stop]]-Tabelle2[[#This Row],[Start]]+1)</f>
        <v>1164</v>
      </c>
      <c r="G384" s="16">
        <f>Tabelle2[[#This Row],[Size '[bp']]]/$F$3118*100</f>
        <v>4.0140422508983316E-2</v>
      </c>
      <c r="H384" s="15" t="s">
        <v>7030</v>
      </c>
      <c r="I384" s="14" t="s">
        <v>11024</v>
      </c>
      <c r="J384" s="14" t="s">
        <v>6708</v>
      </c>
      <c r="K384" s="22"/>
      <c r="L384" s="22"/>
      <c r="M384" s="24" t="s">
        <v>10746</v>
      </c>
      <c r="N384" s="20"/>
      <c r="O384" s="20"/>
      <c r="P384" s="21">
        <v>1</v>
      </c>
      <c r="Q384" s="20"/>
    </row>
    <row r="385" spans="1:17" x14ac:dyDescent="0.25">
      <c r="A385" s="15" t="s">
        <v>3150</v>
      </c>
      <c r="D385" s="15">
        <v>383769</v>
      </c>
      <c r="E385" s="15">
        <v>383494</v>
      </c>
      <c r="F385" s="15">
        <f>ABS(Tabelle2[[#This Row],[Stop]]-Tabelle2[[#This Row],[Start]]+1)</f>
        <v>274</v>
      </c>
      <c r="G385" s="16">
        <f>Tabelle2[[#This Row],[Size '[bp']]]/$F$3118*100</f>
        <v>9.4488623431799226E-3</v>
      </c>
      <c r="I385" s="14" t="s">
        <v>11025</v>
      </c>
      <c r="J385" s="14" t="s">
        <v>11627</v>
      </c>
      <c r="K385" s="22"/>
      <c r="L385" s="22"/>
      <c r="M385" s="24" t="s">
        <v>10746</v>
      </c>
      <c r="N385" s="20"/>
      <c r="O385" s="20"/>
      <c r="P385" s="20"/>
      <c r="Q385" s="21">
        <v>1</v>
      </c>
    </row>
    <row r="386" spans="1:17" ht="25.5" x14ac:dyDescent="0.25">
      <c r="A386" s="15" t="s">
        <v>3149</v>
      </c>
      <c r="B386" s="15" t="s">
        <v>4020</v>
      </c>
      <c r="C386" s="15" t="s">
        <v>3148</v>
      </c>
      <c r="D386" s="15">
        <v>385191</v>
      </c>
      <c r="E386" s="15">
        <v>383980</v>
      </c>
      <c r="F386" s="15">
        <f>ABS(Tabelle2[[#This Row],[Stop]]-Tabelle2[[#This Row],[Start]]+1)</f>
        <v>1210</v>
      </c>
      <c r="G386" s="16">
        <f>Tabelle2[[#This Row],[Size '[bp']]]/$F$3118*100</f>
        <v>4.1726727865867536E-2</v>
      </c>
      <c r="H386" s="15" t="s">
        <v>7031</v>
      </c>
      <c r="I386" s="14" t="s">
        <v>11026</v>
      </c>
      <c r="J386" s="14" t="s">
        <v>6632</v>
      </c>
      <c r="K386" s="22"/>
      <c r="L386" s="22"/>
      <c r="M386" s="24" t="s">
        <v>10746</v>
      </c>
      <c r="N386" s="20"/>
      <c r="O386" s="20"/>
      <c r="P386" s="21">
        <v>1</v>
      </c>
      <c r="Q386" s="20"/>
    </row>
    <row r="387" spans="1:17" x14ac:dyDescent="0.25">
      <c r="A387" s="15" t="s">
        <v>3147</v>
      </c>
      <c r="B387" s="15" t="s">
        <v>4021</v>
      </c>
      <c r="D387" s="15">
        <v>386196</v>
      </c>
      <c r="E387" s="15">
        <v>385372</v>
      </c>
      <c r="F387" s="15">
        <f>ABS(Tabelle2[[#This Row],[Stop]]-Tabelle2[[#This Row],[Start]]+1)</f>
        <v>823</v>
      </c>
      <c r="G387" s="16">
        <f>Tabelle2[[#This Row],[Size '[bp']]]/$F$3118*100</f>
        <v>2.8381071928602463E-2</v>
      </c>
      <c r="I387" s="14" t="s">
        <v>11017</v>
      </c>
      <c r="J387" s="14" t="s">
        <v>6563</v>
      </c>
      <c r="K387" s="22"/>
      <c r="L387" s="22"/>
      <c r="M387" s="24" t="s">
        <v>10746</v>
      </c>
      <c r="N387" s="20"/>
      <c r="O387" s="20"/>
      <c r="P387" s="20"/>
      <c r="Q387" s="21">
        <v>1</v>
      </c>
    </row>
    <row r="388" spans="1:17" x14ac:dyDescent="0.25">
      <c r="A388" s="15" t="s">
        <v>3146</v>
      </c>
      <c r="B388" s="15" t="s">
        <v>4022</v>
      </c>
      <c r="D388" s="15">
        <v>386557</v>
      </c>
      <c r="E388" s="15">
        <v>387204</v>
      </c>
      <c r="F388" s="15">
        <f>ABS(Tabelle2[[#This Row],[Stop]]-Tabelle2[[#This Row],[Start]]+1)</f>
        <v>648</v>
      </c>
      <c r="G388" s="16">
        <f>Tabelle2[[#This Row],[Size '[bp']]]/$F$3118*100</f>
        <v>2.2346214592629889E-2</v>
      </c>
      <c r="I388" s="14" t="s">
        <v>11027</v>
      </c>
      <c r="J388" s="14" t="s">
        <v>6563</v>
      </c>
      <c r="K388" s="22"/>
      <c r="L388" s="22"/>
      <c r="M388" s="24" t="s">
        <v>10746</v>
      </c>
      <c r="N388" s="20"/>
      <c r="O388" s="20"/>
      <c r="P388" s="20"/>
      <c r="Q388" s="21">
        <v>1</v>
      </c>
    </row>
    <row r="389" spans="1:17" x14ac:dyDescent="0.25">
      <c r="A389" s="15" t="s">
        <v>3145</v>
      </c>
      <c r="D389" s="15">
        <v>387607</v>
      </c>
      <c r="E389" s="15">
        <v>387461</v>
      </c>
      <c r="F389" s="15">
        <f>ABS(Tabelle2[[#This Row],[Stop]]-Tabelle2[[#This Row],[Start]]+1)</f>
        <v>145</v>
      </c>
      <c r="G389" s="16">
        <f>Tabelle2[[#This Row],[Size '[bp']]]/$F$3118*100</f>
        <v>5.0003103640915642E-3</v>
      </c>
      <c r="I389" s="14" t="s">
        <v>11025</v>
      </c>
      <c r="J389" s="14" t="s">
        <v>6563</v>
      </c>
      <c r="K389" s="22"/>
      <c r="L389" s="22"/>
      <c r="M389" s="24" t="s">
        <v>10746</v>
      </c>
      <c r="N389" s="20"/>
      <c r="O389" s="20"/>
      <c r="P389" s="20"/>
      <c r="Q389" s="21">
        <v>1</v>
      </c>
    </row>
    <row r="390" spans="1:17" ht="25.5" x14ac:dyDescent="0.25">
      <c r="A390" s="15" t="s">
        <v>3144</v>
      </c>
      <c r="B390" s="15" t="s">
        <v>4023</v>
      </c>
      <c r="C390" s="15" t="s">
        <v>3143</v>
      </c>
      <c r="D390" s="15">
        <v>387693</v>
      </c>
      <c r="E390" s="15">
        <v>389102</v>
      </c>
      <c r="F390" s="15">
        <f>ABS(Tabelle2[[#This Row],[Stop]]-Tabelle2[[#This Row],[Start]]+1)</f>
        <v>1410</v>
      </c>
      <c r="G390" s="16">
        <f>Tabelle2[[#This Row],[Size '[bp']]]/$F$3118*100</f>
        <v>4.8623707678407624E-2</v>
      </c>
      <c r="H390" s="15" t="s">
        <v>7032</v>
      </c>
      <c r="I390" s="14" t="s">
        <v>11028</v>
      </c>
      <c r="J390" s="14" t="s">
        <v>6653</v>
      </c>
      <c r="K390" s="22" t="s">
        <v>7033</v>
      </c>
      <c r="L390" s="22"/>
      <c r="M390" s="24" t="s">
        <v>10746</v>
      </c>
      <c r="N390" s="20"/>
      <c r="O390" s="20"/>
      <c r="P390" s="20"/>
      <c r="Q390" s="20"/>
    </row>
    <row r="391" spans="1:17" ht="25.5" x14ac:dyDescent="0.25">
      <c r="A391" s="15" t="s">
        <v>3142</v>
      </c>
      <c r="B391" s="15" t="s">
        <v>4024</v>
      </c>
      <c r="C391" s="15" t="s">
        <v>3141</v>
      </c>
      <c r="D391" s="15">
        <v>389249</v>
      </c>
      <c r="E391" s="15">
        <v>390172</v>
      </c>
      <c r="F391" s="15">
        <f>ABS(Tabelle2[[#This Row],[Stop]]-Tabelle2[[#This Row],[Start]]+1)</f>
        <v>924</v>
      </c>
      <c r="G391" s="16">
        <f>Tabelle2[[#This Row],[Size '[bp']]]/$F$3118*100</f>
        <v>3.1864046733935211E-2</v>
      </c>
      <c r="H391" s="15" t="s">
        <v>7034</v>
      </c>
      <c r="I391" s="14" t="s">
        <v>11029</v>
      </c>
      <c r="J391" s="14" t="s">
        <v>6614</v>
      </c>
      <c r="K391" s="22"/>
      <c r="L391" s="22"/>
      <c r="M391" s="24" t="s">
        <v>10746</v>
      </c>
      <c r="N391" s="20"/>
      <c r="O391" s="20"/>
      <c r="P391" s="20"/>
      <c r="Q391" s="20"/>
    </row>
    <row r="392" spans="1:17" x14ac:dyDescent="0.25">
      <c r="A392" s="15" t="s">
        <v>3140</v>
      </c>
      <c r="B392" s="15" t="s">
        <v>4025</v>
      </c>
      <c r="D392" s="15">
        <v>390234</v>
      </c>
      <c r="E392" s="15">
        <v>390734</v>
      </c>
      <c r="F392" s="15">
        <f>ABS(Tabelle2[[#This Row],[Stop]]-Tabelle2[[#This Row],[Start]]+1)</f>
        <v>501</v>
      </c>
      <c r="G392" s="16">
        <f>Tabelle2[[#This Row],[Size '[bp']]]/$F$3118*100</f>
        <v>1.7276934430412925E-2</v>
      </c>
      <c r="I392" s="14" t="s">
        <v>10808</v>
      </c>
      <c r="J392" s="14" t="s">
        <v>6563</v>
      </c>
      <c r="K392" s="22"/>
      <c r="L392" s="22"/>
      <c r="M392" s="24" t="s">
        <v>10746</v>
      </c>
      <c r="N392" s="20"/>
      <c r="O392" s="20"/>
      <c r="P392" s="20"/>
      <c r="Q392" s="20"/>
    </row>
    <row r="393" spans="1:17" ht="293.25" x14ac:dyDescent="0.25">
      <c r="A393" s="15" t="s">
        <v>3139</v>
      </c>
      <c r="B393" s="15" t="s">
        <v>4026</v>
      </c>
      <c r="C393" s="15" t="s">
        <v>3138</v>
      </c>
      <c r="D393" s="15">
        <v>392208</v>
      </c>
      <c r="E393" s="15">
        <v>390784</v>
      </c>
      <c r="F393" s="15">
        <f>ABS(Tabelle2[[#This Row],[Stop]]-Tabelle2[[#This Row],[Start]]+1)</f>
        <v>1423</v>
      </c>
      <c r="G393" s="16">
        <f>Tabelle2[[#This Row],[Size '[bp']]]/$F$3118*100</f>
        <v>4.9072011366222738E-2</v>
      </c>
      <c r="H393" s="15" t="s">
        <v>7035</v>
      </c>
      <c r="I393" s="14" t="s">
        <v>7036</v>
      </c>
      <c r="J393" s="14" t="s">
        <v>6566</v>
      </c>
      <c r="K393" s="22" t="s">
        <v>7037</v>
      </c>
      <c r="L393" s="22" t="s">
        <v>10675</v>
      </c>
      <c r="M393" s="24" t="s">
        <v>10842</v>
      </c>
      <c r="N393" s="20"/>
      <c r="O393" s="20"/>
      <c r="P393" s="20"/>
      <c r="Q393" s="20"/>
    </row>
    <row r="394" spans="1:17" ht="38.25" x14ac:dyDescent="0.25">
      <c r="A394" s="15" t="s">
        <v>3137</v>
      </c>
      <c r="B394" s="15" t="s">
        <v>4027</v>
      </c>
      <c r="C394" s="15" t="s">
        <v>7038</v>
      </c>
      <c r="D394" s="15">
        <v>392705</v>
      </c>
      <c r="E394" s="15">
        <v>393478</v>
      </c>
      <c r="F394" s="15">
        <f>ABS(Tabelle2[[#This Row],[Stop]]-Tabelle2[[#This Row],[Start]]+1)</f>
        <v>774</v>
      </c>
      <c r="G394" s="16">
        <f>Tabelle2[[#This Row],[Size '[bp']]]/$F$3118*100</f>
        <v>2.6691311874530142E-2</v>
      </c>
      <c r="H394" s="15" t="s">
        <v>7039</v>
      </c>
      <c r="I394" s="14" t="s">
        <v>10580</v>
      </c>
      <c r="J394" s="14" t="s">
        <v>7040</v>
      </c>
      <c r="K394" s="22" t="s">
        <v>7041</v>
      </c>
      <c r="L394" s="22"/>
      <c r="M394" s="24" t="s">
        <v>11030</v>
      </c>
      <c r="N394" s="20"/>
      <c r="O394" s="20"/>
      <c r="P394" s="20"/>
      <c r="Q394" s="20"/>
    </row>
    <row r="395" spans="1:17" ht="38.25" x14ac:dyDescent="0.25">
      <c r="A395" s="15" t="s">
        <v>3136</v>
      </c>
      <c r="B395" s="15" t="s">
        <v>4028</v>
      </c>
      <c r="C395" s="15" t="s">
        <v>3135</v>
      </c>
      <c r="D395" s="15">
        <v>393495</v>
      </c>
      <c r="E395" s="15">
        <v>395516</v>
      </c>
      <c r="F395" s="15">
        <f>ABS(Tabelle2[[#This Row],[Stop]]-Tabelle2[[#This Row],[Start]]+1)</f>
        <v>2022</v>
      </c>
      <c r="G395" s="16">
        <f>Tabelle2[[#This Row],[Size '[bp']]]/$F$3118*100</f>
        <v>6.9728465904780296E-2</v>
      </c>
      <c r="H395" s="15" t="s">
        <v>7042</v>
      </c>
      <c r="I395" s="14" t="s">
        <v>7043</v>
      </c>
      <c r="J395" s="14" t="s">
        <v>7040</v>
      </c>
      <c r="K395" s="22" t="s">
        <v>7044</v>
      </c>
      <c r="L395" s="22"/>
      <c r="M395" s="24" t="s">
        <v>11030</v>
      </c>
      <c r="N395" s="20"/>
      <c r="O395" s="20"/>
      <c r="P395" s="20"/>
      <c r="Q395" s="20"/>
    </row>
    <row r="396" spans="1:17" ht="38.25" x14ac:dyDescent="0.25">
      <c r="A396" s="15" t="s">
        <v>3134</v>
      </c>
      <c r="B396" s="15" t="s">
        <v>4029</v>
      </c>
      <c r="C396" s="15" t="s">
        <v>3133</v>
      </c>
      <c r="D396" s="15">
        <v>395516</v>
      </c>
      <c r="E396" s="15">
        <v>396265</v>
      </c>
      <c r="F396" s="15">
        <f>ABS(Tabelle2[[#This Row],[Stop]]-Tabelle2[[#This Row],[Start]]+1)</f>
        <v>750</v>
      </c>
      <c r="G396" s="16">
        <f>Tabelle2[[#This Row],[Size '[bp']]]/$F$3118*100</f>
        <v>2.5863674297025331E-2</v>
      </c>
      <c r="H396" s="15" t="s">
        <v>7045</v>
      </c>
      <c r="I396" s="14" t="s">
        <v>7046</v>
      </c>
      <c r="J396" s="14" t="s">
        <v>7040</v>
      </c>
      <c r="K396" s="22" t="s">
        <v>7041</v>
      </c>
      <c r="L396" s="22"/>
      <c r="M396" s="24" t="s">
        <v>11030</v>
      </c>
      <c r="N396" s="20"/>
      <c r="O396" s="20"/>
      <c r="P396" s="20"/>
      <c r="Q396" s="20"/>
    </row>
    <row r="397" spans="1:17" ht="38.25" x14ac:dyDescent="0.25">
      <c r="A397" s="15" t="s">
        <v>3132</v>
      </c>
      <c r="B397" s="15" t="s">
        <v>4030</v>
      </c>
      <c r="D397" s="15">
        <v>396315</v>
      </c>
      <c r="E397" s="15">
        <v>396653</v>
      </c>
      <c r="F397" s="15">
        <f>ABS(Tabelle2[[#This Row],[Stop]]-Tabelle2[[#This Row],[Start]]+1)</f>
        <v>339</v>
      </c>
      <c r="G397" s="16">
        <f>Tabelle2[[#This Row],[Size '[bp']]]/$F$3118*100</f>
        <v>1.169038078225545E-2</v>
      </c>
      <c r="I397" s="14" t="s">
        <v>7047</v>
      </c>
      <c r="J397" s="14" t="s">
        <v>7040</v>
      </c>
      <c r="K397" s="22" t="s">
        <v>7048</v>
      </c>
      <c r="L397" s="22"/>
      <c r="M397" s="24"/>
      <c r="N397" s="20"/>
      <c r="O397" s="20"/>
      <c r="P397" s="20"/>
      <c r="Q397" s="20"/>
    </row>
    <row r="398" spans="1:17" x14ac:dyDescent="0.25">
      <c r="A398" s="15" t="s">
        <v>3131</v>
      </c>
      <c r="D398" s="15">
        <v>397040</v>
      </c>
      <c r="E398" s="15">
        <v>396408</v>
      </c>
      <c r="F398" s="15">
        <f>ABS(Tabelle2[[#This Row],[Stop]]-Tabelle2[[#This Row],[Start]]+1)</f>
        <v>631</v>
      </c>
      <c r="G398" s="16">
        <f>Tabelle2[[#This Row],[Size '[bp']]]/$F$3118*100</f>
        <v>2.1759971308563979E-2</v>
      </c>
      <c r="I398" s="14" t="s">
        <v>120</v>
      </c>
      <c r="J398" s="14" t="s">
        <v>11627</v>
      </c>
      <c r="K398" s="22"/>
      <c r="L398" s="22"/>
      <c r="M398" s="24"/>
      <c r="N398" s="20"/>
      <c r="O398" s="20"/>
      <c r="P398" s="20"/>
      <c r="Q398" s="20"/>
    </row>
    <row r="399" spans="1:17" x14ac:dyDescent="0.25">
      <c r="A399" s="15" t="s">
        <v>126</v>
      </c>
      <c r="B399" s="15" t="s">
        <v>4031</v>
      </c>
      <c r="D399" s="15">
        <v>396672</v>
      </c>
      <c r="E399" s="15">
        <v>396935</v>
      </c>
      <c r="F399" s="15">
        <f>ABS(Tabelle2[[#This Row],[Stop]]-Tabelle2[[#This Row],[Start]]+1)</f>
        <v>264</v>
      </c>
      <c r="G399" s="16">
        <f>Tabelle2[[#This Row],[Size '[bp']]]/$F$3118*100</f>
        <v>9.1040133525529168E-3</v>
      </c>
      <c r="I399" s="14" t="s">
        <v>120</v>
      </c>
      <c r="J399" s="14" t="s">
        <v>11627</v>
      </c>
      <c r="K399" s="22"/>
      <c r="L399" s="22"/>
      <c r="M399" s="24"/>
      <c r="N399" s="20"/>
      <c r="O399" s="20"/>
      <c r="P399" s="20"/>
      <c r="Q399" s="20"/>
    </row>
    <row r="400" spans="1:17" x14ac:dyDescent="0.25">
      <c r="A400" s="15" t="s">
        <v>3130</v>
      </c>
      <c r="B400" s="15" t="s">
        <v>4032</v>
      </c>
      <c r="D400" s="15">
        <v>398206</v>
      </c>
      <c r="E400" s="15">
        <v>397229</v>
      </c>
      <c r="F400" s="15">
        <f>ABS(Tabelle2[[#This Row],[Stop]]-Tabelle2[[#This Row],[Start]]+1)</f>
        <v>976</v>
      </c>
      <c r="G400" s="16">
        <f>Tabelle2[[#This Row],[Size '[bp']]]/$F$3118*100</f>
        <v>3.3657261485195634E-2</v>
      </c>
      <c r="I400" s="14" t="s">
        <v>6560</v>
      </c>
      <c r="J400" s="14" t="s">
        <v>11627</v>
      </c>
      <c r="K400" s="22"/>
      <c r="L400" s="22"/>
      <c r="M400" s="24"/>
      <c r="N400" s="20"/>
      <c r="O400" s="20"/>
      <c r="P400" s="20"/>
      <c r="Q400" s="20"/>
    </row>
    <row r="401" spans="1:17" x14ac:dyDescent="0.25">
      <c r="A401" s="15" t="s">
        <v>3129</v>
      </c>
      <c r="B401" s="15" t="s">
        <v>4033</v>
      </c>
      <c r="D401" s="15">
        <v>398278</v>
      </c>
      <c r="E401" s="15">
        <v>399582</v>
      </c>
      <c r="F401" s="15">
        <f>ABS(Tabelle2[[#This Row],[Stop]]-Tabelle2[[#This Row],[Start]]+1)</f>
        <v>1305</v>
      </c>
      <c r="G401" s="16">
        <f>Tabelle2[[#This Row],[Size '[bp']]]/$F$3118*100</f>
        <v>4.5002793276824077E-2</v>
      </c>
      <c r="I401" s="14" t="s">
        <v>6564</v>
      </c>
      <c r="J401" s="14" t="s">
        <v>11627</v>
      </c>
      <c r="K401" s="22"/>
      <c r="L401" s="22"/>
      <c r="M401" s="24"/>
      <c r="N401" s="20"/>
      <c r="O401" s="20"/>
      <c r="P401" s="20"/>
      <c r="Q401" s="20"/>
    </row>
    <row r="402" spans="1:17" x14ac:dyDescent="0.25">
      <c r="A402" s="15" t="s">
        <v>3128</v>
      </c>
      <c r="B402" s="15" t="s">
        <v>4034</v>
      </c>
      <c r="D402" s="15">
        <v>399598</v>
      </c>
      <c r="E402" s="15">
        <v>400020</v>
      </c>
      <c r="F402" s="15">
        <f>ABS(Tabelle2[[#This Row],[Stop]]-Tabelle2[[#This Row],[Start]]+1)</f>
        <v>423</v>
      </c>
      <c r="G402" s="16">
        <f>Tabelle2[[#This Row],[Size '[bp']]]/$F$3118*100</f>
        <v>1.4587112303522288E-2</v>
      </c>
      <c r="I402" s="14" t="s">
        <v>120</v>
      </c>
      <c r="J402" s="14" t="s">
        <v>11627</v>
      </c>
      <c r="K402" s="22"/>
      <c r="L402" s="22"/>
      <c r="M402" s="24"/>
      <c r="N402" s="20"/>
      <c r="O402" s="20"/>
      <c r="P402" s="20"/>
      <c r="Q402" s="20"/>
    </row>
    <row r="403" spans="1:17" x14ac:dyDescent="0.25">
      <c r="A403" s="15" t="s">
        <v>3127</v>
      </c>
      <c r="B403" s="15" t="s">
        <v>4035</v>
      </c>
      <c r="D403" s="15">
        <v>400039</v>
      </c>
      <c r="E403" s="15">
        <v>400344</v>
      </c>
      <c r="F403" s="15">
        <f>ABS(Tabelle2[[#This Row],[Stop]]-Tabelle2[[#This Row],[Start]]+1)</f>
        <v>306</v>
      </c>
      <c r="G403" s="16">
        <f>Tabelle2[[#This Row],[Size '[bp']]]/$F$3118*100</f>
        <v>1.0552379113186336E-2</v>
      </c>
      <c r="I403" s="14" t="s">
        <v>6564</v>
      </c>
      <c r="J403" s="14" t="s">
        <v>11627</v>
      </c>
      <c r="K403" s="22"/>
      <c r="L403" s="22"/>
      <c r="M403" s="24"/>
      <c r="N403" s="20"/>
      <c r="O403" s="20"/>
      <c r="P403" s="20"/>
      <c r="Q403" s="20"/>
    </row>
    <row r="404" spans="1:17" x14ac:dyDescent="0.25">
      <c r="A404" s="15" t="s">
        <v>3126</v>
      </c>
      <c r="B404" s="15" t="s">
        <v>4036</v>
      </c>
      <c r="C404" s="15" t="s">
        <v>7049</v>
      </c>
      <c r="D404" s="15">
        <v>400499</v>
      </c>
      <c r="E404" s="15">
        <v>401152</v>
      </c>
      <c r="F404" s="15">
        <f>ABS(Tabelle2[[#This Row],[Stop]]-Tabelle2[[#This Row],[Start]]+1)</f>
        <v>654</v>
      </c>
      <c r="G404" s="16">
        <f>Tabelle2[[#This Row],[Size '[bp']]]/$F$3118*100</f>
        <v>2.2553123987006093E-2</v>
      </c>
      <c r="H404" s="15" t="s">
        <v>7050</v>
      </c>
      <c r="I404" s="14" t="s">
        <v>10809</v>
      </c>
      <c r="J404" s="14" t="s">
        <v>6566</v>
      </c>
      <c r="K404" s="22" t="s">
        <v>7052</v>
      </c>
      <c r="L404" s="22" t="s">
        <v>7053</v>
      </c>
      <c r="M404" s="24" t="s">
        <v>10865</v>
      </c>
      <c r="N404" s="20"/>
      <c r="O404" s="20"/>
      <c r="P404" s="20"/>
      <c r="Q404" s="20"/>
    </row>
    <row r="405" spans="1:17" x14ac:dyDescent="0.25">
      <c r="A405" s="15" t="s">
        <v>3125</v>
      </c>
      <c r="B405" s="15" t="s">
        <v>4037</v>
      </c>
      <c r="D405" s="15">
        <v>401149</v>
      </c>
      <c r="E405" s="15">
        <v>402798</v>
      </c>
      <c r="F405" s="15">
        <f>ABS(Tabelle2[[#This Row],[Stop]]-Tabelle2[[#This Row],[Start]]+1)</f>
        <v>1650</v>
      </c>
      <c r="G405" s="16">
        <f>Tabelle2[[#This Row],[Size '[bp']]]/$F$3118*100</f>
        <v>5.6900083453455728E-2</v>
      </c>
      <c r="I405" s="14" t="s">
        <v>7054</v>
      </c>
      <c r="J405" s="14" t="s">
        <v>6563</v>
      </c>
      <c r="K405" s="22" t="s">
        <v>7052</v>
      </c>
      <c r="L405" s="22"/>
      <c r="M405" s="24"/>
      <c r="N405" s="20"/>
      <c r="O405" s="20"/>
      <c r="P405" s="20"/>
      <c r="Q405" s="20"/>
    </row>
    <row r="406" spans="1:17" x14ac:dyDescent="0.25">
      <c r="A406" s="15" t="s">
        <v>3124</v>
      </c>
      <c r="B406" s="15" t="s">
        <v>4038</v>
      </c>
      <c r="D406" s="15">
        <v>402798</v>
      </c>
      <c r="E406" s="15">
        <v>404432</v>
      </c>
      <c r="F406" s="15">
        <f>ABS(Tabelle2[[#This Row],[Stop]]-Tabelle2[[#This Row],[Start]]+1)</f>
        <v>1635</v>
      </c>
      <c r="G406" s="16">
        <f>Tabelle2[[#This Row],[Size '[bp']]]/$F$3118*100</f>
        <v>5.6382809967515227E-2</v>
      </c>
      <c r="I406" s="14" t="s">
        <v>7054</v>
      </c>
      <c r="J406" s="14" t="s">
        <v>6563</v>
      </c>
      <c r="K406" s="22" t="s">
        <v>7052</v>
      </c>
      <c r="L406" s="22"/>
      <c r="M406" s="24"/>
      <c r="N406" s="20"/>
      <c r="O406" s="20"/>
      <c r="P406" s="20"/>
      <c r="Q406" s="20"/>
    </row>
    <row r="407" spans="1:17" ht="38.25" x14ac:dyDescent="0.25">
      <c r="A407" s="15" t="s">
        <v>3123</v>
      </c>
      <c r="B407" s="15" t="s">
        <v>4039</v>
      </c>
      <c r="C407" s="15" t="s">
        <v>3122</v>
      </c>
      <c r="D407" s="15">
        <v>405418</v>
      </c>
      <c r="E407" s="15">
        <v>404504</v>
      </c>
      <c r="F407" s="15">
        <f>ABS(Tabelle2[[#This Row],[Stop]]-Tabelle2[[#This Row],[Start]]+1)</f>
        <v>913</v>
      </c>
      <c r="G407" s="16">
        <f>Tabelle2[[#This Row],[Size '[bp']]]/$F$3118*100</f>
        <v>3.1484712844245505E-2</v>
      </c>
      <c r="H407" s="15" t="s">
        <v>7055</v>
      </c>
      <c r="I407" s="14" t="s">
        <v>7056</v>
      </c>
      <c r="J407" s="14" t="s">
        <v>7057</v>
      </c>
      <c r="K407" s="22"/>
      <c r="L407" s="22"/>
      <c r="M407" s="24"/>
      <c r="N407" s="20"/>
      <c r="O407" s="20"/>
      <c r="P407" s="20"/>
      <c r="Q407" s="20"/>
    </row>
    <row r="408" spans="1:17" ht="25.5" x14ac:dyDescent="0.25">
      <c r="A408" s="15" t="s">
        <v>3121</v>
      </c>
      <c r="B408" s="15" t="s">
        <v>4040</v>
      </c>
      <c r="C408" s="15" t="s">
        <v>3120</v>
      </c>
      <c r="D408" s="15">
        <v>405479</v>
      </c>
      <c r="E408" s="15">
        <v>406147</v>
      </c>
      <c r="F408" s="15">
        <f>ABS(Tabelle2[[#This Row],[Stop]]-Tabelle2[[#This Row],[Start]]+1)</f>
        <v>669</v>
      </c>
      <c r="G408" s="16">
        <f>Tabelle2[[#This Row],[Size '[bp']]]/$F$3118*100</f>
        <v>2.3070397472946598E-2</v>
      </c>
      <c r="H408" s="15" t="s">
        <v>7058</v>
      </c>
      <c r="I408" s="14" t="s">
        <v>7059</v>
      </c>
      <c r="J408" s="14" t="s">
        <v>7060</v>
      </c>
      <c r="K408" s="22"/>
      <c r="L408" s="22"/>
      <c r="M408" s="24"/>
      <c r="N408" s="20"/>
      <c r="O408" s="20"/>
      <c r="P408" s="20"/>
      <c r="Q408" s="20"/>
    </row>
    <row r="409" spans="1:17" x14ac:dyDescent="0.25">
      <c r="A409" s="15" t="s">
        <v>3119</v>
      </c>
      <c r="B409" s="15" t="s">
        <v>4041</v>
      </c>
      <c r="D409" s="15">
        <v>406549</v>
      </c>
      <c r="E409" s="15">
        <v>407418</v>
      </c>
      <c r="F409" s="15">
        <f>ABS(Tabelle2[[#This Row],[Stop]]-Tabelle2[[#This Row],[Start]]+1)</f>
        <v>870</v>
      </c>
      <c r="G409" s="16">
        <f>Tabelle2[[#This Row],[Size '[bp']]]/$F$3118*100</f>
        <v>3.0001862184549387E-2</v>
      </c>
      <c r="I409" s="14" t="s">
        <v>6560</v>
      </c>
      <c r="J409" s="14" t="s">
        <v>11627</v>
      </c>
      <c r="K409" s="22"/>
      <c r="L409" s="22"/>
      <c r="M409" s="24"/>
      <c r="N409" s="20"/>
      <c r="O409" s="20"/>
      <c r="P409" s="20"/>
      <c r="Q409" s="20"/>
    </row>
    <row r="410" spans="1:17" ht="25.5" x14ac:dyDescent="0.25">
      <c r="A410" s="15" t="s">
        <v>3118</v>
      </c>
      <c r="B410" s="15" t="s">
        <v>4042</v>
      </c>
      <c r="C410" s="15" t="s">
        <v>7061</v>
      </c>
      <c r="D410" s="15">
        <v>407707</v>
      </c>
      <c r="E410" s="15">
        <v>407405</v>
      </c>
      <c r="F410" s="15">
        <f>ABS(Tabelle2[[#This Row],[Stop]]-Tabelle2[[#This Row],[Start]]+1)</f>
        <v>301</v>
      </c>
      <c r="G410" s="16">
        <f>Tabelle2[[#This Row],[Size '[bp']]]/$F$3118*100</f>
        <v>1.0379954617872833E-2</v>
      </c>
      <c r="H410" s="15" t="s">
        <v>7062</v>
      </c>
      <c r="I410" s="14" t="s">
        <v>7063</v>
      </c>
      <c r="J410" s="14" t="s">
        <v>7064</v>
      </c>
      <c r="K410" s="29" t="s">
        <v>7065</v>
      </c>
      <c r="L410" s="29" t="s">
        <v>10810</v>
      </c>
      <c r="M410" s="30" t="s">
        <v>10811</v>
      </c>
      <c r="N410" s="20"/>
      <c r="O410" s="20"/>
      <c r="P410" s="20"/>
      <c r="Q410" s="20"/>
    </row>
    <row r="411" spans="1:17" ht="25.5" x14ac:dyDescent="0.25">
      <c r="A411" s="15" t="s">
        <v>3117</v>
      </c>
      <c r="B411" s="15" t="s">
        <v>4043</v>
      </c>
      <c r="C411" s="15" t="s">
        <v>7066</v>
      </c>
      <c r="D411" s="15">
        <v>409974</v>
      </c>
      <c r="E411" s="15">
        <v>407707</v>
      </c>
      <c r="F411" s="15">
        <f>ABS(Tabelle2[[#This Row],[Stop]]-Tabelle2[[#This Row],[Start]]+1)</f>
        <v>2266</v>
      </c>
      <c r="G411" s="16">
        <f>Tabelle2[[#This Row],[Size '[bp']]]/$F$3118*100</f>
        <v>7.814278127607921E-2</v>
      </c>
      <c r="H411" s="15" t="s">
        <v>7067</v>
      </c>
      <c r="I411" s="14" t="s">
        <v>7068</v>
      </c>
      <c r="J411" s="14" t="s">
        <v>6597</v>
      </c>
      <c r="K411" s="29" t="s">
        <v>7065</v>
      </c>
      <c r="L411" s="29"/>
      <c r="M411" s="30" t="s">
        <v>10811</v>
      </c>
      <c r="N411" s="20"/>
      <c r="O411" s="20"/>
      <c r="P411" s="20"/>
      <c r="Q411" s="20"/>
    </row>
    <row r="412" spans="1:17" x14ac:dyDescent="0.25">
      <c r="A412" s="15" t="s">
        <v>3116</v>
      </c>
      <c r="B412" s="15" t="s">
        <v>4044</v>
      </c>
      <c r="D412" s="15">
        <v>410475</v>
      </c>
      <c r="E412" s="15">
        <v>410023</v>
      </c>
      <c r="F412" s="15">
        <f>ABS(Tabelle2[[#This Row],[Stop]]-Tabelle2[[#This Row],[Start]]+1)</f>
        <v>451</v>
      </c>
      <c r="G412" s="16">
        <f>Tabelle2[[#This Row],[Size '[bp']]]/$F$3118*100</f>
        <v>1.5552689477277899E-2</v>
      </c>
      <c r="I412" s="14" t="s">
        <v>6578</v>
      </c>
      <c r="J412" s="14" t="s">
        <v>11627</v>
      </c>
      <c r="K412" s="22" t="s">
        <v>6744</v>
      </c>
      <c r="L412" s="22"/>
      <c r="M412" s="24"/>
      <c r="N412" s="20"/>
      <c r="O412" s="20"/>
      <c r="P412" s="20"/>
      <c r="Q412" s="20"/>
    </row>
    <row r="413" spans="1:17" ht="25.5" x14ac:dyDescent="0.25">
      <c r="A413" s="15" t="s">
        <v>3115</v>
      </c>
      <c r="B413" s="15" t="s">
        <v>4045</v>
      </c>
      <c r="C413" s="15" t="s">
        <v>7069</v>
      </c>
      <c r="D413" s="15">
        <v>410706</v>
      </c>
      <c r="E413" s="15">
        <v>412547</v>
      </c>
      <c r="F413" s="15">
        <f>ABS(Tabelle2[[#This Row],[Stop]]-Tabelle2[[#This Row],[Start]]+1)</f>
        <v>1842</v>
      </c>
      <c r="G413" s="16">
        <f>Tabelle2[[#This Row],[Size '[bp']]]/$F$3118*100</f>
        <v>6.3521184073494219E-2</v>
      </c>
      <c r="H413" s="15" t="s">
        <v>7070</v>
      </c>
      <c r="I413" s="14" t="s">
        <v>7071</v>
      </c>
      <c r="J413" s="14" t="s">
        <v>6690</v>
      </c>
      <c r="K413" s="22" t="s">
        <v>6744</v>
      </c>
      <c r="L413" s="22"/>
      <c r="M413" s="24" t="s">
        <v>11031</v>
      </c>
      <c r="N413" s="20"/>
      <c r="O413" s="20"/>
      <c r="P413" s="20"/>
      <c r="Q413" s="20"/>
    </row>
    <row r="414" spans="1:17" ht="25.5" x14ac:dyDescent="0.25">
      <c r="A414" s="15" t="s">
        <v>3114</v>
      </c>
      <c r="B414" s="15" t="s">
        <v>4046</v>
      </c>
      <c r="C414" s="15" t="s">
        <v>7072</v>
      </c>
      <c r="D414" s="15">
        <v>412556</v>
      </c>
      <c r="E414" s="15">
        <v>413635</v>
      </c>
      <c r="F414" s="15">
        <f>ABS(Tabelle2[[#This Row],[Stop]]-Tabelle2[[#This Row],[Start]]+1)</f>
        <v>1080</v>
      </c>
      <c r="G414" s="16">
        <f>Tabelle2[[#This Row],[Size '[bp']]]/$F$3118*100</f>
        <v>3.7243690987716481E-2</v>
      </c>
      <c r="H414" s="15" t="s">
        <v>7073</v>
      </c>
      <c r="I414" s="14" t="s">
        <v>7074</v>
      </c>
      <c r="J414" s="14" t="s">
        <v>6690</v>
      </c>
      <c r="K414" s="22" t="s">
        <v>6744</v>
      </c>
      <c r="L414" s="22"/>
      <c r="M414" s="24" t="s">
        <v>11031</v>
      </c>
      <c r="N414" s="20"/>
      <c r="O414" s="20"/>
      <c r="P414" s="20"/>
      <c r="Q414" s="20"/>
    </row>
    <row r="415" spans="1:17" ht="25.5" x14ac:dyDescent="0.25">
      <c r="A415" s="15" t="s">
        <v>3113</v>
      </c>
      <c r="B415" s="15" t="s">
        <v>4047</v>
      </c>
      <c r="C415" s="15" t="s">
        <v>7075</v>
      </c>
      <c r="D415" s="15">
        <v>413636</v>
      </c>
      <c r="E415" s="15">
        <v>414712</v>
      </c>
      <c r="F415" s="15">
        <f>ABS(Tabelle2[[#This Row],[Stop]]-Tabelle2[[#This Row],[Start]]+1)</f>
        <v>1077</v>
      </c>
      <c r="G415" s="16">
        <f>Tabelle2[[#This Row],[Size '[bp']]]/$F$3118*100</f>
        <v>3.7140236290528379E-2</v>
      </c>
      <c r="H415" s="15" t="s">
        <v>7076</v>
      </c>
      <c r="I415" s="14" t="s">
        <v>7077</v>
      </c>
      <c r="J415" s="14" t="s">
        <v>6690</v>
      </c>
      <c r="K415" s="22" t="s">
        <v>6744</v>
      </c>
      <c r="L415" s="22"/>
      <c r="M415" s="24" t="s">
        <v>11031</v>
      </c>
      <c r="N415" s="20"/>
      <c r="O415" s="20"/>
      <c r="P415" s="20"/>
      <c r="Q415" s="20"/>
    </row>
    <row r="416" spans="1:17" ht="25.5" x14ac:dyDescent="0.25">
      <c r="A416" s="15" t="s">
        <v>3112</v>
      </c>
      <c r="B416" s="15" t="s">
        <v>4048</v>
      </c>
      <c r="C416" s="15" t="s">
        <v>7078</v>
      </c>
      <c r="D416" s="15">
        <v>414713</v>
      </c>
      <c r="E416" s="15">
        <v>415528</v>
      </c>
      <c r="F416" s="15">
        <f>ABS(Tabelle2[[#This Row],[Stop]]-Tabelle2[[#This Row],[Start]]+1)</f>
        <v>816</v>
      </c>
      <c r="G416" s="16">
        <f>Tabelle2[[#This Row],[Size '[bp']]]/$F$3118*100</f>
        <v>2.8139677635163559E-2</v>
      </c>
      <c r="H416" s="15" t="s">
        <v>7079</v>
      </c>
      <c r="I416" s="14" t="s">
        <v>7080</v>
      </c>
      <c r="J416" s="14" t="s">
        <v>6690</v>
      </c>
      <c r="K416" s="22" t="s">
        <v>6744</v>
      </c>
      <c r="L416" s="22"/>
      <c r="M416" s="24" t="s">
        <v>11031</v>
      </c>
      <c r="N416" s="20"/>
      <c r="O416" s="20"/>
      <c r="P416" s="20"/>
      <c r="Q416" s="20"/>
    </row>
    <row r="417" spans="1:17" ht="25.5" x14ac:dyDescent="0.25">
      <c r="A417" s="15" t="s">
        <v>3111</v>
      </c>
      <c r="B417" s="15" t="s">
        <v>4049</v>
      </c>
      <c r="C417" s="15" t="s">
        <v>7081</v>
      </c>
      <c r="D417" s="15">
        <v>415642</v>
      </c>
      <c r="E417" s="15">
        <v>416601</v>
      </c>
      <c r="F417" s="15">
        <f>ABS(Tabelle2[[#This Row],[Stop]]-Tabelle2[[#This Row],[Start]]+1)</f>
        <v>960</v>
      </c>
      <c r="G417" s="16">
        <f>Tabelle2[[#This Row],[Size '[bp']]]/$F$3118*100</f>
        <v>3.3105503100192425E-2</v>
      </c>
      <c r="H417" s="15" t="s">
        <v>7082</v>
      </c>
      <c r="I417" s="14" t="s">
        <v>7071</v>
      </c>
      <c r="J417" s="14" t="s">
        <v>6690</v>
      </c>
      <c r="K417" s="22" t="s">
        <v>7083</v>
      </c>
      <c r="L417" s="22"/>
      <c r="M417" s="24" t="s">
        <v>11031</v>
      </c>
      <c r="N417" s="20"/>
      <c r="O417" s="20"/>
      <c r="P417" s="20"/>
      <c r="Q417" s="20"/>
    </row>
    <row r="418" spans="1:17" ht="25.5" x14ac:dyDescent="0.25">
      <c r="A418" s="15" t="s">
        <v>3110</v>
      </c>
      <c r="B418" s="15" t="s">
        <v>4050</v>
      </c>
      <c r="C418" s="15" t="s">
        <v>7084</v>
      </c>
      <c r="D418" s="15">
        <v>416602</v>
      </c>
      <c r="E418" s="15">
        <v>417441</v>
      </c>
      <c r="F418" s="15">
        <f>ABS(Tabelle2[[#This Row],[Stop]]-Tabelle2[[#This Row],[Start]]+1)</f>
        <v>840</v>
      </c>
      <c r="G418" s="16">
        <f>Tabelle2[[#This Row],[Size '[bp']]]/$F$3118*100</f>
        <v>2.8967315212668369E-2</v>
      </c>
      <c r="H418" s="15" t="s">
        <v>7085</v>
      </c>
      <c r="I418" s="14" t="s">
        <v>7071</v>
      </c>
      <c r="J418" s="14" t="s">
        <v>6690</v>
      </c>
      <c r="K418" s="22" t="s">
        <v>7083</v>
      </c>
      <c r="L418" s="22"/>
      <c r="M418" s="24" t="s">
        <v>11031</v>
      </c>
      <c r="N418" s="20"/>
      <c r="O418" s="20"/>
      <c r="P418" s="20"/>
      <c r="Q418" s="20"/>
    </row>
    <row r="419" spans="1:17" x14ac:dyDescent="0.25">
      <c r="A419" s="15" t="s">
        <v>3109</v>
      </c>
      <c r="B419" s="15" t="s">
        <v>4051</v>
      </c>
      <c r="D419" s="15">
        <v>418347</v>
      </c>
      <c r="E419" s="15">
        <v>417541</v>
      </c>
      <c r="F419" s="15">
        <f>ABS(Tabelle2[[#This Row],[Stop]]-Tabelle2[[#This Row],[Start]]+1)</f>
        <v>805</v>
      </c>
      <c r="G419" s="16">
        <f>Tabelle2[[#This Row],[Size '[bp']]]/$F$3118*100</f>
        <v>2.7760343745473856E-2</v>
      </c>
      <c r="I419" s="14" t="s">
        <v>6560</v>
      </c>
      <c r="J419" s="14" t="s">
        <v>11627</v>
      </c>
      <c r="K419" s="22"/>
      <c r="L419" s="22"/>
      <c r="M419" s="24"/>
      <c r="N419" s="20"/>
      <c r="O419" s="20"/>
      <c r="P419" s="20"/>
      <c r="Q419" s="20"/>
    </row>
    <row r="420" spans="1:17" x14ac:dyDescent="0.25">
      <c r="A420" s="15" t="s">
        <v>3108</v>
      </c>
      <c r="B420" s="15" t="s">
        <v>4052</v>
      </c>
      <c r="D420" s="15">
        <v>419252</v>
      </c>
      <c r="E420" s="15">
        <v>418437</v>
      </c>
      <c r="F420" s="15">
        <f>ABS(Tabelle2[[#This Row],[Stop]]-Tabelle2[[#This Row],[Start]]+1)</f>
        <v>814</v>
      </c>
      <c r="G420" s="16">
        <f>Tabelle2[[#This Row],[Size '[bp']]]/$F$3118*100</f>
        <v>2.8070707837038161E-2</v>
      </c>
      <c r="I420" s="14" t="s">
        <v>6560</v>
      </c>
      <c r="J420" s="14" t="s">
        <v>11627</v>
      </c>
      <c r="K420" s="22"/>
      <c r="L420" s="22"/>
      <c r="M420" s="24"/>
      <c r="N420" s="20"/>
      <c r="O420" s="20"/>
      <c r="P420" s="20"/>
      <c r="Q420" s="20"/>
    </row>
    <row r="421" spans="1:17" x14ac:dyDescent="0.25">
      <c r="A421" s="15" t="s">
        <v>3107</v>
      </c>
      <c r="B421" s="15" t="s">
        <v>4053</v>
      </c>
      <c r="D421" s="15">
        <v>419756</v>
      </c>
      <c r="E421" s="15">
        <v>419253</v>
      </c>
      <c r="F421" s="15">
        <f>ABS(Tabelle2[[#This Row],[Stop]]-Tabelle2[[#This Row],[Start]]+1)</f>
        <v>502</v>
      </c>
      <c r="G421" s="16">
        <f>Tabelle2[[#This Row],[Size '[bp']]]/$F$3118*100</f>
        <v>1.7311419329475622E-2</v>
      </c>
      <c r="I421" s="14" t="s">
        <v>6560</v>
      </c>
      <c r="J421" s="14" t="s">
        <v>11627</v>
      </c>
      <c r="K421" s="22"/>
      <c r="L421" s="22"/>
      <c r="M421" s="24"/>
      <c r="N421" s="20"/>
      <c r="O421" s="20"/>
      <c r="P421" s="20"/>
      <c r="Q421" s="20"/>
    </row>
    <row r="422" spans="1:17" ht="25.5" x14ac:dyDescent="0.25">
      <c r="A422" s="15" t="s">
        <v>3106</v>
      </c>
      <c r="B422" s="15" t="s">
        <v>4054</v>
      </c>
      <c r="C422" s="15" t="s">
        <v>3105</v>
      </c>
      <c r="D422" s="15">
        <v>419781</v>
      </c>
      <c r="E422" s="15">
        <v>420887</v>
      </c>
      <c r="F422" s="15">
        <f>ABS(Tabelle2[[#This Row],[Stop]]-Tabelle2[[#This Row],[Start]]+1)</f>
        <v>1107</v>
      </c>
      <c r="G422" s="16">
        <f>Tabelle2[[#This Row],[Size '[bp']]]/$F$3118*100</f>
        <v>3.817478326240939E-2</v>
      </c>
      <c r="H422" s="15" t="s">
        <v>7086</v>
      </c>
      <c r="I422" s="14" t="s">
        <v>7087</v>
      </c>
      <c r="J422" s="14" t="s">
        <v>6632</v>
      </c>
      <c r="K422" s="22"/>
      <c r="L422" s="22"/>
      <c r="M422" s="24"/>
      <c r="N422" s="20"/>
      <c r="O422" s="20"/>
      <c r="P422" s="20"/>
      <c r="Q422" s="20"/>
    </row>
    <row r="423" spans="1:17" x14ac:dyDescent="0.25">
      <c r="A423" s="15" t="s">
        <v>3104</v>
      </c>
      <c r="B423" s="15" t="s">
        <v>4055</v>
      </c>
      <c r="D423" s="15">
        <v>420880</v>
      </c>
      <c r="E423" s="15">
        <v>421518</v>
      </c>
      <c r="F423" s="15">
        <f>ABS(Tabelle2[[#This Row],[Stop]]-Tabelle2[[#This Row],[Start]]+1)</f>
        <v>639</v>
      </c>
      <c r="G423" s="16">
        <f>Tabelle2[[#This Row],[Size '[bp']]]/$F$3118*100</f>
        <v>2.2035850501065584E-2</v>
      </c>
      <c r="I423" s="14" t="s">
        <v>120</v>
      </c>
      <c r="J423" s="14" t="s">
        <v>11627</v>
      </c>
      <c r="K423" s="22"/>
      <c r="L423" s="22"/>
      <c r="M423" s="24"/>
      <c r="N423" s="20"/>
      <c r="O423" s="20"/>
      <c r="P423" s="20"/>
      <c r="Q423" s="20"/>
    </row>
    <row r="424" spans="1:17" x14ac:dyDescent="0.25">
      <c r="A424" s="15" t="s">
        <v>3103</v>
      </c>
      <c r="D424" s="15">
        <v>421558</v>
      </c>
      <c r="E424" s="15">
        <v>421716</v>
      </c>
      <c r="F424" s="15">
        <f>ABS(Tabelle2[[#This Row],[Stop]]-Tabelle2[[#This Row],[Start]]+1)</f>
        <v>159</v>
      </c>
      <c r="G424" s="16">
        <f>Tabelle2[[#This Row],[Size '[bp']]]/$F$3118*100</f>
        <v>5.4830989509693706E-3</v>
      </c>
      <c r="I424" s="14" t="s">
        <v>120</v>
      </c>
      <c r="J424" s="14" t="s">
        <v>11627</v>
      </c>
      <c r="K424" s="22"/>
      <c r="L424" s="22"/>
      <c r="M424" s="24"/>
      <c r="N424" s="20"/>
      <c r="O424" s="20"/>
      <c r="P424" s="20"/>
      <c r="Q424" s="20"/>
    </row>
    <row r="425" spans="1:17" x14ac:dyDescent="0.25">
      <c r="A425" s="15" t="s">
        <v>3102</v>
      </c>
      <c r="D425" s="15">
        <v>421857</v>
      </c>
      <c r="E425" s="15">
        <v>422033</v>
      </c>
      <c r="F425" s="15">
        <f>ABS(Tabelle2[[#This Row],[Stop]]-Tabelle2[[#This Row],[Start]]+1)</f>
        <v>177</v>
      </c>
      <c r="G425" s="16">
        <f>Tabelle2[[#This Row],[Size '[bp']]]/$F$3118*100</f>
        <v>6.1038271340979793E-3</v>
      </c>
      <c r="I425" s="14" t="s">
        <v>120</v>
      </c>
      <c r="J425" s="14" t="s">
        <v>11627</v>
      </c>
      <c r="K425" s="22"/>
      <c r="L425" s="22"/>
      <c r="M425" s="24"/>
      <c r="N425" s="20"/>
      <c r="O425" s="20"/>
      <c r="P425" s="20"/>
      <c r="Q425" s="20"/>
    </row>
    <row r="426" spans="1:17" ht="38.25" x14ac:dyDescent="0.25">
      <c r="A426" s="15" t="s">
        <v>3101</v>
      </c>
      <c r="B426" s="15" t="s">
        <v>4056</v>
      </c>
      <c r="C426" s="15" t="s">
        <v>7088</v>
      </c>
      <c r="D426" s="15">
        <v>423792</v>
      </c>
      <c r="E426" s="15">
        <v>422086</v>
      </c>
      <c r="F426" s="15">
        <f>ABS(Tabelle2[[#This Row],[Stop]]-Tabelle2[[#This Row],[Start]]+1)</f>
        <v>1705</v>
      </c>
      <c r="G426" s="16">
        <f>Tabelle2[[#This Row],[Size '[bp']]]/$F$3118*100</f>
        <v>5.8796752901904253E-2</v>
      </c>
      <c r="H426" s="15" t="s">
        <v>7089</v>
      </c>
      <c r="I426" s="14" t="s">
        <v>10708</v>
      </c>
      <c r="J426" s="14" t="s">
        <v>6614</v>
      </c>
      <c r="K426" s="22"/>
      <c r="L426" s="22"/>
      <c r="M426" s="24" t="s">
        <v>11511</v>
      </c>
      <c r="N426" s="20"/>
      <c r="O426" s="20"/>
      <c r="P426" s="20"/>
      <c r="Q426" s="20"/>
    </row>
    <row r="427" spans="1:17" ht="51" x14ac:dyDescent="0.25">
      <c r="A427" s="15" t="s">
        <v>3100</v>
      </c>
      <c r="B427" s="15" t="s">
        <v>4057</v>
      </c>
      <c r="C427" s="15" t="s">
        <v>3099</v>
      </c>
      <c r="D427" s="15">
        <v>423877</v>
      </c>
      <c r="E427" s="15">
        <v>425133</v>
      </c>
      <c r="F427" s="15">
        <f>ABS(Tabelle2[[#This Row],[Stop]]-Tabelle2[[#This Row],[Start]]+1)</f>
        <v>1257</v>
      </c>
      <c r="G427" s="16">
        <f>Tabelle2[[#This Row],[Size '[bp']]]/$F$3118*100</f>
        <v>4.3347518121814456E-2</v>
      </c>
      <c r="H427" s="15" t="s">
        <v>7090</v>
      </c>
      <c r="I427" s="14" t="s">
        <v>11033</v>
      </c>
      <c r="J427" s="14" t="s">
        <v>6690</v>
      </c>
      <c r="K427" s="22"/>
      <c r="L427" s="22"/>
      <c r="M427" s="24" t="s">
        <v>11032</v>
      </c>
      <c r="N427" s="20"/>
      <c r="O427" s="20"/>
      <c r="P427" s="20"/>
      <c r="Q427" s="20"/>
    </row>
    <row r="428" spans="1:17" ht="25.5" x14ac:dyDescent="0.25">
      <c r="A428" s="15" t="s">
        <v>3098</v>
      </c>
      <c r="B428" s="15" t="s">
        <v>4058</v>
      </c>
      <c r="C428" s="15" t="s">
        <v>3097</v>
      </c>
      <c r="D428" s="15">
        <v>425176</v>
      </c>
      <c r="E428" s="15">
        <v>425922</v>
      </c>
      <c r="F428" s="15">
        <f>ABS(Tabelle2[[#This Row],[Stop]]-Tabelle2[[#This Row],[Start]]+1)</f>
        <v>747</v>
      </c>
      <c r="G428" s="16">
        <f>Tabelle2[[#This Row],[Size '[bp']]]/$F$3118*100</f>
        <v>2.5760219599837233E-2</v>
      </c>
      <c r="H428" s="15" t="s">
        <v>7091</v>
      </c>
      <c r="I428" s="14" t="s">
        <v>7092</v>
      </c>
      <c r="J428" s="14" t="s">
        <v>7093</v>
      </c>
      <c r="K428" s="22"/>
      <c r="L428" s="22"/>
      <c r="M428" s="24"/>
      <c r="N428" s="20"/>
      <c r="O428" s="20"/>
      <c r="P428" s="20"/>
      <c r="Q428" s="20"/>
    </row>
    <row r="429" spans="1:17" ht="25.5" x14ac:dyDescent="0.25">
      <c r="A429" s="15" t="s">
        <v>3096</v>
      </c>
      <c r="B429" s="15" t="s">
        <v>4059</v>
      </c>
      <c r="C429" s="15" t="s">
        <v>7094</v>
      </c>
      <c r="D429" s="15">
        <v>425933</v>
      </c>
      <c r="E429" s="15">
        <v>427174</v>
      </c>
      <c r="F429" s="15">
        <f>ABS(Tabelle2[[#This Row],[Stop]]-Tabelle2[[#This Row],[Start]]+1)</f>
        <v>1242</v>
      </c>
      <c r="G429" s="16">
        <f>Tabelle2[[#This Row],[Size '[bp']]]/$F$3118*100</f>
        <v>4.2830244635873947E-2</v>
      </c>
      <c r="H429" s="15" t="s">
        <v>7095</v>
      </c>
      <c r="I429" s="14" t="s">
        <v>6933</v>
      </c>
      <c r="J429" s="14" t="s">
        <v>7096</v>
      </c>
      <c r="K429" s="22"/>
      <c r="L429" s="22"/>
      <c r="M429" s="24"/>
      <c r="N429" s="20"/>
      <c r="O429" s="20"/>
      <c r="P429" s="20"/>
      <c r="Q429" s="20"/>
    </row>
    <row r="430" spans="1:17" x14ac:dyDescent="0.25">
      <c r="A430" s="15" t="s">
        <v>3095</v>
      </c>
      <c r="B430" s="15" t="s">
        <v>4060</v>
      </c>
      <c r="C430" s="15" t="s">
        <v>7097</v>
      </c>
      <c r="D430" s="15">
        <v>427171</v>
      </c>
      <c r="E430" s="15">
        <v>427869</v>
      </c>
      <c r="F430" s="15">
        <f>ABS(Tabelle2[[#This Row],[Stop]]-Tabelle2[[#This Row],[Start]]+1)</f>
        <v>699</v>
      </c>
      <c r="G430" s="16">
        <f>Tabelle2[[#This Row],[Size '[bp']]]/$F$3118*100</f>
        <v>2.4104944444827612E-2</v>
      </c>
      <c r="H430" s="15" t="s">
        <v>7098</v>
      </c>
      <c r="I430" s="14" t="s">
        <v>6931</v>
      </c>
      <c r="J430" s="14" t="s">
        <v>6566</v>
      </c>
      <c r="K430" s="22"/>
      <c r="L430" s="22"/>
      <c r="M430" s="24"/>
      <c r="N430" s="20"/>
      <c r="O430" s="20"/>
      <c r="P430" s="20"/>
      <c r="Q430" s="20"/>
    </row>
    <row r="431" spans="1:17" x14ac:dyDescent="0.25">
      <c r="A431" s="15" t="s">
        <v>3094</v>
      </c>
      <c r="B431" s="15" t="s">
        <v>4061</v>
      </c>
      <c r="D431" s="15">
        <v>428560</v>
      </c>
      <c r="E431" s="15">
        <v>429441</v>
      </c>
      <c r="F431" s="15">
        <f>ABS(Tabelle2[[#This Row],[Stop]]-Tabelle2[[#This Row],[Start]]+1)</f>
        <v>882</v>
      </c>
      <c r="G431" s="16">
        <f>Tabelle2[[#This Row],[Size '[bp']]]/$F$3118*100</f>
        <v>3.0415680973301794E-2</v>
      </c>
      <c r="I431" s="14" t="s">
        <v>120</v>
      </c>
      <c r="J431" s="14" t="s">
        <v>11627</v>
      </c>
      <c r="K431" s="22"/>
      <c r="L431" s="22"/>
      <c r="M431" s="24"/>
      <c r="N431" s="20"/>
      <c r="O431" s="20"/>
      <c r="P431" s="20"/>
      <c r="Q431" s="20"/>
    </row>
    <row r="432" spans="1:17" x14ac:dyDescent="0.25">
      <c r="A432" s="15" t="s">
        <v>3093</v>
      </c>
      <c r="B432" s="15" t="s">
        <v>4062</v>
      </c>
      <c r="D432" s="15">
        <v>432022</v>
      </c>
      <c r="E432" s="15">
        <v>429434</v>
      </c>
      <c r="F432" s="15">
        <f>ABS(Tabelle2[[#This Row],[Stop]]-Tabelle2[[#This Row],[Start]]+1)</f>
        <v>2587</v>
      </c>
      <c r="G432" s="16">
        <f>Tabelle2[[#This Row],[Size '[bp']]]/$F$3118*100</f>
        <v>8.9212433875206054E-2</v>
      </c>
      <c r="I432" s="14" t="s">
        <v>7099</v>
      </c>
      <c r="J432" s="14" t="s">
        <v>6563</v>
      </c>
      <c r="K432" s="22"/>
      <c r="L432" s="22"/>
      <c r="M432" s="24"/>
      <c r="N432" s="20"/>
      <c r="O432" s="20"/>
      <c r="P432" s="20"/>
      <c r="Q432" s="20"/>
    </row>
    <row r="433" spans="1:17" x14ac:dyDescent="0.25">
      <c r="A433" s="15" t="s">
        <v>3092</v>
      </c>
      <c r="B433" s="15" t="s">
        <v>4063</v>
      </c>
      <c r="D433" s="15">
        <v>433027</v>
      </c>
      <c r="E433" s="15">
        <v>432122</v>
      </c>
      <c r="F433" s="15">
        <f>ABS(Tabelle2[[#This Row],[Stop]]-Tabelle2[[#This Row],[Start]]+1)</f>
        <v>904</v>
      </c>
      <c r="G433" s="16">
        <f>Tabelle2[[#This Row],[Size '[bp']]]/$F$3118*100</f>
        <v>3.11743487526812E-2</v>
      </c>
      <c r="I433" s="14" t="s">
        <v>6976</v>
      </c>
      <c r="J433" s="14" t="s">
        <v>11627</v>
      </c>
      <c r="K433" s="22"/>
      <c r="L433" s="22"/>
      <c r="M433" s="24"/>
      <c r="N433" s="20"/>
      <c r="O433" s="20"/>
      <c r="P433" s="20"/>
      <c r="Q433" s="20"/>
    </row>
    <row r="434" spans="1:17" x14ac:dyDescent="0.25">
      <c r="A434" s="15" t="s">
        <v>3091</v>
      </c>
      <c r="B434" s="15" t="s">
        <v>4064</v>
      </c>
      <c r="C434" s="15" t="s">
        <v>3090</v>
      </c>
      <c r="D434" s="15">
        <v>433061</v>
      </c>
      <c r="E434" s="15">
        <v>433990</v>
      </c>
      <c r="F434" s="15">
        <f>ABS(Tabelle2[[#This Row],[Stop]]-Tabelle2[[#This Row],[Start]]+1)</f>
        <v>930</v>
      </c>
      <c r="G434" s="16">
        <f>Tabelle2[[#This Row],[Size '[bp']]]/$F$3118*100</f>
        <v>3.2070956128311415E-2</v>
      </c>
      <c r="H434" s="15" t="s">
        <v>7100</v>
      </c>
      <c r="I434" s="14" t="s">
        <v>7101</v>
      </c>
      <c r="J434" s="14" t="s">
        <v>6597</v>
      </c>
      <c r="K434" s="29"/>
      <c r="L434" s="29"/>
      <c r="M434" s="30" t="s">
        <v>11168</v>
      </c>
      <c r="N434" s="20"/>
      <c r="O434" s="20"/>
      <c r="P434" s="20"/>
      <c r="Q434" s="20"/>
    </row>
    <row r="435" spans="1:17" x14ac:dyDescent="0.25">
      <c r="A435" s="15" t="s">
        <v>3089</v>
      </c>
      <c r="B435" s="15" t="s">
        <v>4065</v>
      </c>
      <c r="D435" s="15">
        <v>434018</v>
      </c>
      <c r="E435" s="15">
        <v>434824</v>
      </c>
      <c r="F435" s="15">
        <f>ABS(Tabelle2[[#This Row],[Stop]]-Tabelle2[[#This Row],[Start]]+1)</f>
        <v>807</v>
      </c>
      <c r="G435" s="16">
        <f>Tabelle2[[#This Row],[Size '[bp']]]/$F$3118*100</f>
        <v>2.7829313543599261E-2</v>
      </c>
      <c r="I435" s="14" t="s">
        <v>6564</v>
      </c>
      <c r="J435" s="14" t="s">
        <v>11627</v>
      </c>
      <c r="K435" s="29"/>
      <c r="L435" s="29"/>
      <c r="M435" s="30"/>
      <c r="N435" s="20"/>
      <c r="O435" s="20"/>
      <c r="P435" s="20"/>
      <c r="Q435" s="20"/>
    </row>
    <row r="436" spans="1:17" x14ac:dyDescent="0.25">
      <c r="A436" s="15" t="s">
        <v>3088</v>
      </c>
      <c r="B436" s="15" t="s">
        <v>4066</v>
      </c>
      <c r="C436" s="15" t="s">
        <v>3087</v>
      </c>
      <c r="D436" s="15">
        <v>434885</v>
      </c>
      <c r="E436" s="15">
        <v>435697</v>
      </c>
      <c r="F436" s="15">
        <f>ABS(Tabelle2[[#This Row],[Stop]]-Tabelle2[[#This Row],[Start]]+1)</f>
        <v>813</v>
      </c>
      <c r="G436" s="16">
        <f>Tabelle2[[#This Row],[Size '[bp']]]/$F$3118*100</f>
        <v>2.8036222937975461E-2</v>
      </c>
      <c r="H436" s="15" t="s">
        <v>7102</v>
      </c>
      <c r="I436" s="14" t="s">
        <v>7103</v>
      </c>
      <c r="J436" s="14" t="s">
        <v>6643</v>
      </c>
      <c r="K436" s="29"/>
      <c r="L436" s="29"/>
      <c r="M436" s="30" t="s">
        <v>11259</v>
      </c>
      <c r="N436" s="20"/>
      <c r="O436" s="20"/>
      <c r="P436" s="20"/>
      <c r="Q436" s="20"/>
    </row>
    <row r="437" spans="1:17" x14ac:dyDescent="0.25">
      <c r="A437" s="15" t="s">
        <v>3086</v>
      </c>
      <c r="D437" s="15">
        <v>435887</v>
      </c>
      <c r="E437" s="15">
        <v>435955</v>
      </c>
      <c r="F437" s="15">
        <f>ABS(Tabelle2[[#This Row],[Stop]]-Tabelle2[[#This Row],[Start]]+1)</f>
        <v>69</v>
      </c>
      <c r="G437" s="16">
        <f>Tabelle2[[#This Row],[Size '[bp']]]/$F$3118*100</f>
        <v>2.3794580353263305E-3</v>
      </c>
      <c r="I437" s="14" t="s">
        <v>120</v>
      </c>
      <c r="J437" s="14" t="s">
        <v>11627</v>
      </c>
      <c r="K437" s="22"/>
      <c r="L437" s="22"/>
      <c r="M437" s="24"/>
      <c r="N437" s="20"/>
      <c r="O437" s="20"/>
      <c r="P437" s="20"/>
      <c r="Q437" s="20"/>
    </row>
    <row r="438" spans="1:17" ht="25.5" x14ac:dyDescent="0.25">
      <c r="A438" s="15" t="s">
        <v>3085</v>
      </c>
      <c r="B438" s="15" t="s">
        <v>4067</v>
      </c>
      <c r="D438" s="15">
        <v>435948</v>
      </c>
      <c r="E438" s="15">
        <v>436139</v>
      </c>
      <c r="F438" s="15">
        <f>ABS(Tabelle2[[#This Row],[Stop]]-Tabelle2[[#This Row],[Start]]+1)</f>
        <v>192</v>
      </c>
      <c r="G438" s="16">
        <f>Tabelle2[[#This Row],[Size '[bp']]]/$F$3118*100</f>
        <v>6.6211006200384854E-3</v>
      </c>
      <c r="I438" s="14" t="s">
        <v>7104</v>
      </c>
      <c r="J438" s="14" t="s">
        <v>6554</v>
      </c>
      <c r="K438" s="22"/>
      <c r="L438" s="22"/>
      <c r="M438" s="24"/>
      <c r="N438" s="20"/>
      <c r="O438" s="20"/>
      <c r="P438" s="20"/>
      <c r="Q438" s="20"/>
    </row>
    <row r="439" spans="1:17" x14ac:dyDescent="0.25">
      <c r="A439" s="15" t="s">
        <v>3084</v>
      </c>
      <c r="D439" s="15">
        <v>436309</v>
      </c>
      <c r="E439" s="15">
        <v>436446</v>
      </c>
      <c r="F439" s="15">
        <f>ABS(Tabelle2[[#This Row],[Stop]]-Tabelle2[[#This Row],[Start]]+1)</f>
        <v>138</v>
      </c>
      <c r="G439" s="16">
        <f>Tabelle2[[#This Row],[Size '[bp']]]/$F$3118*100</f>
        <v>4.758916070652661E-3</v>
      </c>
      <c r="I439" s="14" t="s">
        <v>120</v>
      </c>
      <c r="J439" s="14" t="s">
        <v>11627</v>
      </c>
      <c r="K439" s="22"/>
      <c r="L439" s="22"/>
      <c r="M439" s="24"/>
      <c r="N439" s="20"/>
      <c r="O439" s="20"/>
      <c r="P439" s="20"/>
      <c r="Q439" s="20"/>
    </row>
    <row r="440" spans="1:17" x14ac:dyDescent="0.25">
      <c r="A440" s="15" t="s">
        <v>3083</v>
      </c>
      <c r="D440" s="15">
        <v>436462</v>
      </c>
      <c r="E440" s="15">
        <v>436563</v>
      </c>
      <c r="F440" s="15">
        <f>ABS(Tabelle2[[#This Row],[Stop]]-Tabelle2[[#This Row],[Start]]+1)</f>
        <v>102</v>
      </c>
      <c r="G440" s="16">
        <f>Tabelle2[[#This Row],[Size '[bp']]]/$F$3118*100</f>
        <v>3.5174597043954449E-3</v>
      </c>
      <c r="I440" s="14" t="s">
        <v>7105</v>
      </c>
      <c r="J440" s="14" t="s">
        <v>11627</v>
      </c>
      <c r="K440" s="22"/>
      <c r="L440" s="22"/>
      <c r="M440" s="24"/>
      <c r="N440" s="20"/>
      <c r="O440" s="20"/>
      <c r="P440" s="20"/>
      <c r="Q440" s="20"/>
    </row>
    <row r="441" spans="1:17" x14ac:dyDescent="0.25">
      <c r="A441" s="15" t="s">
        <v>3082</v>
      </c>
      <c r="B441" s="15" t="s">
        <v>4068</v>
      </c>
      <c r="D441" s="15">
        <v>438043</v>
      </c>
      <c r="E441" s="15">
        <v>436976</v>
      </c>
      <c r="F441" s="15">
        <f>ABS(Tabelle2[[#This Row],[Stop]]-Tabelle2[[#This Row],[Start]]+1)</f>
        <v>1066</v>
      </c>
      <c r="G441" s="16">
        <f>Tabelle2[[#This Row],[Size '[bp']]]/$F$3118*100</f>
        <v>3.6760902400838673E-2</v>
      </c>
      <c r="I441" s="14" t="s">
        <v>7106</v>
      </c>
      <c r="J441" s="14" t="s">
        <v>6563</v>
      </c>
      <c r="K441" s="22"/>
      <c r="L441" s="22"/>
      <c r="M441" s="24"/>
      <c r="N441" s="20"/>
      <c r="O441" s="20"/>
      <c r="P441" s="20"/>
      <c r="Q441" s="20"/>
    </row>
    <row r="442" spans="1:17" x14ac:dyDescent="0.25">
      <c r="A442" s="15" t="s">
        <v>3081</v>
      </c>
      <c r="B442" s="15" t="s">
        <v>4069</v>
      </c>
      <c r="C442" s="15" t="s">
        <v>3080</v>
      </c>
      <c r="D442" s="15">
        <v>438124</v>
      </c>
      <c r="E442" s="15">
        <v>438426</v>
      </c>
      <c r="F442" s="15">
        <f>ABS(Tabelle2[[#This Row],[Stop]]-Tabelle2[[#This Row],[Start]]+1)</f>
        <v>303</v>
      </c>
      <c r="G442" s="16">
        <f>Tabelle2[[#This Row],[Size '[bp']]]/$F$3118*100</f>
        <v>1.0448924415998234E-2</v>
      </c>
      <c r="H442" s="15" t="s">
        <v>7107</v>
      </c>
      <c r="I442" s="14" t="s">
        <v>3079</v>
      </c>
      <c r="J442" s="14" t="s">
        <v>6690</v>
      </c>
      <c r="K442" s="22"/>
      <c r="L442" s="22"/>
      <c r="M442" s="24"/>
      <c r="N442" s="20"/>
      <c r="O442" s="20"/>
      <c r="P442" s="20"/>
      <c r="Q442" s="20"/>
    </row>
    <row r="443" spans="1:17" ht="25.5" x14ac:dyDescent="0.25">
      <c r="A443" s="15" t="s">
        <v>3078</v>
      </c>
      <c r="B443" s="15" t="s">
        <v>4070</v>
      </c>
      <c r="C443" s="15" t="s">
        <v>3077</v>
      </c>
      <c r="D443" s="15">
        <v>438515</v>
      </c>
      <c r="E443" s="15">
        <v>439906</v>
      </c>
      <c r="F443" s="15">
        <f>ABS(Tabelle2[[#This Row],[Stop]]-Tabelle2[[#This Row],[Start]]+1)</f>
        <v>1392</v>
      </c>
      <c r="G443" s="16">
        <f>Tabelle2[[#This Row],[Size '[bp']]]/$F$3118*100</f>
        <v>4.8002979495279013E-2</v>
      </c>
      <c r="H443" s="15" t="s">
        <v>7108</v>
      </c>
      <c r="I443" s="14" t="s">
        <v>7109</v>
      </c>
      <c r="J443" s="14" t="s">
        <v>6690</v>
      </c>
      <c r="K443" s="22" t="s">
        <v>7110</v>
      </c>
      <c r="L443" s="22"/>
      <c r="M443" s="24" t="s">
        <v>11031</v>
      </c>
      <c r="N443" s="20"/>
      <c r="O443" s="20"/>
      <c r="P443" s="20"/>
      <c r="Q443" s="20"/>
    </row>
    <row r="444" spans="1:17" ht="25.5" x14ac:dyDescent="0.25">
      <c r="A444" s="15" t="s">
        <v>3076</v>
      </c>
      <c r="B444" s="15" t="s">
        <v>4071</v>
      </c>
      <c r="C444" s="15" t="s">
        <v>3075</v>
      </c>
      <c r="D444" s="15">
        <v>439908</v>
      </c>
      <c r="E444" s="15">
        <v>440816</v>
      </c>
      <c r="F444" s="15">
        <f>ABS(Tabelle2[[#This Row],[Stop]]-Tabelle2[[#This Row],[Start]]+1)</f>
        <v>909</v>
      </c>
      <c r="G444" s="16">
        <f>Tabelle2[[#This Row],[Size '[bp']]]/$F$3118*100</f>
        <v>3.1346773247994703E-2</v>
      </c>
      <c r="H444" s="15" t="s">
        <v>7111</v>
      </c>
      <c r="I444" s="14" t="s">
        <v>7112</v>
      </c>
      <c r="J444" s="14" t="s">
        <v>6690</v>
      </c>
      <c r="K444" s="22" t="s">
        <v>7113</v>
      </c>
      <c r="L444" s="22"/>
      <c r="M444" s="24" t="s">
        <v>11031</v>
      </c>
      <c r="N444" s="20"/>
      <c r="O444" s="20"/>
      <c r="P444" s="20"/>
      <c r="Q444" s="20"/>
    </row>
    <row r="445" spans="1:17" x14ac:dyDescent="0.25">
      <c r="A445" s="15" t="s">
        <v>3074</v>
      </c>
      <c r="D445" s="15">
        <v>441219</v>
      </c>
      <c r="E445" s="15">
        <v>441593</v>
      </c>
      <c r="F445" s="15">
        <f>ABS(Tabelle2[[#This Row],[Stop]]-Tabelle2[[#This Row],[Start]]+1)</f>
        <v>375</v>
      </c>
      <c r="G445" s="16">
        <f>Tabelle2[[#This Row],[Size '[bp']]]/$F$3118*100</f>
        <v>1.2931837148512666E-2</v>
      </c>
      <c r="I445" s="14" t="s">
        <v>120</v>
      </c>
      <c r="J445" s="14" t="s">
        <v>11627</v>
      </c>
      <c r="K445" s="22"/>
      <c r="L445" s="22"/>
      <c r="M445" s="24"/>
      <c r="N445" s="20"/>
      <c r="O445" s="20"/>
      <c r="P445" s="20"/>
      <c r="Q445" s="20"/>
    </row>
    <row r="446" spans="1:17" ht="38.25" x14ac:dyDescent="0.25">
      <c r="A446" s="15" t="s">
        <v>3073</v>
      </c>
      <c r="B446" s="15" t="s">
        <v>4072</v>
      </c>
      <c r="C446" s="15" t="s">
        <v>7114</v>
      </c>
      <c r="D446" s="15">
        <v>442481</v>
      </c>
      <c r="E446" s="15">
        <v>441597</v>
      </c>
      <c r="F446" s="15">
        <f>ABS(Tabelle2[[#This Row],[Stop]]-Tabelle2[[#This Row],[Start]]+1)</f>
        <v>883</v>
      </c>
      <c r="G446" s="16">
        <f>Tabelle2[[#This Row],[Size '[bp']]]/$F$3118*100</f>
        <v>3.0450165872364491E-2</v>
      </c>
      <c r="H446" s="15" t="s">
        <v>7115</v>
      </c>
      <c r="I446" s="14" t="s">
        <v>3072</v>
      </c>
      <c r="J446" s="14" t="s">
        <v>6566</v>
      </c>
      <c r="K446" s="22" t="s">
        <v>7116</v>
      </c>
      <c r="L446" s="22" t="s">
        <v>7117</v>
      </c>
      <c r="M446" s="24" t="s">
        <v>10812</v>
      </c>
      <c r="N446" s="20"/>
      <c r="O446" s="20"/>
      <c r="P446" s="20"/>
      <c r="Q446" s="20"/>
    </row>
    <row r="447" spans="1:17" x14ac:dyDescent="0.25">
      <c r="A447" s="15" t="s">
        <v>3071</v>
      </c>
      <c r="B447" s="15" t="s">
        <v>4073</v>
      </c>
      <c r="C447" s="15" t="s">
        <v>7118</v>
      </c>
      <c r="D447" s="15">
        <v>442757</v>
      </c>
      <c r="E447" s="15">
        <v>444160</v>
      </c>
      <c r="F447" s="15">
        <f>ABS(Tabelle2[[#This Row],[Stop]]-Tabelle2[[#This Row],[Start]]+1)</f>
        <v>1404</v>
      </c>
      <c r="G447" s="16">
        <f>Tabelle2[[#This Row],[Size '[bp']]]/$F$3118*100</f>
        <v>4.841679828403142E-2</v>
      </c>
      <c r="H447" s="15" t="s">
        <v>7119</v>
      </c>
      <c r="I447" s="14" t="s">
        <v>7120</v>
      </c>
      <c r="J447" s="14" t="s">
        <v>6643</v>
      </c>
      <c r="K447" s="22" t="s">
        <v>7121</v>
      </c>
      <c r="L447" s="22"/>
      <c r="M447" s="24" t="s">
        <v>10812</v>
      </c>
      <c r="N447" s="20"/>
      <c r="O447" s="20"/>
      <c r="P447" s="20"/>
      <c r="Q447" s="20"/>
    </row>
    <row r="448" spans="1:17" x14ac:dyDescent="0.25">
      <c r="A448" s="15" t="s">
        <v>3070</v>
      </c>
      <c r="B448" s="15" t="s">
        <v>4074</v>
      </c>
      <c r="C448" s="15" t="s">
        <v>7122</v>
      </c>
      <c r="D448" s="15">
        <v>444184</v>
      </c>
      <c r="E448" s="15">
        <v>446040</v>
      </c>
      <c r="F448" s="15">
        <f>ABS(Tabelle2[[#This Row],[Stop]]-Tabelle2[[#This Row],[Start]]+1)</f>
        <v>1857</v>
      </c>
      <c r="G448" s="16">
        <f>Tabelle2[[#This Row],[Size '[bp']]]/$F$3118*100</f>
        <v>6.4038457559434728E-2</v>
      </c>
      <c r="H448" s="15" t="s">
        <v>7123</v>
      </c>
      <c r="I448" s="14" t="s">
        <v>3069</v>
      </c>
      <c r="J448" s="14" t="s">
        <v>6643</v>
      </c>
      <c r="K448" s="22" t="s">
        <v>7121</v>
      </c>
      <c r="L448" s="22"/>
      <c r="M448" s="24" t="s">
        <v>10812</v>
      </c>
      <c r="N448" s="20"/>
      <c r="O448" s="20"/>
      <c r="P448" s="20"/>
      <c r="Q448" s="20"/>
    </row>
    <row r="449" spans="1:17" x14ac:dyDescent="0.25">
      <c r="A449" s="15" t="s">
        <v>3068</v>
      </c>
      <c r="B449" s="15" t="s">
        <v>4075</v>
      </c>
      <c r="C449" s="15" t="s">
        <v>7124</v>
      </c>
      <c r="D449" s="15">
        <v>446086</v>
      </c>
      <c r="E449" s="15">
        <v>446523</v>
      </c>
      <c r="F449" s="15">
        <f>ABS(Tabelle2[[#This Row],[Stop]]-Tabelle2[[#This Row],[Start]]+1)</f>
        <v>438</v>
      </c>
      <c r="G449" s="16">
        <f>Tabelle2[[#This Row],[Size '[bp']]]/$F$3118*100</f>
        <v>1.5104385789462793E-2</v>
      </c>
      <c r="H449" s="15" t="s">
        <v>7125</v>
      </c>
      <c r="I449" s="14" t="s">
        <v>11034</v>
      </c>
      <c r="J449" s="14" t="s">
        <v>6643</v>
      </c>
      <c r="K449" s="22" t="s">
        <v>7121</v>
      </c>
      <c r="L449" s="22"/>
      <c r="M449" s="24" t="s">
        <v>10812</v>
      </c>
      <c r="N449" s="20"/>
      <c r="O449" s="20"/>
      <c r="P449" s="20"/>
      <c r="Q449" s="20"/>
    </row>
    <row r="450" spans="1:17" ht="25.5" x14ac:dyDescent="0.25">
      <c r="A450" s="15" t="s">
        <v>3067</v>
      </c>
      <c r="B450" s="15" t="s">
        <v>4076</v>
      </c>
      <c r="C450" s="15" t="s">
        <v>7126</v>
      </c>
      <c r="D450" s="15">
        <v>446537</v>
      </c>
      <c r="E450" s="15">
        <v>447388</v>
      </c>
      <c r="F450" s="15">
        <f>ABS(Tabelle2[[#This Row],[Stop]]-Tabelle2[[#This Row],[Start]]+1)</f>
        <v>852</v>
      </c>
      <c r="G450" s="16">
        <f>Tabelle2[[#This Row],[Size '[bp']]]/$F$3118*100</f>
        <v>2.9381134001420776E-2</v>
      </c>
      <c r="H450" s="15" t="s">
        <v>7127</v>
      </c>
      <c r="I450" s="14" t="s">
        <v>11035</v>
      </c>
      <c r="J450" s="14" t="s">
        <v>6643</v>
      </c>
      <c r="K450" s="22" t="s">
        <v>7121</v>
      </c>
      <c r="L450" s="22"/>
      <c r="M450" s="24" t="s">
        <v>10812</v>
      </c>
      <c r="N450" s="20"/>
      <c r="O450" s="20"/>
      <c r="P450" s="20"/>
      <c r="Q450" s="20"/>
    </row>
    <row r="451" spans="1:17" x14ac:dyDescent="0.25">
      <c r="A451" s="15" t="s">
        <v>3066</v>
      </c>
      <c r="B451" s="15" t="s">
        <v>4077</v>
      </c>
      <c r="D451" s="15">
        <v>447669</v>
      </c>
      <c r="E451" s="15">
        <v>447394</v>
      </c>
      <c r="F451" s="15">
        <f>ABS(Tabelle2[[#This Row],[Stop]]-Tabelle2[[#This Row],[Start]]+1)</f>
        <v>274</v>
      </c>
      <c r="G451" s="16">
        <f>Tabelle2[[#This Row],[Size '[bp']]]/$F$3118*100</f>
        <v>9.4488623431799226E-3</v>
      </c>
      <c r="I451" s="14" t="s">
        <v>7128</v>
      </c>
      <c r="J451" s="14" t="s">
        <v>6575</v>
      </c>
      <c r="K451" s="22"/>
      <c r="L451" s="22"/>
      <c r="M451" s="24"/>
      <c r="N451" s="20"/>
      <c r="O451" s="20"/>
      <c r="P451" s="20"/>
      <c r="Q451" s="20"/>
    </row>
    <row r="452" spans="1:17" ht="25.5" x14ac:dyDescent="0.25">
      <c r="A452" s="15" t="s">
        <v>3065</v>
      </c>
      <c r="B452" s="15" t="s">
        <v>4078</v>
      </c>
      <c r="D452" s="15">
        <v>449178</v>
      </c>
      <c r="E452" s="15">
        <v>448126</v>
      </c>
      <c r="F452" s="15">
        <f>ABS(Tabelle2[[#This Row],[Stop]]-Tabelle2[[#This Row],[Start]]+1)</f>
        <v>1051</v>
      </c>
      <c r="G452" s="16">
        <f>Tabelle2[[#This Row],[Size '[bp']]]/$F$3118*100</f>
        <v>3.6243628914898164E-2</v>
      </c>
      <c r="I452" s="14" t="s">
        <v>7129</v>
      </c>
      <c r="J452" s="14" t="s">
        <v>6563</v>
      </c>
      <c r="K452" s="22"/>
      <c r="L452" s="22"/>
      <c r="M452" s="24"/>
      <c r="N452" s="20"/>
      <c r="O452" s="20"/>
      <c r="P452" s="20"/>
      <c r="Q452" s="20"/>
    </row>
    <row r="453" spans="1:17" ht="25.5" x14ac:dyDescent="0.25">
      <c r="A453" s="15" t="s">
        <v>3064</v>
      </c>
      <c r="B453" s="15" t="s">
        <v>4079</v>
      </c>
      <c r="D453" s="15">
        <v>450825</v>
      </c>
      <c r="E453" s="15">
        <v>449179</v>
      </c>
      <c r="F453" s="15">
        <f>ABS(Tabelle2[[#This Row],[Stop]]-Tabelle2[[#This Row],[Start]]+1)</f>
        <v>1645</v>
      </c>
      <c r="G453" s="16">
        <f>Tabelle2[[#This Row],[Size '[bp']]]/$F$3118*100</f>
        <v>5.6727658958142232E-2</v>
      </c>
      <c r="I453" s="14" t="s">
        <v>7130</v>
      </c>
      <c r="J453" s="14" t="s">
        <v>6563</v>
      </c>
      <c r="K453" s="22"/>
      <c r="L453" s="22"/>
      <c r="M453" s="24"/>
      <c r="N453" s="20"/>
      <c r="O453" s="20"/>
      <c r="P453" s="20"/>
      <c r="Q453" s="20"/>
    </row>
    <row r="454" spans="1:17" ht="25.5" x14ac:dyDescent="0.25">
      <c r="A454" s="15" t="s">
        <v>3063</v>
      </c>
      <c r="B454" s="15" t="s">
        <v>4080</v>
      </c>
      <c r="D454" s="15">
        <v>451912</v>
      </c>
      <c r="E454" s="15">
        <v>450833</v>
      </c>
      <c r="F454" s="15">
        <f>ABS(Tabelle2[[#This Row],[Stop]]-Tabelle2[[#This Row],[Start]]+1)</f>
        <v>1078</v>
      </c>
      <c r="G454" s="16">
        <f>Tabelle2[[#This Row],[Size '[bp']]]/$F$3118*100</f>
        <v>3.717472118959108E-2</v>
      </c>
      <c r="I454" s="14" t="s">
        <v>7131</v>
      </c>
      <c r="J454" s="14" t="s">
        <v>6563</v>
      </c>
      <c r="K454" s="22"/>
      <c r="L454" s="22"/>
      <c r="M454" s="24"/>
      <c r="N454" s="20"/>
      <c r="O454" s="20"/>
      <c r="P454" s="20"/>
      <c r="Q454" s="20"/>
    </row>
    <row r="455" spans="1:17" ht="25.5" x14ac:dyDescent="0.25">
      <c r="A455" s="15" t="s">
        <v>3062</v>
      </c>
      <c r="B455" s="15" t="s">
        <v>4081</v>
      </c>
      <c r="C455" s="15" t="s">
        <v>3061</v>
      </c>
      <c r="D455" s="15">
        <v>452636</v>
      </c>
      <c r="E455" s="15">
        <v>454432</v>
      </c>
      <c r="F455" s="15">
        <f>ABS(Tabelle2[[#This Row],[Stop]]-Tabelle2[[#This Row],[Start]]+1)</f>
        <v>1797</v>
      </c>
      <c r="G455" s="16">
        <f>Tabelle2[[#This Row],[Size '[bp']]]/$F$3118*100</f>
        <v>6.1969363615672693E-2</v>
      </c>
      <c r="H455" s="15" t="s">
        <v>7132</v>
      </c>
      <c r="I455" s="14" t="s">
        <v>7133</v>
      </c>
      <c r="J455" s="14" t="s">
        <v>6690</v>
      </c>
      <c r="K455" s="22"/>
      <c r="L455" s="22"/>
      <c r="M455" s="24"/>
      <c r="N455" s="20"/>
      <c r="O455" s="20"/>
      <c r="P455" s="20"/>
      <c r="Q455" s="20"/>
    </row>
    <row r="456" spans="1:17" x14ac:dyDescent="0.25">
      <c r="A456" s="15" t="s">
        <v>3060</v>
      </c>
      <c r="B456" s="15" t="s">
        <v>4082</v>
      </c>
      <c r="D456" s="15">
        <v>454458</v>
      </c>
      <c r="E456" s="15">
        <v>454877</v>
      </c>
      <c r="F456" s="15">
        <f>ABS(Tabelle2[[#This Row],[Stop]]-Tabelle2[[#This Row],[Start]]+1)</f>
        <v>420</v>
      </c>
      <c r="G456" s="16">
        <f>Tabelle2[[#This Row],[Size '[bp']]]/$F$3118*100</f>
        <v>1.4483657606334185E-2</v>
      </c>
      <c r="I456" s="14" t="s">
        <v>120</v>
      </c>
      <c r="J456" s="14" t="s">
        <v>11627</v>
      </c>
      <c r="K456" s="22"/>
      <c r="L456" s="22"/>
      <c r="M456" s="24"/>
      <c r="N456" s="20"/>
      <c r="O456" s="20"/>
      <c r="P456" s="20"/>
      <c r="Q456" s="20"/>
    </row>
    <row r="457" spans="1:17" x14ac:dyDescent="0.25">
      <c r="A457" s="15" t="s">
        <v>3059</v>
      </c>
      <c r="B457" s="15" t="s">
        <v>4083</v>
      </c>
      <c r="C457" s="15" t="s">
        <v>3058</v>
      </c>
      <c r="D457" s="15">
        <v>454966</v>
      </c>
      <c r="E457" s="15">
        <v>455985</v>
      </c>
      <c r="F457" s="15">
        <f>ABS(Tabelle2[[#This Row],[Stop]]-Tabelle2[[#This Row],[Start]]+1)</f>
        <v>1020</v>
      </c>
      <c r="G457" s="16">
        <f>Tabelle2[[#This Row],[Size '[bp']]]/$F$3118*100</f>
        <v>3.5174597043954453E-2</v>
      </c>
      <c r="H457" s="15" t="s">
        <v>7134</v>
      </c>
      <c r="I457" s="14" t="s">
        <v>7135</v>
      </c>
      <c r="J457" s="14" t="s">
        <v>6690</v>
      </c>
      <c r="K457" s="22"/>
      <c r="L457" s="22"/>
      <c r="M457" s="24"/>
      <c r="N457" s="20"/>
      <c r="O457" s="20"/>
      <c r="P457" s="20"/>
      <c r="Q457" s="20"/>
    </row>
    <row r="458" spans="1:17" x14ac:dyDescent="0.25">
      <c r="A458" s="15" t="s">
        <v>3057</v>
      </c>
      <c r="B458" s="15" t="s">
        <v>4084</v>
      </c>
      <c r="D458" s="15">
        <v>456015</v>
      </c>
      <c r="E458" s="15">
        <v>456599</v>
      </c>
      <c r="F458" s="15">
        <f>ABS(Tabelle2[[#This Row],[Stop]]-Tabelle2[[#This Row],[Start]]+1)</f>
        <v>585</v>
      </c>
      <c r="G458" s="16">
        <f>Tabelle2[[#This Row],[Size '[bp']]]/$F$3118*100</f>
        <v>2.017366595167976E-2</v>
      </c>
      <c r="I458" s="14" t="s">
        <v>6564</v>
      </c>
      <c r="J458" s="14" t="s">
        <v>11627</v>
      </c>
      <c r="K458" s="22"/>
      <c r="L458" s="22"/>
      <c r="M458" s="24"/>
      <c r="N458" s="20"/>
      <c r="O458" s="20"/>
      <c r="P458" s="20"/>
      <c r="Q458" s="20"/>
    </row>
    <row r="459" spans="1:17" x14ac:dyDescent="0.25">
      <c r="A459" s="15" t="s">
        <v>3056</v>
      </c>
      <c r="B459" s="15" t="s">
        <v>4085</v>
      </c>
      <c r="D459" s="15">
        <v>456640</v>
      </c>
      <c r="E459" s="15">
        <v>457152</v>
      </c>
      <c r="F459" s="15">
        <f>ABS(Tabelle2[[#This Row],[Stop]]-Tabelle2[[#This Row],[Start]]+1)</f>
        <v>513</v>
      </c>
      <c r="G459" s="16">
        <f>Tabelle2[[#This Row],[Size '[bp']]]/$F$3118*100</f>
        <v>1.7690753219165328E-2</v>
      </c>
      <c r="I459" s="14" t="s">
        <v>6564</v>
      </c>
      <c r="J459" s="14" t="s">
        <v>11627</v>
      </c>
      <c r="K459" s="22"/>
      <c r="L459" s="22"/>
      <c r="M459" s="24"/>
      <c r="N459" s="20"/>
      <c r="O459" s="20"/>
      <c r="P459" s="20"/>
      <c r="Q459" s="20"/>
    </row>
    <row r="460" spans="1:17" x14ac:dyDescent="0.25">
      <c r="A460" s="15" t="s">
        <v>3055</v>
      </c>
      <c r="B460" s="15" t="s">
        <v>4086</v>
      </c>
      <c r="D460" s="15">
        <v>457266</v>
      </c>
      <c r="E460" s="15">
        <v>459902</v>
      </c>
      <c r="F460" s="15">
        <f>ABS(Tabelle2[[#This Row],[Stop]]-Tabelle2[[#This Row],[Start]]+1)</f>
        <v>2637</v>
      </c>
      <c r="G460" s="16">
        <f>Tabelle2[[#This Row],[Size '[bp']]]/$F$3118*100</f>
        <v>9.0936678828341069E-2</v>
      </c>
      <c r="I460" s="14" t="s">
        <v>7136</v>
      </c>
      <c r="J460" s="14" t="s">
        <v>6563</v>
      </c>
      <c r="K460" s="22"/>
      <c r="L460" s="22"/>
      <c r="M460" s="24"/>
      <c r="N460" s="20"/>
      <c r="O460" s="20"/>
      <c r="P460" s="20"/>
      <c r="Q460" s="20"/>
    </row>
    <row r="461" spans="1:17" ht="25.5" x14ac:dyDescent="0.25">
      <c r="A461" s="15" t="s">
        <v>3054</v>
      </c>
      <c r="B461" s="15" t="s">
        <v>4087</v>
      </c>
      <c r="C461" s="15" t="s">
        <v>3053</v>
      </c>
      <c r="D461" s="15">
        <v>460019</v>
      </c>
      <c r="E461" s="15">
        <v>461095</v>
      </c>
      <c r="F461" s="15">
        <f>ABS(Tabelle2[[#This Row],[Stop]]-Tabelle2[[#This Row],[Start]]+1)</f>
        <v>1077</v>
      </c>
      <c r="G461" s="16">
        <f>Tabelle2[[#This Row],[Size '[bp']]]/$F$3118*100</f>
        <v>3.7140236290528379E-2</v>
      </c>
      <c r="H461" s="15" t="s">
        <v>7137</v>
      </c>
      <c r="I461" s="14" t="s">
        <v>7138</v>
      </c>
      <c r="J461" s="14" t="s">
        <v>6690</v>
      </c>
      <c r="K461" s="29" t="s">
        <v>7139</v>
      </c>
      <c r="L461" s="29"/>
      <c r="M461" s="30" t="s">
        <v>11031</v>
      </c>
      <c r="N461" s="20"/>
      <c r="O461" s="20"/>
      <c r="P461" s="20"/>
      <c r="Q461" s="20"/>
    </row>
    <row r="462" spans="1:17" ht="25.5" x14ac:dyDescent="0.25">
      <c r="A462" s="15" t="s">
        <v>3052</v>
      </c>
      <c r="B462" s="15" t="s">
        <v>4088</v>
      </c>
      <c r="C462" s="15" t="s">
        <v>3051</v>
      </c>
      <c r="D462" s="15">
        <v>461111</v>
      </c>
      <c r="E462" s="15">
        <v>462457</v>
      </c>
      <c r="F462" s="15">
        <f>ABS(Tabelle2[[#This Row],[Stop]]-Tabelle2[[#This Row],[Start]]+1)</f>
        <v>1347</v>
      </c>
      <c r="G462" s="16">
        <f>Tabelle2[[#This Row],[Size '[bp']]]/$F$3118*100</f>
        <v>4.6451159037457501E-2</v>
      </c>
      <c r="H462" s="15" t="s">
        <v>7140</v>
      </c>
      <c r="I462" s="14" t="s">
        <v>7141</v>
      </c>
      <c r="J462" s="14" t="s">
        <v>6690</v>
      </c>
      <c r="K462" s="29" t="s">
        <v>7139</v>
      </c>
      <c r="L462" s="29"/>
      <c r="M462" s="30" t="s">
        <v>11031</v>
      </c>
      <c r="N462" s="20"/>
      <c r="O462" s="20"/>
      <c r="P462" s="20"/>
      <c r="Q462" s="20"/>
    </row>
    <row r="463" spans="1:17" ht="25.5" x14ac:dyDescent="0.25">
      <c r="A463" s="15" t="s">
        <v>3050</v>
      </c>
      <c r="B463" s="15" t="s">
        <v>4089</v>
      </c>
      <c r="C463" s="15" t="s">
        <v>3049</v>
      </c>
      <c r="D463" s="15">
        <v>462565</v>
      </c>
      <c r="E463" s="15">
        <v>463869</v>
      </c>
      <c r="F463" s="15">
        <f>ABS(Tabelle2[[#This Row],[Stop]]-Tabelle2[[#This Row],[Start]]+1)</f>
        <v>1305</v>
      </c>
      <c r="G463" s="16">
        <f>Tabelle2[[#This Row],[Size '[bp']]]/$F$3118*100</f>
        <v>4.5002793276824077E-2</v>
      </c>
      <c r="H463" s="15" t="s">
        <v>7142</v>
      </c>
      <c r="I463" s="14" t="s">
        <v>7143</v>
      </c>
      <c r="J463" s="14" t="s">
        <v>6690</v>
      </c>
      <c r="K463" s="29" t="s">
        <v>7139</v>
      </c>
      <c r="L463" s="29"/>
      <c r="M463" s="30" t="s">
        <v>11031</v>
      </c>
      <c r="N463" s="20"/>
      <c r="O463" s="20"/>
      <c r="P463" s="20"/>
      <c r="Q463" s="20"/>
    </row>
    <row r="464" spans="1:17" ht="25.5" x14ac:dyDescent="0.25">
      <c r="A464" s="15" t="s">
        <v>3048</v>
      </c>
      <c r="B464" s="15" t="s">
        <v>4090</v>
      </c>
      <c r="D464" s="15">
        <v>463866</v>
      </c>
      <c r="E464" s="15">
        <v>464474</v>
      </c>
      <c r="F464" s="15">
        <f>ABS(Tabelle2[[#This Row],[Stop]]-Tabelle2[[#This Row],[Start]]+1)</f>
        <v>609</v>
      </c>
      <c r="G464" s="16">
        <f>Tabelle2[[#This Row],[Size '[bp']]]/$F$3118*100</f>
        <v>2.100130352918457E-2</v>
      </c>
      <c r="I464" s="14" t="s">
        <v>7144</v>
      </c>
      <c r="J464" s="14" t="s">
        <v>6690</v>
      </c>
      <c r="K464" s="22" t="s">
        <v>7139</v>
      </c>
      <c r="L464" s="22"/>
      <c r="M464" s="24" t="s">
        <v>11031</v>
      </c>
      <c r="N464" s="20"/>
      <c r="O464" s="20"/>
      <c r="P464" s="20"/>
      <c r="Q464" s="20"/>
    </row>
    <row r="465" spans="1:17" ht="25.5" x14ac:dyDescent="0.25">
      <c r="A465" s="15" t="s">
        <v>3047</v>
      </c>
      <c r="B465" s="15" t="s">
        <v>4091</v>
      </c>
      <c r="C465" s="15" t="s">
        <v>7145</v>
      </c>
      <c r="D465" s="15">
        <v>464481</v>
      </c>
      <c r="E465" s="15">
        <v>465104</v>
      </c>
      <c r="F465" s="15">
        <f>ABS(Tabelle2[[#This Row],[Stop]]-Tabelle2[[#This Row],[Start]]+1)</f>
        <v>624</v>
      </c>
      <c r="G465" s="16">
        <f>Tabelle2[[#This Row],[Size '[bp']]]/$F$3118*100</f>
        <v>2.1518577015125079E-2</v>
      </c>
      <c r="H465" s="15" t="s">
        <v>7146</v>
      </c>
      <c r="I465" s="14" t="s">
        <v>10581</v>
      </c>
      <c r="J465" s="14" t="s">
        <v>6690</v>
      </c>
      <c r="K465" s="22" t="s">
        <v>7139</v>
      </c>
      <c r="L465" s="22"/>
      <c r="M465" s="24" t="s">
        <v>11031</v>
      </c>
      <c r="N465" s="20"/>
      <c r="O465" s="20"/>
      <c r="P465" s="20"/>
      <c r="Q465" s="20"/>
    </row>
    <row r="466" spans="1:17" ht="25.5" x14ac:dyDescent="0.25">
      <c r="A466" s="15" t="s">
        <v>3046</v>
      </c>
      <c r="B466" s="15" t="s">
        <v>4092</v>
      </c>
      <c r="C466" s="15" t="s">
        <v>3045</v>
      </c>
      <c r="D466" s="15">
        <v>465105</v>
      </c>
      <c r="E466" s="15">
        <v>465911</v>
      </c>
      <c r="F466" s="15">
        <f>ABS(Tabelle2[[#This Row],[Stop]]-Tabelle2[[#This Row],[Start]]+1)</f>
        <v>807</v>
      </c>
      <c r="G466" s="16">
        <f>Tabelle2[[#This Row],[Size '[bp']]]/$F$3118*100</f>
        <v>2.7829313543599261E-2</v>
      </c>
      <c r="H466" s="15" t="s">
        <v>7147</v>
      </c>
      <c r="I466" s="14" t="s">
        <v>10582</v>
      </c>
      <c r="J466" s="14" t="s">
        <v>6690</v>
      </c>
      <c r="K466" s="22" t="s">
        <v>7139</v>
      </c>
      <c r="L466" s="22"/>
      <c r="M466" s="24" t="s">
        <v>11031</v>
      </c>
      <c r="N466" s="20"/>
      <c r="O466" s="20"/>
      <c r="P466" s="20"/>
      <c r="Q466" s="20"/>
    </row>
    <row r="467" spans="1:17" ht="25.5" x14ac:dyDescent="0.25">
      <c r="A467" s="15" t="s">
        <v>3044</v>
      </c>
      <c r="B467" s="15" t="s">
        <v>4093</v>
      </c>
      <c r="D467" s="15">
        <v>465948</v>
      </c>
      <c r="E467" s="15">
        <v>467573</v>
      </c>
      <c r="F467" s="15">
        <f>ABS(Tabelle2[[#This Row],[Stop]]-Tabelle2[[#This Row],[Start]]+1)</f>
        <v>1626</v>
      </c>
      <c r="G467" s="16">
        <f>Tabelle2[[#This Row],[Size '[bp']]]/$F$3118*100</f>
        <v>5.6072445875950921E-2</v>
      </c>
      <c r="I467" s="14" t="s">
        <v>10583</v>
      </c>
      <c r="J467" s="14" t="s">
        <v>6690</v>
      </c>
      <c r="K467" s="22" t="s">
        <v>7139</v>
      </c>
      <c r="L467" s="22"/>
      <c r="M467" s="24" t="s">
        <v>11031</v>
      </c>
      <c r="N467" s="20"/>
      <c r="O467" s="20"/>
      <c r="P467" s="20"/>
      <c r="Q467" s="20"/>
    </row>
    <row r="468" spans="1:17" ht="25.5" x14ac:dyDescent="0.25">
      <c r="A468" s="15" t="s">
        <v>3043</v>
      </c>
      <c r="B468" s="15" t="s">
        <v>4094</v>
      </c>
      <c r="C468" s="15" t="s">
        <v>3042</v>
      </c>
      <c r="D468" s="15">
        <v>467647</v>
      </c>
      <c r="E468" s="15">
        <v>468660</v>
      </c>
      <c r="F468" s="15">
        <f>ABS(Tabelle2[[#This Row],[Stop]]-Tabelle2[[#This Row],[Start]]+1)</f>
        <v>1014</v>
      </c>
      <c r="G468" s="16">
        <f>Tabelle2[[#This Row],[Size '[bp']]]/$F$3118*100</f>
        <v>3.496768764957825E-2</v>
      </c>
      <c r="H468" s="15" t="s">
        <v>7148</v>
      </c>
      <c r="I468" s="14" t="s">
        <v>10584</v>
      </c>
      <c r="J468" s="14" t="s">
        <v>6690</v>
      </c>
      <c r="K468" s="22" t="s">
        <v>7139</v>
      </c>
      <c r="L468" s="22"/>
      <c r="M468" s="24" t="s">
        <v>11031</v>
      </c>
      <c r="N468" s="20"/>
      <c r="O468" s="20"/>
      <c r="P468" s="20"/>
      <c r="Q468" s="20"/>
    </row>
    <row r="469" spans="1:17" x14ac:dyDescent="0.25">
      <c r="A469" s="15" t="s">
        <v>3041</v>
      </c>
      <c r="B469" s="15" t="s">
        <v>4095</v>
      </c>
      <c r="D469" s="15">
        <v>469369</v>
      </c>
      <c r="E469" s="15">
        <v>470172</v>
      </c>
      <c r="F469" s="15">
        <f>ABS(Tabelle2[[#This Row],[Stop]]-Tabelle2[[#This Row],[Start]]+1)</f>
        <v>804</v>
      </c>
      <c r="G469" s="16">
        <f>Tabelle2[[#This Row],[Size '[bp']]]/$F$3118*100</f>
        <v>2.7725858846411156E-2</v>
      </c>
      <c r="I469" s="14" t="s">
        <v>120</v>
      </c>
      <c r="J469" s="14" t="s">
        <v>11627</v>
      </c>
      <c r="K469" s="22"/>
      <c r="L469" s="22"/>
      <c r="M469" s="24"/>
      <c r="N469" s="20"/>
      <c r="O469" s="20"/>
      <c r="P469" s="20"/>
      <c r="Q469" s="20"/>
    </row>
    <row r="470" spans="1:17" ht="25.5" x14ac:dyDescent="0.25">
      <c r="A470" s="15" t="s">
        <v>3040</v>
      </c>
      <c r="B470" s="15" t="s">
        <v>4096</v>
      </c>
      <c r="D470" s="15">
        <v>470183</v>
      </c>
      <c r="E470" s="15">
        <v>470656</v>
      </c>
      <c r="F470" s="15">
        <f>ABS(Tabelle2[[#This Row],[Stop]]-Tabelle2[[#This Row],[Start]]+1)</f>
        <v>474</v>
      </c>
      <c r="G470" s="16">
        <f>Tabelle2[[#This Row],[Size '[bp']]]/$F$3118*100</f>
        <v>1.6345842155720009E-2</v>
      </c>
      <c r="I470" s="14" t="s">
        <v>7149</v>
      </c>
      <c r="J470" s="14" t="s">
        <v>6575</v>
      </c>
      <c r="K470" s="22"/>
      <c r="L470" s="22"/>
      <c r="M470" s="24"/>
      <c r="N470" s="20"/>
      <c r="O470" s="20"/>
      <c r="P470" s="20"/>
      <c r="Q470" s="20"/>
    </row>
    <row r="471" spans="1:17" x14ac:dyDescent="0.25">
      <c r="A471" s="15" t="s">
        <v>3039</v>
      </c>
      <c r="B471" s="15" t="s">
        <v>4097</v>
      </c>
      <c r="C471" s="15" t="s">
        <v>3038</v>
      </c>
      <c r="D471" s="15">
        <v>471012</v>
      </c>
      <c r="E471" s="15">
        <v>470653</v>
      </c>
      <c r="F471" s="15">
        <f>ABS(Tabelle2[[#This Row],[Stop]]-Tabelle2[[#This Row],[Start]]+1)</f>
        <v>358</v>
      </c>
      <c r="G471" s="16">
        <f>Tabelle2[[#This Row],[Size '[bp']]]/$F$3118*100</f>
        <v>1.2345593864446759E-2</v>
      </c>
      <c r="H471" s="15" t="s">
        <v>7150</v>
      </c>
      <c r="I471" s="14" t="s">
        <v>7151</v>
      </c>
      <c r="J471" s="14" t="s">
        <v>6566</v>
      </c>
      <c r="K471" s="22" t="s">
        <v>7152</v>
      </c>
      <c r="L471" s="22" t="s">
        <v>7153</v>
      </c>
      <c r="M471" s="24" t="s">
        <v>10813</v>
      </c>
      <c r="N471" s="20"/>
      <c r="O471" s="20"/>
      <c r="P471" s="20"/>
      <c r="Q471" s="20"/>
    </row>
    <row r="472" spans="1:17" x14ac:dyDescent="0.25">
      <c r="A472" s="15" t="s">
        <v>3037</v>
      </c>
      <c r="B472" s="15" t="s">
        <v>4098</v>
      </c>
      <c r="D472" s="15">
        <v>471419</v>
      </c>
      <c r="E472" s="15">
        <v>471117</v>
      </c>
      <c r="F472" s="15">
        <f>ABS(Tabelle2[[#This Row],[Stop]]-Tabelle2[[#This Row],[Start]]+1)</f>
        <v>301</v>
      </c>
      <c r="G472" s="16">
        <f>Tabelle2[[#This Row],[Size '[bp']]]/$F$3118*100</f>
        <v>1.0379954617872833E-2</v>
      </c>
      <c r="I472" s="14" t="s">
        <v>6589</v>
      </c>
      <c r="J472" s="14" t="s">
        <v>11627</v>
      </c>
      <c r="K472" s="22"/>
      <c r="L472" s="22"/>
      <c r="M472" s="24"/>
      <c r="N472" s="20"/>
      <c r="O472" s="20"/>
      <c r="P472" s="20"/>
      <c r="Q472" s="20"/>
    </row>
    <row r="473" spans="1:17" x14ac:dyDescent="0.25">
      <c r="A473" s="15" t="s">
        <v>3036</v>
      </c>
      <c r="B473" s="15" t="s">
        <v>4099</v>
      </c>
      <c r="D473" s="15">
        <v>471598</v>
      </c>
      <c r="E473" s="15">
        <v>471849</v>
      </c>
      <c r="F473" s="15">
        <f>ABS(Tabelle2[[#This Row],[Stop]]-Tabelle2[[#This Row],[Start]]+1)</f>
        <v>252</v>
      </c>
      <c r="G473" s="16">
        <f>Tabelle2[[#This Row],[Size '[bp']]]/$F$3118*100</f>
        <v>8.6901945638005115E-3</v>
      </c>
      <c r="I473" s="14" t="s">
        <v>120</v>
      </c>
      <c r="J473" s="14" t="s">
        <v>11627</v>
      </c>
      <c r="K473" s="22"/>
      <c r="L473" s="22"/>
      <c r="M473" s="24"/>
      <c r="N473" s="20"/>
      <c r="O473" s="20"/>
      <c r="P473" s="20"/>
      <c r="Q473" s="20"/>
    </row>
    <row r="474" spans="1:17" ht="25.5" x14ac:dyDescent="0.25">
      <c r="A474" s="15" t="s">
        <v>3035</v>
      </c>
      <c r="B474" s="15" t="s">
        <v>4100</v>
      </c>
      <c r="C474" s="15" t="s">
        <v>3034</v>
      </c>
      <c r="D474" s="15">
        <v>472807</v>
      </c>
      <c r="E474" s="15">
        <v>471911</v>
      </c>
      <c r="F474" s="15">
        <f>ABS(Tabelle2[[#This Row],[Stop]]-Tabelle2[[#This Row],[Start]]+1)</f>
        <v>895</v>
      </c>
      <c r="G474" s="16">
        <f>Tabelle2[[#This Row],[Size '[bp']]]/$F$3118*100</f>
        <v>3.0863984661116894E-2</v>
      </c>
      <c r="H474" s="15" t="s">
        <v>7154</v>
      </c>
      <c r="I474" s="14" t="s">
        <v>7155</v>
      </c>
      <c r="J474" s="14" t="s">
        <v>6653</v>
      </c>
      <c r="K474" s="22"/>
      <c r="L474" s="22"/>
      <c r="M474" s="24"/>
      <c r="N474" s="20"/>
      <c r="O474" s="20"/>
      <c r="P474" s="20"/>
      <c r="Q474" s="20"/>
    </row>
    <row r="475" spans="1:17" x14ac:dyDescent="0.25">
      <c r="A475" s="15" t="s">
        <v>3033</v>
      </c>
      <c r="B475" s="15" t="s">
        <v>4101</v>
      </c>
      <c r="D475" s="15">
        <v>472947</v>
      </c>
      <c r="E475" s="15">
        <v>473813</v>
      </c>
      <c r="F475" s="15">
        <f>ABS(Tabelle2[[#This Row],[Stop]]-Tabelle2[[#This Row],[Start]]+1)</f>
        <v>867</v>
      </c>
      <c r="G475" s="16">
        <f>Tabelle2[[#This Row],[Size '[bp']]]/$F$3118*100</f>
        <v>2.9898407487361285E-2</v>
      </c>
      <c r="I475" s="14" t="s">
        <v>7156</v>
      </c>
      <c r="J475" s="14" t="s">
        <v>6563</v>
      </c>
      <c r="K475" s="22"/>
      <c r="L475" s="22"/>
      <c r="M475" s="24"/>
      <c r="N475" s="20"/>
      <c r="O475" s="20"/>
      <c r="P475" s="20"/>
      <c r="Q475" s="20"/>
    </row>
    <row r="476" spans="1:17" ht="25.5" x14ac:dyDescent="0.25">
      <c r="A476" s="15" t="s">
        <v>3032</v>
      </c>
      <c r="B476" s="15" t="s">
        <v>4102</v>
      </c>
      <c r="C476" s="15" t="s">
        <v>7157</v>
      </c>
      <c r="D476" s="15">
        <v>474940</v>
      </c>
      <c r="E476" s="15">
        <v>473810</v>
      </c>
      <c r="F476" s="15">
        <f>ABS(Tabelle2[[#This Row],[Stop]]-Tabelle2[[#This Row],[Start]]+1)</f>
        <v>1129</v>
      </c>
      <c r="G476" s="16">
        <f>Tabelle2[[#This Row],[Size '[bp']]]/$F$3118*100</f>
        <v>3.8933451041788802E-2</v>
      </c>
      <c r="H476" s="15" t="s">
        <v>7158</v>
      </c>
      <c r="I476" s="14" t="s">
        <v>7159</v>
      </c>
      <c r="J476" s="14" t="s">
        <v>6653</v>
      </c>
      <c r="K476" s="22" t="s">
        <v>6615</v>
      </c>
      <c r="L476" s="22"/>
      <c r="M476" s="24"/>
      <c r="N476" s="20"/>
      <c r="O476" s="20"/>
      <c r="P476" s="20"/>
      <c r="Q476" s="20"/>
    </row>
    <row r="477" spans="1:17" x14ac:dyDescent="0.25">
      <c r="A477" s="15" t="s">
        <v>3031</v>
      </c>
      <c r="B477" s="15" t="s">
        <v>4103</v>
      </c>
      <c r="D477" s="15">
        <v>475406</v>
      </c>
      <c r="E477" s="15">
        <v>474993</v>
      </c>
      <c r="F477" s="15">
        <f>ABS(Tabelle2[[#This Row],[Stop]]-Tabelle2[[#This Row],[Start]]+1)</f>
        <v>412</v>
      </c>
      <c r="G477" s="16">
        <f>Tabelle2[[#This Row],[Size '[bp']]]/$F$3118*100</f>
        <v>1.4207778413832584E-2</v>
      </c>
      <c r="I477" s="14" t="s">
        <v>6572</v>
      </c>
      <c r="J477" s="14" t="s">
        <v>11627</v>
      </c>
      <c r="K477" s="22" t="s">
        <v>7160</v>
      </c>
      <c r="L477" s="22"/>
      <c r="M477" s="24"/>
      <c r="N477" s="20"/>
      <c r="O477" s="20"/>
      <c r="P477" s="20"/>
      <c r="Q477" s="20"/>
    </row>
    <row r="478" spans="1:17" x14ac:dyDescent="0.25">
      <c r="A478" s="15" t="s">
        <v>3030</v>
      </c>
      <c r="B478" s="15" t="s">
        <v>4104</v>
      </c>
      <c r="D478" s="15">
        <v>477047</v>
      </c>
      <c r="E478" s="15">
        <v>475485</v>
      </c>
      <c r="F478" s="15">
        <f>ABS(Tabelle2[[#This Row],[Stop]]-Tabelle2[[#This Row],[Start]]+1)</f>
        <v>1561</v>
      </c>
      <c r="G478" s="16">
        <f>Tabelle2[[#This Row],[Size '[bp']]]/$F$3118*100</f>
        <v>5.3830927436875391E-2</v>
      </c>
      <c r="I478" s="14" t="s">
        <v>7161</v>
      </c>
      <c r="J478" s="14" t="s">
        <v>6614</v>
      </c>
      <c r="K478" s="22"/>
      <c r="L478" s="22"/>
      <c r="M478" s="24"/>
      <c r="N478" s="20"/>
      <c r="O478" s="20"/>
      <c r="P478" s="20"/>
      <c r="Q478" s="20"/>
    </row>
    <row r="479" spans="1:17" ht="25.5" x14ac:dyDescent="0.25">
      <c r="A479" s="15" t="s">
        <v>3029</v>
      </c>
      <c r="B479" s="15" t="s">
        <v>4105</v>
      </c>
      <c r="D479" s="15">
        <v>477994</v>
      </c>
      <c r="E479" s="15">
        <v>477044</v>
      </c>
      <c r="F479" s="15">
        <f>ABS(Tabelle2[[#This Row],[Stop]]-Tabelle2[[#This Row],[Start]]+1)</f>
        <v>949</v>
      </c>
      <c r="G479" s="16">
        <f>Tabelle2[[#This Row],[Size '[bp']]]/$F$3118*100</f>
        <v>3.2726169210502726E-2</v>
      </c>
      <c r="I479" s="14" t="s">
        <v>7162</v>
      </c>
      <c r="J479" s="14" t="s">
        <v>6614</v>
      </c>
      <c r="K479" s="22"/>
      <c r="L479" s="22"/>
      <c r="M479" s="24"/>
      <c r="N479" s="20"/>
      <c r="O479" s="20"/>
      <c r="P479" s="20"/>
      <c r="Q479" s="20"/>
    </row>
    <row r="480" spans="1:17" x14ac:dyDescent="0.25">
      <c r="A480" s="15" t="s">
        <v>3028</v>
      </c>
      <c r="B480" s="15" t="s">
        <v>4106</v>
      </c>
      <c r="D480" s="15">
        <v>478972</v>
      </c>
      <c r="E480" s="15">
        <v>478088</v>
      </c>
      <c r="F480" s="15">
        <f>ABS(Tabelle2[[#This Row],[Stop]]-Tabelle2[[#This Row],[Start]]+1)</f>
        <v>883</v>
      </c>
      <c r="G480" s="16">
        <f>Tabelle2[[#This Row],[Size '[bp']]]/$F$3118*100</f>
        <v>3.0450165872364491E-2</v>
      </c>
      <c r="I480" s="14" t="s">
        <v>7782</v>
      </c>
      <c r="J480" s="14" t="s">
        <v>7163</v>
      </c>
      <c r="K480" s="22"/>
      <c r="L480" s="22"/>
      <c r="M480" s="24"/>
      <c r="N480" s="20"/>
      <c r="O480" s="20"/>
      <c r="P480" s="20"/>
      <c r="Q480" s="20"/>
    </row>
    <row r="481" spans="1:17" x14ac:dyDescent="0.25">
      <c r="A481" s="15" t="s">
        <v>34</v>
      </c>
      <c r="B481" s="15" t="s">
        <v>4107</v>
      </c>
      <c r="D481" s="15">
        <v>479302</v>
      </c>
      <c r="E481" s="15">
        <v>478985</v>
      </c>
      <c r="F481" s="15">
        <f>ABS(Tabelle2[[#This Row],[Stop]]-Tabelle2[[#This Row],[Start]]+1)</f>
        <v>316</v>
      </c>
      <c r="G481" s="16">
        <f>Tabelle2[[#This Row],[Size '[bp']]]/$F$3118*100</f>
        <v>1.089722810381334E-2</v>
      </c>
      <c r="I481" s="14" t="s">
        <v>7164</v>
      </c>
      <c r="J481" s="14" t="s">
        <v>6585</v>
      </c>
      <c r="K481" s="22"/>
      <c r="L481" s="22"/>
      <c r="M481" s="24"/>
      <c r="N481" s="20"/>
      <c r="O481" s="20"/>
      <c r="P481" s="20"/>
      <c r="Q481" s="20"/>
    </row>
    <row r="482" spans="1:17" ht="25.5" x14ac:dyDescent="0.25">
      <c r="A482" s="15" t="s">
        <v>3027</v>
      </c>
      <c r="B482" s="15" t="s">
        <v>4108</v>
      </c>
      <c r="D482" s="15">
        <v>480200</v>
      </c>
      <c r="E482" s="15">
        <v>479448</v>
      </c>
      <c r="F482" s="15">
        <f>ABS(Tabelle2[[#This Row],[Stop]]-Tabelle2[[#This Row],[Start]]+1)</f>
        <v>751</v>
      </c>
      <c r="G482" s="16">
        <f>Tabelle2[[#This Row],[Size '[bp']]]/$F$3118*100</f>
        <v>2.5898159196088032E-2</v>
      </c>
      <c r="I482" s="14" t="s">
        <v>7165</v>
      </c>
      <c r="J482" s="14" t="s">
        <v>6563</v>
      </c>
      <c r="K482" s="22"/>
      <c r="L482" s="22"/>
      <c r="M482" s="24"/>
      <c r="N482" s="20"/>
      <c r="O482" s="20"/>
      <c r="P482" s="20"/>
      <c r="Q482" s="20"/>
    </row>
    <row r="483" spans="1:17" x14ac:dyDescent="0.25">
      <c r="A483" s="15" t="s">
        <v>3026</v>
      </c>
      <c r="B483" s="15" t="s">
        <v>4109</v>
      </c>
      <c r="D483" s="15">
        <v>480623</v>
      </c>
      <c r="E483" s="15">
        <v>480204</v>
      </c>
      <c r="F483" s="15">
        <f>ABS(Tabelle2[[#This Row],[Stop]]-Tabelle2[[#This Row],[Start]]+1)</f>
        <v>418</v>
      </c>
      <c r="G483" s="16">
        <f>Tabelle2[[#This Row],[Size '[bp']]]/$F$3118*100</f>
        <v>1.4414687808208785E-2</v>
      </c>
      <c r="I483" s="14" t="s">
        <v>120</v>
      </c>
      <c r="J483" s="14" t="s">
        <v>11627</v>
      </c>
      <c r="K483" s="22"/>
      <c r="L483" s="22"/>
      <c r="M483" s="24"/>
      <c r="N483" s="20"/>
      <c r="O483" s="20"/>
      <c r="P483" s="20"/>
      <c r="Q483" s="20"/>
    </row>
    <row r="484" spans="1:17" x14ac:dyDescent="0.25">
      <c r="A484" s="15" t="s">
        <v>3025</v>
      </c>
      <c r="B484" s="15" t="s">
        <v>4110</v>
      </c>
      <c r="D484" s="15">
        <v>480994</v>
      </c>
      <c r="E484" s="15">
        <v>480620</v>
      </c>
      <c r="F484" s="15">
        <f>ABS(Tabelle2[[#This Row],[Stop]]-Tabelle2[[#This Row],[Start]]+1)</f>
        <v>373</v>
      </c>
      <c r="G484" s="16">
        <f>Tabelle2[[#This Row],[Size '[bp']]]/$F$3118*100</f>
        <v>1.2862867350387264E-2</v>
      </c>
      <c r="I484" s="14" t="s">
        <v>120</v>
      </c>
      <c r="J484" s="14" t="s">
        <v>11627</v>
      </c>
      <c r="K484" s="22"/>
      <c r="L484" s="22"/>
      <c r="M484" s="24"/>
      <c r="N484" s="20"/>
      <c r="O484" s="20"/>
      <c r="P484" s="20"/>
      <c r="Q484" s="20"/>
    </row>
    <row r="485" spans="1:17" x14ac:dyDescent="0.25">
      <c r="A485" s="15" t="s">
        <v>3024</v>
      </c>
      <c r="B485" s="15" t="s">
        <v>4111</v>
      </c>
      <c r="D485" s="15">
        <v>481390</v>
      </c>
      <c r="E485" s="15">
        <v>481127</v>
      </c>
      <c r="F485" s="15">
        <f>ABS(Tabelle2[[#This Row],[Stop]]-Tabelle2[[#This Row],[Start]]+1)</f>
        <v>262</v>
      </c>
      <c r="G485" s="16">
        <f>Tabelle2[[#This Row],[Size '[bp']]]/$F$3118*100</f>
        <v>9.0350435544275173E-3</v>
      </c>
      <c r="I485" s="14" t="s">
        <v>6564</v>
      </c>
      <c r="J485" s="14" t="s">
        <v>11627</v>
      </c>
      <c r="K485" s="22" t="s">
        <v>7166</v>
      </c>
      <c r="L485" s="22"/>
      <c r="M485" s="24"/>
      <c r="N485" s="20"/>
      <c r="O485" s="20"/>
      <c r="P485" s="20"/>
      <c r="Q485" s="20"/>
    </row>
    <row r="486" spans="1:17" x14ac:dyDescent="0.25">
      <c r="A486" s="15" t="s">
        <v>3023</v>
      </c>
      <c r="B486" s="15" t="s">
        <v>4112</v>
      </c>
      <c r="C486" s="15" t="s">
        <v>3022</v>
      </c>
      <c r="D486" s="15">
        <v>482667</v>
      </c>
      <c r="E486" s="15">
        <v>481390</v>
      </c>
      <c r="F486" s="15">
        <f>ABS(Tabelle2[[#This Row],[Stop]]-Tabelle2[[#This Row],[Start]]+1)</f>
        <v>1276</v>
      </c>
      <c r="G486" s="16">
        <f>Tabelle2[[#This Row],[Size '[bp']]]/$F$3118*100</f>
        <v>4.4002731204005767E-2</v>
      </c>
      <c r="H486" s="15" t="s">
        <v>7167</v>
      </c>
      <c r="I486" s="14" t="s">
        <v>7168</v>
      </c>
      <c r="J486" s="14" t="s">
        <v>6597</v>
      </c>
      <c r="K486" s="22" t="s">
        <v>6656</v>
      </c>
      <c r="L486" s="22"/>
      <c r="M486" s="24"/>
      <c r="N486" s="20"/>
      <c r="O486" s="20"/>
      <c r="P486" s="20"/>
      <c r="Q486" s="20"/>
    </row>
    <row r="487" spans="1:17" ht="51" x14ac:dyDescent="0.25">
      <c r="A487" s="15" t="s">
        <v>3021</v>
      </c>
      <c r="B487" s="15" t="s">
        <v>4113</v>
      </c>
      <c r="C487" s="15" t="s">
        <v>7169</v>
      </c>
      <c r="D487" s="15">
        <v>485061</v>
      </c>
      <c r="E487" s="15">
        <v>484102</v>
      </c>
      <c r="F487" s="15">
        <f>ABS(Tabelle2[[#This Row],[Stop]]-Tabelle2[[#This Row],[Start]]+1)</f>
        <v>958</v>
      </c>
      <c r="G487" s="16">
        <f>Tabelle2[[#This Row],[Size '[bp']]]/$F$3118*100</f>
        <v>3.3036533302067024E-2</v>
      </c>
      <c r="H487" s="15" t="s">
        <v>7170</v>
      </c>
      <c r="I487" s="14" t="s">
        <v>11524</v>
      </c>
      <c r="J487" s="14" t="s">
        <v>6614</v>
      </c>
      <c r="K487" s="22"/>
      <c r="L487" s="22"/>
      <c r="M487" s="24" t="s">
        <v>11511</v>
      </c>
      <c r="N487" s="20"/>
      <c r="O487" s="20"/>
      <c r="P487" s="20"/>
      <c r="Q487" s="20"/>
    </row>
    <row r="488" spans="1:17" x14ac:dyDescent="0.25">
      <c r="A488" s="15" t="s">
        <v>3020</v>
      </c>
      <c r="B488" s="15" t="s">
        <v>4114</v>
      </c>
      <c r="D488" s="15">
        <v>485354</v>
      </c>
      <c r="E488" s="15">
        <v>485073</v>
      </c>
      <c r="F488" s="15">
        <f>ABS(Tabelle2[[#This Row],[Stop]]-Tabelle2[[#This Row],[Start]]+1)</f>
        <v>280</v>
      </c>
      <c r="G488" s="16">
        <f>Tabelle2[[#This Row],[Size '[bp']]]/$F$3118*100</f>
        <v>9.6557717375561243E-3</v>
      </c>
      <c r="I488" s="14" t="s">
        <v>7171</v>
      </c>
      <c r="J488" s="14" t="s">
        <v>6563</v>
      </c>
      <c r="K488" s="22"/>
      <c r="L488" s="22"/>
      <c r="M488" s="24"/>
      <c r="N488" s="20"/>
      <c r="O488" s="20"/>
      <c r="P488" s="20"/>
      <c r="Q488" s="20"/>
    </row>
    <row r="489" spans="1:17" x14ac:dyDescent="0.25">
      <c r="A489" s="15" t="s">
        <v>5</v>
      </c>
      <c r="B489" s="15" t="s">
        <v>4115</v>
      </c>
      <c r="C489" s="15" t="s">
        <v>7172</v>
      </c>
      <c r="D489" s="15">
        <v>485383</v>
      </c>
      <c r="E489" s="15">
        <v>485988</v>
      </c>
      <c r="F489" s="15">
        <f>ABS(Tabelle2[[#This Row],[Stop]]-Tabelle2[[#This Row],[Start]]+1)</f>
        <v>606</v>
      </c>
      <c r="G489" s="16">
        <f>Tabelle2[[#This Row],[Size '[bp']]]/$F$3118*100</f>
        <v>2.0897848831996468E-2</v>
      </c>
      <c r="H489" s="15" t="s">
        <v>7173</v>
      </c>
      <c r="I489" s="14" t="s">
        <v>7174</v>
      </c>
      <c r="J489" s="14" t="s">
        <v>6585</v>
      </c>
      <c r="K489" s="22"/>
      <c r="L489" s="22"/>
      <c r="M489" s="24"/>
      <c r="N489" s="20"/>
      <c r="O489" s="20"/>
      <c r="P489" s="20"/>
      <c r="Q489" s="20"/>
    </row>
    <row r="490" spans="1:17" x14ac:dyDescent="0.25">
      <c r="A490" s="15" t="s">
        <v>3019</v>
      </c>
      <c r="B490" s="15" t="s">
        <v>4116</v>
      </c>
      <c r="C490" s="15" t="s">
        <v>3018</v>
      </c>
      <c r="D490" s="15">
        <v>486000</v>
      </c>
      <c r="E490" s="15">
        <v>487016</v>
      </c>
      <c r="F490" s="15">
        <f>ABS(Tabelle2[[#This Row],[Stop]]-Tabelle2[[#This Row],[Start]]+1)</f>
        <v>1017</v>
      </c>
      <c r="G490" s="16">
        <f>Tabelle2[[#This Row],[Size '[bp']]]/$F$3118*100</f>
        <v>3.5071142346766351E-2</v>
      </c>
      <c r="H490" s="15" t="s">
        <v>7175</v>
      </c>
      <c r="I490" s="14" t="s">
        <v>7176</v>
      </c>
      <c r="J490" s="14" t="s">
        <v>6653</v>
      </c>
      <c r="K490" s="22"/>
      <c r="L490" s="22"/>
      <c r="M490" s="24"/>
      <c r="N490" s="20"/>
      <c r="O490" s="20"/>
      <c r="P490" s="20"/>
      <c r="Q490" s="20"/>
    </row>
    <row r="491" spans="1:17" ht="38.25" x14ac:dyDescent="0.25">
      <c r="A491" s="15" t="s">
        <v>3017</v>
      </c>
      <c r="B491" s="15" t="s">
        <v>4117</v>
      </c>
      <c r="C491" s="15" t="s">
        <v>3016</v>
      </c>
      <c r="D491" s="15">
        <v>487027</v>
      </c>
      <c r="E491" s="15">
        <v>488658</v>
      </c>
      <c r="F491" s="15">
        <f>ABS(Tabelle2[[#This Row],[Stop]]-Tabelle2[[#This Row],[Start]]+1)</f>
        <v>1632</v>
      </c>
      <c r="G491" s="16">
        <f>Tabelle2[[#This Row],[Size '[bp']]]/$F$3118*100</f>
        <v>5.6279355270327118E-2</v>
      </c>
      <c r="H491" s="15" t="s">
        <v>7177</v>
      </c>
      <c r="I491" s="14" t="s">
        <v>10709</v>
      </c>
      <c r="J491" s="14" t="s">
        <v>6653</v>
      </c>
      <c r="K491" s="22"/>
      <c r="L491" s="22"/>
      <c r="M491" s="24"/>
      <c r="N491" s="20"/>
      <c r="O491" s="20"/>
      <c r="P491" s="20"/>
      <c r="Q491" s="20"/>
    </row>
    <row r="492" spans="1:17" x14ac:dyDescent="0.25">
      <c r="A492" s="15" t="s">
        <v>3015</v>
      </c>
      <c r="B492" s="15" t="s">
        <v>4118</v>
      </c>
      <c r="D492" s="15">
        <v>488659</v>
      </c>
      <c r="E492" s="15">
        <v>489102</v>
      </c>
      <c r="F492" s="15">
        <f>ABS(Tabelle2[[#This Row],[Stop]]-Tabelle2[[#This Row],[Start]]+1)</f>
        <v>444</v>
      </c>
      <c r="G492" s="16">
        <f>Tabelle2[[#This Row],[Size '[bp']]]/$F$3118*100</f>
        <v>1.5311295183838995E-2</v>
      </c>
      <c r="I492" s="14" t="s">
        <v>6870</v>
      </c>
      <c r="J492" s="14" t="s">
        <v>11627</v>
      </c>
      <c r="K492" s="22"/>
      <c r="L492" s="22"/>
      <c r="M492" s="24"/>
      <c r="N492" s="20"/>
      <c r="O492" s="20"/>
      <c r="P492" s="20"/>
      <c r="Q492" s="20"/>
    </row>
    <row r="493" spans="1:17" x14ac:dyDescent="0.25">
      <c r="A493" s="15" t="s">
        <v>3014</v>
      </c>
      <c r="B493" s="15" t="s">
        <v>4119</v>
      </c>
      <c r="C493" s="15" t="s">
        <v>7178</v>
      </c>
      <c r="D493" s="15">
        <v>489208</v>
      </c>
      <c r="E493" s="15">
        <v>490449</v>
      </c>
      <c r="F493" s="15">
        <f>ABS(Tabelle2[[#This Row],[Stop]]-Tabelle2[[#This Row],[Start]]+1)</f>
        <v>1242</v>
      </c>
      <c r="G493" s="16">
        <f>Tabelle2[[#This Row],[Size '[bp']]]/$F$3118*100</f>
        <v>4.2830244635873947E-2</v>
      </c>
      <c r="H493" s="15" t="s">
        <v>7179</v>
      </c>
      <c r="I493" s="14" t="s">
        <v>7180</v>
      </c>
      <c r="J493" s="14" t="s">
        <v>6632</v>
      </c>
      <c r="K493" s="22"/>
      <c r="L493" s="22"/>
      <c r="M493" s="24"/>
      <c r="N493" s="20"/>
      <c r="O493" s="20"/>
      <c r="P493" s="20"/>
      <c r="Q493" s="20"/>
    </row>
    <row r="494" spans="1:17" x14ac:dyDescent="0.25">
      <c r="A494" s="15" t="s">
        <v>49</v>
      </c>
      <c r="B494" s="15" t="s">
        <v>4120</v>
      </c>
      <c r="D494" s="15">
        <v>490579</v>
      </c>
      <c r="E494" s="15">
        <v>491940</v>
      </c>
      <c r="F494" s="15">
        <f>ABS(Tabelle2[[#This Row],[Stop]]-Tabelle2[[#This Row],[Start]]+1)</f>
        <v>1362</v>
      </c>
      <c r="G494" s="16">
        <f>Tabelle2[[#This Row],[Size '[bp']]]/$F$3118*100</f>
        <v>4.6968432523398003E-2</v>
      </c>
      <c r="I494" s="14" t="s">
        <v>7181</v>
      </c>
      <c r="J494" s="14" t="s">
        <v>6643</v>
      </c>
      <c r="K494" s="22"/>
      <c r="L494" s="22"/>
      <c r="M494" s="24"/>
      <c r="N494" s="20"/>
      <c r="O494" s="20"/>
      <c r="P494" s="20"/>
      <c r="Q494" s="20"/>
    </row>
    <row r="495" spans="1:17" ht="38.25" x14ac:dyDescent="0.25">
      <c r="A495" s="15" t="s">
        <v>3013</v>
      </c>
      <c r="B495" s="15" t="s">
        <v>4121</v>
      </c>
      <c r="C495" s="15" t="s">
        <v>7182</v>
      </c>
      <c r="D495" s="15">
        <v>491965</v>
      </c>
      <c r="E495" s="15">
        <v>492657</v>
      </c>
      <c r="F495" s="15">
        <f>ABS(Tabelle2[[#This Row],[Stop]]-Tabelle2[[#This Row],[Start]]+1)</f>
        <v>693</v>
      </c>
      <c r="G495" s="16">
        <f>Tabelle2[[#This Row],[Size '[bp']]]/$F$3118*100</f>
        <v>2.3898035050451408E-2</v>
      </c>
      <c r="H495" s="15" t="s">
        <v>7183</v>
      </c>
      <c r="I495" s="14" t="s">
        <v>10710</v>
      </c>
      <c r="J495" s="14" t="s">
        <v>6653</v>
      </c>
      <c r="K495" s="22"/>
      <c r="L495" s="22"/>
      <c r="M495" s="24"/>
      <c r="N495" s="20"/>
      <c r="O495" s="20"/>
      <c r="P495" s="20"/>
      <c r="Q495" s="20"/>
    </row>
    <row r="496" spans="1:17" x14ac:dyDescent="0.25">
      <c r="A496" s="15" t="s">
        <v>3012</v>
      </c>
      <c r="B496" s="15" t="s">
        <v>4122</v>
      </c>
      <c r="D496" s="15">
        <v>493906</v>
      </c>
      <c r="E496" s="15">
        <v>492641</v>
      </c>
      <c r="F496" s="15">
        <f>ABS(Tabelle2[[#This Row],[Stop]]-Tabelle2[[#This Row],[Start]]+1)</f>
        <v>1264</v>
      </c>
      <c r="G496" s="16">
        <f>Tabelle2[[#This Row],[Size '[bp']]]/$F$3118*100</f>
        <v>4.358891241525336E-2</v>
      </c>
      <c r="I496" s="14" t="s">
        <v>7184</v>
      </c>
      <c r="J496" s="14" t="s">
        <v>6563</v>
      </c>
      <c r="K496" s="22"/>
      <c r="L496" s="22"/>
      <c r="M496" s="24"/>
      <c r="N496" s="20"/>
      <c r="O496" s="20"/>
      <c r="P496" s="20"/>
      <c r="Q496" s="20"/>
    </row>
    <row r="497" spans="1:17" x14ac:dyDescent="0.25">
      <c r="A497" s="15" t="s">
        <v>3011</v>
      </c>
      <c r="B497" s="15" t="s">
        <v>4123</v>
      </c>
      <c r="C497" s="15" t="s">
        <v>3010</v>
      </c>
      <c r="D497" s="15">
        <v>494060</v>
      </c>
      <c r="E497" s="15">
        <v>495112</v>
      </c>
      <c r="F497" s="15">
        <f>ABS(Tabelle2[[#This Row],[Stop]]-Tabelle2[[#This Row],[Start]]+1)</f>
        <v>1053</v>
      </c>
      <c r="G497" s="16">
        <f>Tabelle2[[#This Row],[Size '[bp']]]/$F$3118*100</f>
        <v>3.6312598713023565E-2</v>
      </c>
      <c r="H497" s="15" t="s">
        <v>7185</v>
      </c>
      <c r="I497" s="14" t="s">
        <v>7186</v>
      </c>
      <c r="J497" s="14" t="s">
        <v>6690</v>
      </c>
      <c r="K497" s="22"/>
      <c r="L497" s="22"/>
      <c r="M497" s="24"/>
      <c r="N497" s="20"/>
      <c r="O497" s="20"/>
      <c r="P497" s="20"/>
      <c r="Q497" s="20"/>
    </row>
    <row r="498" spans="1:17" x14ac:dyDescent="0.25">
      <c r="A498" s="15" t="s">
        <v>7187</v>
      </c>
      <c r="D498" s="15">
        <v>495196</v>
      </c>
      <c r="E498" s="15">
        <v>495283</v>
      </c>
      <c r="F498" s="15">
        <f>ABS(Tabelle2[[#This Row],[Stop]]-Tabelle2[[#This Row],[Start]]+1)</f>
        <v>88</v>
      </c>
      <c r="G498" s="16">
        <f>Tabelle2[[#This Row],[Size '[bp']]]/$F$3118*100</f>
        <v>3.0346711175176389E-3</v>
      </c>
      <c r="I498" s="14" t="s">
        <v>7188</v>
      </c>
      <c r="J498" s="14" t="s">
        <v>6575</v>
      </c>
      <c r="K498" s="22"/>
      <c r="L498" s="22"/>
      <c r="M498" s="24"/>
      <c r="N498" s="20"/>
      <c r="O498" s="20"/>
      <c r="P498" s="20"/>
      <c r="Q498" s="20"/>
    </row>
    <row r="499" spans="1:17" x14ac:dyDescent="0.25">
      <c r="A499" s="15" t="s">
        <v>7189</v>
      </c>
      <c r="D499" s="15">
        <v>495901</v>
      </c>
      <c r="E499" s="15">
        <v>495975</v>
      </c>
      <c r="F499" s="15">
        <f>ABS(Tabelle2[[#This Row],[Stop]]-Tabelle2[[#This Row],[Start]]+1)</f>
        <v>75</v>
      </c>
      <c r="G499" s="16">
        <f>Tabelle2[[#This Row],[Size '[bp']]]/$F$3118*100</f>
        <v>2.5863674297025335E-3</v>
      </c>
      <c r="I499" s="14" t="s">
        <v>6985</v>
      </c>
      <c r="J499" s="14" t="s">
        <v>6575</v>
      </c>
      <c r="K499" s="22"/>
      <c r="L499" s="22"/>
      <c r="M499" s="24"/>
      <c r="N499" s="20"/>
      <c r="O499" s="20"/>
      <c r="P499" s="20"/>
      <c r="Q499" s="20"/>
    </row>
    <row r="500" spans="1:17" x14ac:dyDescent="0.25">
      <c r="A500" s="15" t="s">
        <v>7190</v>
      </c>
      <c r="D500" s="15">
        <v>495976</v>
      </c>
      <c r="E500" s="15">
        <v>496300</v>
      </c>
      <c r="F500" s="15">
        <f>ABS(Tabelle2[[#This Row],[Stop]]-Tabelle2[[#This Row],[Start]]+1)</f>
        <v>325</v>
      </c>
      <c r="G500" s="16">
        <f>Tabelle2[[#This Row],[Size '[bp']]]/$F$3118*100</f>
        <v>1.1207592195377643E-2</v>
      </c>
      <c r="I500" s="14" t="s">
        <v>6985</v>
      </c>
      <c r="J500" s="14" t="s">
        <v>6575</v>
      </c>
      <c r="K500" s="22"/>
      <c r="L500" s="22"/>
      <c r="M500" s="24"/>
      <c r="N500" s="20"/>
      <c r="O500" s="20"/>
      <c r="P500" s="20"/>
      <c r="Q500" s="20"/>
    </row>
    <row r="501" spans="1:17" x14ac:dyDescent="0.25">
      <c r="A501" s="15" t="s">
        <v>7191</v>
      </c>
      <c r="D501" s="15">
        <v>496302</v>
      </c>
      <c r="E501" s="15">
        <v>496413</v>
      </c>
      <c r="F501" s="15">
        <f>ABS(Tabelle2[[#This Row],[Stop]]-Tabelle2[[#This Row],[Start]]+1)</f>
        <v>112</v>
      </c>
      <c r="G501" s="16">
        <f>Tabelle2[[#This Row],[Size '[bp']]]/$F$3118*100</f>
        <v>3.8623086950224498E-3</v>
      </c>
      <c r="I501" s="14" t="s">
        <v>7192</v>
      </c>
      <c r="J501" s="14" t="s">
        <v>6575</v>
      </c>
      <c r="K501" s="22"/>
      <c r="L501" s="22"/>
      <c r="M501" s="24"/>
      <c r="N501" s="20"/>
      <c r="O501" s="20"/>
      <c r="P501" s="20"/>
      <c r="Q501" s="20"/>
    </row>
    <row r="502" spans="1:17" x14ac:dyDescent="0.25">
      <c r="A502" s="15" t="s">
        <v>7193</v>
      </c>
      <c r="D502" s="15">
        <v>496503</v>
      </c>
      <c r="E502" s="15">
        <v>496582</v>
      </c>
      <c r="F502" s="15">
        <f>ABS(Tabelle2[[#This Row],[Stop]]-Tabelle2[[#This Row],[Start]]+1)</f>
        <v>80</v>
      </c>
      <c r="G502" s="16">
        <f>Tabelle2[[#This Row],[Size '[bp']]]/$F$3118*100</f>
        <v>2.7587919250160356E-3</v>
      </c>
      <c r="I502" s="14" t="s">
        <v>7194</v>
      </c>
      <c r="J502" s="14" t="s">
        <v>6575</v>
      </c>
      <c r="K502" s="22"/>
      <c r="L502" s="22"/>
      <c r="M502" s="24"/>
      <c r="N502" s="20"/>
      <c r="O502" s="20"/>
      <c r="P502" s="20"/>
      <c r="Q502" s="20"/>
    </row>
    <row r="503" spans="1:17" x14ac:dyDescent="0.25">
      <c r="A503" s="15" t="s">
        <v>3009</v>
      </c>
      <c r="B503" s="15" t="s">
        <v>4124</v>
      </c>
      <c r="C503" s="15" t="s">
        <v>3008</v>
      </c>
      <c r="D503" s="15">
        <v>496809</v>
      </c>
      <c r="E503" s="15">
        <v>497144</v>
      </c>
      <c r="F503" s="15">
        <f>ABS(Tabelle2[[#This Row],[Stop]]-Tabelle2[[#This Row],[Start]]+1)</f>
        <v>336</v>
      </c>
      <c r="G503" s="16">
        <f>Tabelle2[[#This Row],[Size '[bp']]]/$F$3118*100</f>
        <v>1.1586926085067348E-2</v>
      </c>
      <c r="H503" s="15" t="s">
        <v>7195</v>
      </c>
      <c r="I503" s="14" t="s">
        <v>7196</v>
      </c>
      <c r="J503" s="14" t="s">
        <v>7197</v>
      </c>
      <c r="K503" s="22" t="s">
        <v>6893</v>
      </c>
      <c r="L503" s="22"/>
      <c r="M503" s="24"/>
      <c r="N503" s="20"/>
      <c r="O503" s="20"/>
      <c r="P503" s="20"/>
      <c r="Q503" s="20"/>
    </row>
    <row r="504" spans="1:17" ht="25.5" x14ac:dyDescent="0.25">
      <c r="A504" s="15" t="s">
        <v>3007</v>
      </c>
      <c r="B504" s="15" t="s">
        <v>4125</v>
      </c>
      <c r="C504" s="15" t="s">
        <v>3006</v>
      </c>
      <c r="D504" s="15">
        <v>497700</v>
      </c>
      <c r="E504" s="15">
        <v>498329</v>
      </c>
      <c r="F504" s="15">
        <f>ABS(Tabelle2[[#This Row],[Stop]]-Tabelle2[[#This Row],[Start]]+1)</f>
        <v>630</v>
      </c>
      <c r="G504" s="16">
        <f>Tabelle2[[#This Row],[Size '[bp']]]/$F$3118*100</f>
        <v>2.1725486409501279E-2</v>
      </c>
      <c r="H504" s="15" t="s">
        <v>7198</v>
      </c>
      <c r="I504" s="14" t="s">
        <v>7199</v>
      </c>
      <c r="J504" s="14" t="s">
        <v>6758</v>
      </c>
      <c r="K504" s="22"/>
      <c r="L504" s="22"/>
      <c r="M504" s="24"/>
      <c r="N504" s="20"/>
      <c r="O504" s="20"/>
      <c r="P504" s="20"/>
      <c r="Q504" s="20"/>
    </row>
    <row r="505" spans="1:17" x14ac:dyDescent="0.25">
      <c r="A505" s="15" t="s">
        <v>3005</v>
      </c>
      <c r="B505" s="15" t="s">
        <v>4126</v>
      </c>
      <c r="C505" s="15" t="s">
        <v>3004</v>
      </c>
      <c r="D505" s="15">
        <v>498597</v>
      </c>
      <c r="E505" s="15">
        <v>499034</v>
      </c>
      <c r="F505" s="15">
        <f>ABS(Tabelle2[[#This Row],[Stop]]-Tabelle2[[#This Row],[Start]]+1)</f>
        <v>438</v>
      </c>
      <c r="G505" s="16">
        <f>Tabelle2[[#This Row],[Size '[bp']]]/$F$3118*100</f>
        <v>1.5104385789462793E-2</v>
      </c>
      <c r="H505" s="15" t="s">
        <v>7200</v>
      </c>
      <c r="I505" s="14" t="s">
        <v>3003</v>
      </c>
      <c r="J505" s="14" t="s">
        <v>6575</v>
      </c>
      <c r="K505" s="22"/>
      <c r="L505" s="22"/>
      <c r="M505" s="24"/>
      <c r="N505" s="20"/>
      <c r="O505" s="20"/>
      <c r="P505" s="20"/>
      <c r="Q505" s="20"/>
    </row>
    <row r="506" spans="1:17" x14ac:dyDescent="0.25">
      <c r="A506" s="15" t="s">
        <v>3002</v>
      </c>
      <c r="B506" s="15" t="s">
        <v>4127</v>
      </c>
      <c r="C506" s="15" t="s">
        <v>3001</v>
      </c>
      <c r="D506" s="15">
        <v>499161</v>
      </c>
      <c r="E506" s="15">
        <v>499871</v>
      </c>
      <c r="F506" s="15">
        <f>ABS(Tabelle2[[#This Row],[Stop]]-Tabelle2[[#This Row],[Start]]+1)</f>
        <v>711</v>
      </c>
      <c r="G506" s="16">
        <f>Tabelle2[[#This Row],[Size '[bp']]]/$F$3118*100</f>
        <v>2.4518763233580015E-2</v>
      </c>
      <c r="H506" s="15" t="s">
        <v>7201</v>
      </c>
      <c r="I506" s="14" t="s">
        <v>3000</v>
      </c>
      <c r="J506" s="14" t="s">
        <v>6575</v>
      </c>
      <c r="K506" s="22"/>
      <c r="L506" s="22"/>
      <c r="M506" s="24"/>
      <c r="N506" s="20"/>
      <c r="O506" s="20"/>
      <c r="P506" s="20"/>
      <c r="Q506" s="20"/>
    </row>
    <row r="507" spans="1:17" ht="25.5" x14ac:dyDescent="0.25">
      <c r="A507" s="15" t="s">
        <v>2999</v>
      </c>
      <c r="B507" s="15" t="s">
        <v>4128</v>
      </c>
      <c r="C507" s="15" t="s">
        <v>10814</v>
      </c>
      <c r="D507" s="15">
        <v>501435</v>
      </c>
      <c r="E507" s="15">
        <v>499921</v>
      </c>
      <c r="F507" s="15">
        <f>ABS(Tabelle2[[#This Row],[Stop]]-Tabelle2[[#This Row],[Start]]+1)</f>
        <v>1513</v>
      </c>
      <c r="G507" s="16">
        <f>Tabelle2[[#This Row],[Size '[bp']]]/$F$3118*100</f>
        <v>5.217565228186577E-2</v>
      </c>
      <c r="H507" s="15" t="s">
        <v>7202</v>
      </c>
      <c r="I507" s="14" t="s">
        <v>10815</v>
      </c>
      <c r="J507" s="14" t="s">
        <v>7163</v>
      </c>
      <c r="K507" s="22"/>
      <c r="L507" s="22" t="s">
        <v>7203</v>
      </c>
      <c r="M507" s="24" t="s">
        <v>10984</v>
      </c>
      <c r="N507" s="20"/>
      <c r="O507" s="20"/>
      <c r="P507" s="20"/>
      <c r="Q507" s="20"/>
    </row>
    <row r="508" spans="1:17" ht="38.25" x14ac:dyDescent="0.25">
      <c r="A508" s="15" t="s">
        <v>2998</v>
      </c>
      <c r="B508" s="15" t="s">
        <v>4129</v>
      </c>
      <c r="C508" s="15" t="s">
        <v>2997</v>
      </c>
      <c r="D508" s="15">
        <v>501576</v>
      </c>
      <c r="E508" s="15">
        <v>502922</v>
      </c>
      <c r="F508" s="15">
        <f>ABS(Tabelle2[[#This Row],[Stop]]-Tabelle2[[#This Row],[Start]]+1)</f>
        <v>1347</v>
      </c>
      <c r="G508" s="16">
        <f>Tabelle2[[#This Row],[Size '[bp']]]/$F$3118*100</f>
        <v>4.6451159037457501E-2</v>
      </c>
      <c r="H508" s="15" t="s">
        <v>7204</v>
      </c>
      <c r="I508" s="14" t="s">
        <v>7205</v>
      </c>
      <c r="J508" s="14" t="s">
        <v>7206</v>
      </c>
      <c r="K508" s="22" t="s">
        <v>7207</v>
      </c>
      <c r="L508" s="22"/>
      <c r="M508" s="24" t="s">
        <v>11407</v>
      </c>
      <c r="N508" s="20"/>
      <c r="O508" s="20"/>
      <c r="P508" s="20"/>
      <c r="Q508" s="20"/>
    </row>
    <row r="509" spans="1:17" ht="38.25" x14ac:dyDescent="0.25">
      <c r="A509" s="15" t="s">
        <v>2996</v>
      </c>
      <c r="B509" s="15" t="s">
        <v>4130</v>
      </c>
      <c r="C509" s="15" t="s">
        <v>2995</v>
      </c>
      <c r="D509" s="15">
        <v>502924</v>
      </c>
      <c r="E509" s="15">
        <v>504285</v>
      </c>
      <c r="F509" s="15">
        <f>ABS(Tabelle2[[#This Row],[Stop]]-Tabelle2[[#This Row],[Start]]+1)</f>
        <v>1362</v>
      </c>
      <c r="G509" s="16">
        <f>Tabelle2[[#This Row],[Size '[bp']]]/$F$3118*100</f>
        <v>4.6968432523398003E-2</v>
      </c>
      <c r="H509" s="15" t="s">
        <v>7208</v>
      </c>
      <c r="I509" s="14" t="s">
        <v>7209</v>
      </c>
      <c r="J509" s="14" t="s">
        <v>7206</v>
      </c>
      <c r="K509" s="22" t="s">
        <v>7210</v>
      </c>
      <c r="L509" s="22"/>
      <c r="M509" s="24" t="s">
        <v>10984</v>
      </c>
      <c r="N509" s="20"/>
      <c r="O509" s="20"/>
      <c r="P509" s="20"/>
      <c r="Q509" s="20"/>
    </row>
    <row r="510" spans="1:17" ht="38.25" x14ac:dyDescent="0.25">
      <c r="A510" s="15" t="s">
        <v>50</v>
      </c>
      <c r="B510" s="15" t="s">
        <v>4131</v>
      </c>
      <c r="C510" s="15" t="s">
        <v>48</v>
      </c>
      <c r="D510" s="15">
        <v>504324</v>
      </c>
      <c r="E510" s="15">
        <v>505571</v>
      </c>
      <c r="F510" s="15">
        <f>ABS(Tabelle2[[#This Row],[Stop]]-Tabelle2[[#This Row],[Start]]+1)</f>
        <v>1248</v>
      </c>
      <c r="G510" s="16">
        <f>Tabelle2[[#This Row],[Size '[bp']]]/$F$3118*100</f>
        <v>4.3037154030250158E-2</v>
      </c>
      <c r="H510" s="15" t="s">
        <v>7211</v>
      </c>
      <c r="I510" s="14" t="s">
        <v>7212</v>
      </c>
      <c r="J510" s="14" t="s">
        <v>7206</v>
      </c>
      <c r="K510" s="22" t="s">
        <v>7207</v>
      </c>
      <c r="L510" s="22"/>
      <c r="M510" s="24" t="s">
        <v>11408</v>
      </c>
      <c r="N510" s="20"/>
      <c r="O510" s="20"/>
      <c r="P510" s="20"/>
      <c r="Q510" s="20"/>
    </row>
    <row r="511" spans="1:17" ht="38.25" x14ac:dyDescent="0.25">
      <c r="A511" s="15" t="s">
        <v>2994</v>
      </c>
      <c r="B511" s="15" t="s">
        <v>4132</v>
      </c>
      <c r="D511" s="15">
        <v>505736</v>
      </c>
      <c r="E511" s="15">
        <v>507649</v>
      </c>
      <c r="F511" s="15">
        <f>ABS(Tabelle2[[#This Row],[Stop]]-Tabelle2[[#This Row],[Start]]+1)</f>
        <v>1914</v>
      </c>
      <c r="G511" s="16">
        <f>Tabelle2[[#This Row],[Size '[bp']]]/$F$3118*100</f>
        <v>6.6004096806008647E-2</v>
      </c>
      <c r="I511" s="14" t="s">
        <v>10711</v>
      </c>
      <c r="J511" s="14" t="s">
        <v>7213</v>
      </c>
      <c r="K511" s="22"/>
      <c r="L511" s="22"/>
      <c r="M511" s="24"/>
      <c r="N511" s="20"/>
      <c r="O511" s="20"/>
      <c r="P511" s="20"/>
      <c r="Q511" s="20"/>
    </row>
    <row r="512" spans="1:17" x14ac:dyDescent="0.25">
      <c r="A512" s="15" t="s">
        <v>2993</v>
      </c>
      <c r="B512" s="15" t="s">
        <v>4133</v>
      </c>
      <c r="D512" s="15">
        <v>507668</v>
      </c>
      <c r="E512" s="15">
        <v>509083</v>
      </c>
      <c r="F512" s="15">
        <f>ABS(Tabelle2[[#This Row],[Stop]]-Tabelle2[[#This Row],[Start]]+1)</f>
        <v>1416</v>
      </c>
      <c r="G512" s="16">
        <f>Tabelle2[[#This Row],[Size '[bp']]]/$F$3118*100</f>
        <v>4.8830617072783834E-2</v>
      </c>
      <c r="I512" s="14" t="s">
        <v>7214</v>
      </c>
      <c r="J512" s="14" t="s">
        <v>6563</v>
      </c>
      <c r="K512" s="22"/>
      <c r="L512" s="22"/>
      <c r="M512" s="24"/>
      <c r="N512" s="20"/>
      <c r="O512" s="20"/>
      <c r="P512" s="20"/>
      <c r="Q512" s="20"/>
    </row>
    <row r="513" spans="1:17" x14ac:dyDescent="0.25">
      <c r="A513" s="15" t="s">
        <v>2992</v>
      </c>
      <c r="B513" s="15" t="s">
        <v>4134</v>
      </c>
      <c r="D513" s="15">
        <v>509093</v>
      </c>
      <c r="E513" s="15">
        <v>509698</v>
      </c>
      <c r="F513" s="15">
        <f>ABS(Tabelle2[[#This Row],[Stop]]-Tabelle2[[#This Row],[Start]]+1)</f>
        <v>606</v>
      </c>
      <c r="G513" s="16">
        <f>Tabelle2[[#This Row],[Size '[bp']]]/$F$3118*100</f>
        <v>2.0897848831996468E-2</v>
      </c>
      <c r="I513" s="14" t="s">
        <v>120</v>
      </c>
      <c r="J513" s="14" t="s">
        <v>11627</v>
      </c>
      <c r="K513" s="22"/>
      <c r="L513" s="22"/>
      <c r="M513" s="24"/>
      <c r="N513" s="20"/>
      <c r="O513" s="20"/>
      <c r="P513" s="20"/>
      <c r="Q513" s="20"/>
    </row>
    <row r="514" spans="1:17" x14ac:dyDescent="0.25">
      <c r="A514" s="15" t="s">
        <v>2991</v>
      </c>
      <c r="B514" s="15" t="s">
        <v>4135</v>
      </c>
      <c r="C514" s="15" t="s">
        <v>2990</v>
      </c>
      <c r="D514" s="15">
        <v>509997</v>
      </c>
      <c r="E514" s="15">
        <v>510512</v>
      </c>
      <c r="F514" s="15">
        <f>ABS(Tabelle2[[#This Row],[Stop]]-Tabelle2[[#This Row],[Start]]+1)</f>
        <v>516</v>
      </c>
      <c r="G514" s="16">
        <f>Tabelle2[[#This Row],[Size '[bp']]]/$F$3118*100</f>
        <v>1.779420791635343E-2</v>
      </c>
      <c r="H514" s="15" t="s">
        <v>7215</v>
      </c>
      <c r="I514" s="14" t="s">
        <v>2989</v>
      </c>
      <c r="J514" s="14" t="s">
        <v>6575</v>
      </c>
      <c r="K514" s="22"/>
      <c r="L514" s="22"/>
      <c r="M514" s="24"/>
      <c r="N514" s="20"/>
      <c r="O514" s="20"/>
      <c r="P514" s="20"/>
      <c r="Q514" s="20"/>
    </row>
    <row r="515" spans="1:17" x14ac:dyDescent="0.25">
      <c r="A515" s="15" t="s">
        <v>2988</v>
      </c>
      <c r="B515" s="15" t="s">
        <v>4136</v>
      </c>
      <c r="C515" s="15" t="s">
        <v>2987</v>
      </c>
      <c r="D515" s="15">
        <v>510590</v>
      </c>
      <c r="E515" s="15">
        <v>510976</v>
      </c>
      <c r="F515" s="15">
        <f>ABS(Tabelle2[[#This Row],[Stop]]-Tabelle2[[#This Row],[Start]]+1)</f>
        <v>387</v>
      </c>
      <c r="G515" s="16">
        <f>Tabelle2[[#This Row],[Size '[bp']]]/$F$3118*100</f>
        <v>1.3345655937265071E-2</v>
      </c>
      <c r="H515" s="15" t="s">
        <v>7216</v>
      </c>
      <c r="I515" s="14" t="s">
        <v>7217</v>
      </c>
      <c r="J515" s="14" t="s">
        <v>6575</v>
      </c>
      <c r="K515" s="22"/>
      <c r="L515" s="22"/>
      <c r="M515" s="24"/>
      <c r="N515" s="20"/>
      <c r="O515" s="20"/>
      <c r="P515" s="20"/>
      <c r="Q515" s="20"/>
    </row>
    <row r="516" spans="1:17" x14ac:dyDescent="0.25">
      <c r="A516" s="15" t="s">
        <v>2986</v>
      </c>
      <c r="B516" s="15" t="s">
        <v>4137</v>
      </c>
      <c r="D516" s="15">
        <v>511535</v>
      </c>
      <c r="E516" s="15">
        <v>512509</v>
      </c>
      <c r="F516" s="15">
        <f>ABS(Tabelle2[[#This Row],[Stop]]-Tabelle2[[#This Row],[Start]]+1)</f>
        <v>975</v>
      </c>
      <c r="G516" s="16">
        <f>Tabelle2[[#This Row],[Size '[bp']]]/$F$3118*100</f>
        <v>3.3622776586132927E-2</v>
      </c>
      <c r="I516" s="14" t="s">
        <v>6589</v>
      </c>
      <c r="J516" s="14" t="s">
        <v>11627</v>
      </c>
      <c r="K516" s="22"/>
      <c r="L516" s="22"/>
      <c r="M516" s="24"/>
      <c r="N516" s="20"/>
      <c r="O516" s="20"/>
      <c r="P516" s="20"/>
      <c r="Q516" s="20"/>
    </row>
    <row r="517" spans="1:17" ht="25.5" x14ac:dyDescent="0.25">
      <c r="A517" s="15" t="s">
        <v>2985</v>
      </c>
      <c r="B517" s="15" t="s">
        <v>4138</v>
      </c>
      <c r="C517" s="15" t="s">
        <v>2984</v>
      </c>
      <c r="D517" s="15">
        <v>512912</v>
      </c>
      <c r="E517" s="15">
        <v>516409</v>
      </c>
      <c r="F517" s="15">
        <f>ABS(Tabelle2[[#This Row],[Stop]]-Tabelle2[[#This Row],[Start]]+1)</f>
        <v>3498</v>
      </c>
      <c r="G517" s="16">
        <f>Tabelle2[[#This Row],[Size '[bp']]]/$F$3118*100</f>
        <v>0.12062817692132614</v>
      </c>
      <c r="H517" s="15" t="s">
        <v>7218</v>
      </c>
      <c r="I517" s="14" t="s">
        <v>11590</v>
      </c>
      <c r="J517" s="14" t="s">
        <v>6758</v>
      </c>
      <c r="K517" s="22"/>
      <c r="L517" s="22"/>
      <c r="M517" s="24"/>
      <c r="N517" s="20"/>
      <c r="O517" s="20"/>
      <c r="P517" s="20"/>
      <c r="Q517" s="20"/>
    </row>
    <row r="518" spans="1:17" ht="25.5" x14ac:dyDescent="0.25">
      <c r="A518" s="15" t="s">
        <v>2983</v>
      </c>
      <c r="B518" s="15" t="s">
        <v>4139</v>
      </c>
      <c r="C518" s="15" t="s">
        <v>2982</v>
      </c>
      <c r="D518" s="15">
        <v>516493</v>
      </c>
      <c r="E518" s="15">
        <v>520494</v>
      </c>
      <c r="F518" s="15">
        <f>ABS(Tabelle2[[#This Row],[Stop]]-Tabelle2[[#This Row],[Start]]+1)</f>
        <v>4002</v>
      </c>
      <c r="G518" s="16">
        <f>Tabelle2[[#This Row],[Size '[bp']]]/$F$3118*100</f>
        <v>0.13800856604892717</v>
      </c>
      <c r="H518" s="15" t="s">
        <v>7219</v>
      </c>
      <c r="I518" s="14" t="s">
        <v>10585</v>
      </c>
      <c r="J518" s="14" t="s">
        <v>6758</v>
      </c>
      <c r="K518" s="22"/>
      <c r="L518" s="22"/>
      <c r="M518" s="24"/>
      <c r="N518" s="20"/>
      <c r="O518" s="20"/>
      <c r="P518" s="20"/>
      <c r="Q518" s="20"/>
    </row>
    <row r="519" spans="1:17" x14ac:dyDescent="0.25">
      <c r="A519" s="15" t="s">
        <v>2981</v>
      </c>
      <c r="D519" s="15">
        <v>520670</v>
      </c>
      <c r="E519" s="15">
        <v>520852</v>
      </c>
      <c r="F519" s="15">
        <f>ABS(Tabelle2[[#This Row],[Stop]]-Tabelle2[[#This Row],[Start]]+1)</f>
        <v>183</v>
      </c>
      <c r="G519" s="16">
        <f>Tabelle2[[#This Row],[Size '[bp']]]/$F$3118*100</f>
        <v>6.3107365284741819E-3</v>
      </c>
      <c r="I519" s="14" t="s">
        <v>6564</v>
      </c>
      <c r="J519" s="14" t="s">
        <v>11627</v>
      </c>
      <c r="K519" s="22"/>
      <c r="L519" s="22"/>
      <c r="M519" s="24"/>
      <c r="N519" s="20"/>
      <c r="O519" s="20"/>
      <c r="P519" s="20"/>
      <c r="Q519" s="20"/>
    </row>
    <row r="520" spans="1:17" x14ac:dyDescent="0.25">
      <c r="A520" s="15" t="s">
        <v>2980</v>
      </c>
      <c r="B520" s="15" t="s">
        <v>4140</v>
      </c>
      <c r="D520" s="15">
        <v>520864</v>
      </c>
      <c r="E520" s="15">
        <v>521646</v>
      </c>
      <c r="F520" s="15">
        <f>ABS(Tabelle2[[#This Row],[Stop]]-Tabelle2[[#This Row],[Start]]+1)</f>
        <v>783</v>
      </c>
      <c r="G520" s="16">
        <f>Tabelle2[[#This Row],[Size '[bp']]]/$F$3118*100</f>
        <v>2.700167596609445E-2</v>
      </c>
      <c r="I520" s="14" t="s">
        <v>7220</v>
      </c>
      <c r="J520" s="14" t="s">
        <v>7163</v>
      </c>
      <c r="K520" s="22"/>
      <c r="L520" s="22"/>
      <c r="M520" s="24"/>
      <c r="N520" s="20"/>
      <c r="O520" s="20"/>
      <c r="P520" s="20"/>
      <c r="Q520" s="20"/>
    </row>
    <row r="521" spans="1:17" x14ac:dyDescent="0.25">
      <c r="A521" s="15" t="s">
        <v>2979</v>
      </c>
      <c r="B521" s="15" t="s">
        <v>4141</v>
      </c>
      <c r="D521" s="15">
        <v>522370</v>
      </c>
      <c r="E521" s="15">
        <v>521675</v>
      </c>
      <c r="F521" s="15">
        <f>ABS(Tabelle2[[#This Row],[Stop]]-Tabelle2[[#This Row],[Start]]+1)</f>
        <v>694</v>
      </c>
      <c r="G521" s="16">
        <f>Tabelle2[[#This Row],[Size '[bp']]]/$F$3118*100</f>
        <v>2.3932519949514109E-2</v>
      </c>
      <c r="I521" s="14" t="s">
        <v>6560</v>
      </c>
      <c r="J521" s="14" t="s">
        <v>11627</v>
      </c>
      <c r="K521" s="22"/>
      <c r="L521" s="22"/>
      <c r="M521" s="24"/>
      <c r="N521" s="20"/>
      <c r="O521" s="20"/>
      <c r="P521" s="20"/>
      <c r="Q521" s="20"/>
    </row>
    <row r="522" spans="1:17" x14ac:dyDescent="0.25">
      <c r="A522" s="15" t="s">
        <v>2978</v>
      </c>
      <c r="B522" s="15" t="s">
        <v>4142</v>
      </c>
      <c r="C522" s="15" t="s">
        <v>2977</v>
      </c>
      <c r="D522" s="15">
        <v>522693</v>
      </c>
      <c r="E522" s="15">
        <v>523061</v>
      </c>
      <c r="F522" s="15">
        <f>ABS(Tabelle2[[#This Row],[Stop]]-Tabelle2[[#This Row],[Start]]+1)</f>
        <v>369</v>
      </c>
      <c r="G522" s="16">
        <f>Tabelle2[[#This Row],[Size '[bp']]]/$F$3118*100</f>
        <v>1.2724927754136464E-2</v>
      </c>
      <c r="H522" s="15" t="s">
        <v>7221</v>
      </c>
      <c r="I522" s="14" t="s">
        <v>2976</v>
      </c>
      <c r="J522" s="14" t="s">
        <v>6575</v>
      </c>
      <c r="K522" s="22"/>
      <c r="L522" s="22"/>
      <c r="M522" s="24"/>
      <c r="N522" s="20"/>
      <c r="O522" s="20"/>
      <c r="P522" s="20"/>
      <c r="Q522" s="20"/>
    </row>
    <row r="523" spans="1:17" x14ac:dyDescent="0.25">
      <c r="A523" s="15" t="s">
        <v>2975</v>
      </c>
      <c r="B523" s="15" t="s">
        <v>4143</v>
      </c>
      <c r="C523" s="15" t="s">
        <v>2974</v>
      </c>
      <c r="D523" s="15">
        <v>523068</v>
      </c>
      <c r="E523" s="15">
        <v>523535</v>
      </c>
      <c r="F523" s="15">
        <f>ABS(Tabelle2[[#This Row],[Stop]]-Tabelle2[[#This Row],[Start]]+1)</f>
        <v>468</v>
      </c>
      <c r="G523" s="16">
        <f>Tabelle2[[#This Row],[Size '[bp']]]/$F$3118*100</f>
        <v>1.6138932761343806E-2</v>
      </c>
      <c r="H523" s="15" t="s">
        <v>7222</v>
      </c>
      <c r="I523" s="14" t="s">
        <v>2973</v>
      </c>
      <c r="J523" s="14" t="s">
        <v>6575</v>
      </c>
      <c r="K523" s="22"/>
      <c r="L523" s="22"/>
      <c r="M523" s="24"/>
      <c r="N523" s="20"/>
      <c r="O523" s="20"/>
      <c r="P523" s="20"/>
      <c r="Q523" s="20"/>
    </row>
    <row r="524" spans="1:17" x14ac:dyDescent="0.25">
      <c r="A524" s="15" t="s">
        <v>2972</v>
      </c>
      <c r="B524" s="15" t="s">
        <v>4144</v>
      </c>
      <c r="C524" s="15" t="s">
        <v>2971</v>
      </c>
      <c r="D524" s="15">
        <v>523883</v>
      </c>
      <c r="E524" s="15">
        <v>526012</v>
      </c>
      <c r="F524" s="15">
        <f>ABS(Tabelle2[[#This Row],[Stop]]-Tabelle2[[#This Row],[Start]]+1)</f>
        <v>2130</v>
      </c>
      <c r="G524" s="16">
        <f>Tabelle2[[#This Row],[Size '[bp']]]/$F$3118*100</f>
        <v>7.3452835003551945E-2</v>
      </c>
      <c r="H524" s="15" t="s">
        <v>7223</v>
      </c>
      <c r="I524" s="14" t="s">
        <v>7224</v>
      </c>
      <c r="J524" s="14" t="s">
        <v>6575</v>
      </c>
      <c r="K524" s="22"/>
      <c r="L524" s="22"/>
      <c r="M524" s="24"/>
      <c r="N524" s="20"/>
      <c r="O524" s="20"/>
      <c r="P524" s="20"/>
      <c r="Q524" s="20"/>
    </row>
    <row r="525" spans="1:17" x14ac:dyDescent="0.25">
      <c r="A525" s="15" t="s">
        <v>2970</v>
      </c>
      <c r="B525" s="15" t="s">
        <v>4145</v>
      </c>
      <c r="C525" s="15" t="s">
        <v>2969</v>
      </c>
      <c r="D525" s="15">
        <v>526375</v>
      </c>
      <c r="E525" s="15">
        <v>527565</v>
      </c>
      <c r="F525" s="15">
        <f>ABS(Tabelle2[[#This Row],[Stop]]-Tabelle2[[#This Row],[Start]]+1)</f>
        <v>1191</v>
      </c>
      <c r="G525" s="16">
        <f>Tabelle2[[#This Row],[Size '[bp']]]/$F$3118*100</f>
        <v>4.1071514783676231E-2</v>
      </c>
      <c r="H525" s="15" t="s">
        <v>7225</v>
      </c>
      <c r="I525" s="14" t="s">
        <v>7226</v>
      </c>
      <c r="J525" s="14" t="s">
        <v>6575</v>
      </c>
      <c r="K525" s="22"/>
      <c r="L525" s="22"/>
      <c r="M525" s="24"/>
      <c r="N525" s="20"/>
      <c r="O525" s="20"/>
      <c r="P525" s="20"/>
      <c r="Q525" s="20"/>
    </row>
    <row r="526" spans="1:17" x14ac:dyDescent="0.25">
      <c r="A526" s="15" t="s">
        <v>2968</v>
      </c>
      <c r="B526" s="15" t="s">
        <v>4146</v>
      </c>
      <c r="D526" s="15">
        <v>528039</v>
      </c>
      <c r="E526" s="15">
        <v>528770</v>
      </c>
      <c r="F526" s="15">
        <f>ABS(Tabelle2[[#This Row],[Stop]]-Tabelle2[[#This Row],[Start]]+1)</f>
        <v>732</v>
      </c>
      <c r="G526" s="16">
        <f>Tabelle2[[#This Row],[Size '[bp']]]/$F$3118*100</f>
        <v>2.5242946113896728E-2</v>
      </c>
      <c r="I526" s="14" t="s">
        <v>120</v>
      </c>
      <c r="J526" s="14" t="s">
        <v>11627</v>
      </c>
      <c r="K526" s="22"/>
      <c r="L526" s="22"/>
      <c r="M526" s="24"/>
      <c r="N526" s="20"/>
      <c r="O526" s="20"/>
      <c r="P526" s="20"/>
      <c r="Q526" s="20"/>
    </row>
    <row r="527" spans="1:17" ht="25.5" x14ac:dyDescent="0.25">
      <c r="A527" s="15" t="s">
        <v>2967</v>
      </c>
      <c r="B527" s="15" t="s">
        <v>4147</v>
      </c>
      <c r="D527" s="15">
        <v>529569</v>
      </c>
      <c r="E527" s="15">
        <v>528775</v>
      </c>
      <c r="F527" s="15">
        <f>ABS(Tabelle2[[#This Row],[Stop]]-Tabelle2[[#This Row],[Start]]+1)</f>
        <v>793</v>
      </c>
      <c r="G527" s="16">
        <f>Tabelle2[[#This Row],[Size '[bp']]]/$F$3118*100</f>
        <v>2.7346524956721453E-2</v>
      </c>
      <c r="I527" s="14" t="s">
        <v>7227</v>
      </c>
      <c r="J527" s="14" t="s">
        <v>7228</v>
      </c>
      <c r="K527" s="22" t="s">
        <v>6744</v>
      </c>
      <c r="L527" s="22"/>
      <c r="M527" s="24"/>
      <c r="N527" s="20"/>
      <c r="O527" s="20"/>
      <c r="P527" s="20"/>
      <c r="Q527" s="20"/>
    </row>
    <row r="528" spans="1:17" ht="25.5" x14ac:dyDescent="0.25">
      <c r="A528" s="15" t="s">
        <v>2966</v>
      </c>
      <c r="B528" s="15" t="s">
        <v>4148</v>
      </c>
      <c r="D528" s="15">
        <v>530754</v>
      </c>
      <c r="E528" s="15">
        <v>529588</v>
      </c>
      <c r="F528" s="15">
        <f>ABS(Tabelle2[[#This Row],[Stop]]-Tabelle2[[#This Row],[Start]]+1)</f>
        <v>1165</v>
      </c>
      <c r="G528" s="16">
        <f>Tabelle2[[#This Row],[Size '[bp']]]/$F$3118*100</f>
        <v>4.0174907408046016E-2</v>
      </c>
      <c r="I528" s="14" t="s">
        <v>7229</v>
      </c>
      <c r="J528" s="14" t="s">
        <v>7228</v>
      </c>
      <c r="K528" s="22" t="s">
        <v>6744</v>
      </c>
      <c r="L528" s="22"/>
      <c r="M528" s="24"/>
      <c r="N528" s="20"/>
      <c r="O528" s="20"/>
      <c r="P528" s="20"/>
      <c r="Q528" s="20"/>
    </row>
    <row r="529" spans="1:17" ht="25.5" x14ac:dyDescent="0.25">
      <c r="A529" s="15" t="s">
        <v>2965</v>
      </c>
      <c r="B529" s="15" t="s">
        <v>4149</v>
      </c>
      <c r="D529" s="15">
        <v>531790</v>
      </c>
      <c r="E529" s="15">
        <v>530744</v>
      </c>
      <c r="F529" s="15">
        <f>ABS(Tabelle2[[#This Row],[Stop]]-Tabelle2[[#This Row],[Start]]+1)</f>
        <v>1045</v>
      </c>
      <c r="G529" s="16">
        <f>Tabelle2[[#This Row],[Size '[bp']]]/$F$3118*100</f>
        <v>3.6036719520521961E-2</v>
      </c>
      <c r="I529" s="14" t="s">
        <v>7229</v>
      </c>
      <c r="J529" s="14" t="s">
        <v>7228</v>
      </c>
      <c r="K529" s="22" t="s">
        <v>6744</v>
      </c>
      <c r="L529" s="22"/>
      <c r="M529" s="24"/>
      <c r="N529" s="20"/>
      <c r="O529" s="20"/>
      <c r="P529" s="20"/>
      <c r="Q529" s="20"/>
    </row>
    <row r="530" spans="1:17" ht="25.5" x14ac:dyDescent="0.25">
      <c r="A530" s="15" t="s">
        <v>2964</v>
      </c>
      <c r="B530" s="15" t="s">
        <v>4150</v>
      </c>
      <c r="D530" s="15">
        <v>532007</v>
      </c>
      <c r="E530" s="15">
        <v>532525</v>
      </c>
      <c r="F530" s="15">
        <f>ABS(Tabelle2[[#This Row],[Stop]]-Tabelle2[[#This Row],[Start]]+1)</f>
        <v>519</v>
      </c>
      <c r="G530" s="16">
        <f>Tabelle2[[#This Row],[Size '[bp']]]/$F$3118*100</f>
        <v>1.7897662613541532E-2</v>
      </c>
      <c r="I530" s="14" t="s">
        <v>7230</v>
      </c>
      <c r="J530" s="14" t="s">
        <v>6614</v>
      </c>
      <c r="K530" s="22"/>
      <c r="L530" s="22"/>
      <c r="M530" s="24"/>
      <c r="N530" s="20"/>
      <c r="O530" s="20"/>
      <c r="P530" s="20"/>
      <c r="Q530" s="20"/>
    </row>
    <row r="531" spans="1:17" x14ac:dyDescent="0.25">
      <c r="A531" s="15" t="s">
        <v>2963</v>
      </c>
      <c r="B531" s="15" t="s">
        <v>4151</v>
      </c>
      <c r="C531" s="15" t="s">
        <v>2962</v>
      </c>
      <c r="D531" s="15">
        <v>533071</v>
      </c>
      <c r="E531" s="15">
        <v>533403</v>
      </c>
      <c r="F531" s="15">
        <f>ABS(Tabelle2[[#This Row],[Stop]]-Tabelle2[[#This Row],[Start]]+1)</f>
        <v>333</v>
      </c>
      <c r="G531" s="16">
        <f>Tabelle2[[#This Row],[Size '[bp']]]/$F$3118*100</f>
        <v>1.1483471387879246E-2</v>
      </c>
      <c r="H531" s="15" t="s">
        <v>7231</v>
      </c>
      <c r="I531" s="14" t="s">
        <v>2961</v>
      </c>
      <c r="J531" s="14" t="s">
        <v>6575</v>
      </c>
      <c r="K531" s="22"/>
      <c r="L531" s="22"/>
      <c r="M531" s="24"/>
      <c r="N531" s="20"/>
      <c r="O531" s="20"/>
      <c r="P531" s="20"/>
      <c r="Q531" s="20"/>
    </row>
    <row r="532" spans="1:17" x14ac:dyDescent="0.25">
      <c r="A532" s="15" t="s">
        <v>2960</v>
      </c>
      <c r="B532" s="15" t="s">
        <v>4152</v>
      </c>
      <c r="C532" s="15" t="s">
        <v>2959</v>
      </c>
      <c r="D532" s="15">
        <v>533436</v>
      </c>
      <c r="E532" s="15">
        <v>534092</v>
      </c>
      <c r="F532" s="15">
        <f>ABS(Tabelle2[[#This Row],[Stop]]-Tabelle2[[#This Row],[Start]]+1)</f>
        <v>657</v>
      </c>
      <c r="G532" s="16">
        <f>Tabelle2[[#This Row],[Size '[bp']]]/$F$3118*100</f>
        <v>2.2656578684194191E-2</v>
      </c>
      <c r="H532" s="15" t="s">
        <v>7232</v>
      </c>
      <c r="I532" s="14" t="s">
        <v>2958</v>
      </c>
      <c r="J532" s="14" t="s">
        <v>6575</v>
      </c>
      <c r="K532" s="22"/>
      <c r="L532" s="22"/>
      <c r="M532" s="24"/>
      <c r="N532" s="20"/>
      <c r="O532" s="20"/>
      <c r="P532" s="20"/>
      <c r="Q532" s="20"/>
    </row>
    <row r="533" spans="1:17" x14ac:dyDescent="0.25">
      <c r="A533" s="15" t="s">
        <v>2957</v>
      </c>
      <c r="B533" s="15" t="s">
        <v>4153</v>
      </c>
      <c r="C533" s="15" t="s">
        <v>2956</v>
      </c>
      <c r="D533" s="15">
        <v>534089</v>
      </c>
      <c r="E533" s="15">
        <v>534745</v>
      </c>
      <c r="F533" s="15">
        <f>ABS(Tabelle2[[#This Row],[Stop]]-Tabelle2[[#This Row],[Start]]+1)</f>
        <v>657</v>
      </c>
      <c r="G533" s="16">
        <f>Tabelle2[[#This Row],[Size '[bp']]]/$F$3118*100</f>
        <v>2.2656578684194191E-2</v>
      </c>
      <c r="H533" s="15" t="s">
        <v>7233</v>
      </c>
      <c r="I533" s="14" t="s">
        <v>2955</v>
      </c>
      <c r="J533" s="14" t="s">
        <v>6575</v>
      </c>
      <c r="K533" s="22"/>
      <c r="L533" s="22"/>
      <c r="M533" s="24"/>
      <c r="N533" s="20"/>
      <c r="O533" s="20"/>
      <c r="P533" s="20"/>
      <c r="Q533" s="20"/>
    </row>
    <row r="534" spans="1:17" x14ac:dyDescent="0.25">
      <c r="A534" s="15" t="s">
        <v>2954</v>
      </c>
      <c r="B534" s="15" t="s">
        <v>4154</v>
      </c>
      <c r="C534" s="15" t="s">
        <v>2953</v>
      </c>
      <c r="D534" s="15">
        <v>534745</v>
      </c>
      <c r="E534" s="15">
        <v>535050</v>
      </c>
      <c r="F534" s="15">
        <f>ABS(Tabelle2[[#This Row],[Stop]]-Tabelle2[[#This Row],[Start]]+1)</f>
        <v>306</v>
      </c>
      <c r="G534" s="16">
        <f>Tabelle2[[#This Row],[Size '[bp']]]/$F$3118*100</f>
        <v>1.0552379113186336E-2</v>
      </c>
      <c r="H534" s="15" t="s">
        <v>7234</v>
      </c>
      <c r="I534" s="14" t="s">
        <v>2952</v>
      </c>
      <c r="J534" s="14" t="s">
        <v>6575</v>
      </c>
      <c r="K534" s="22"/>
      <c r="L534" s="22"/>
      <c r="M534" s="24"/>
      <c r="N534" s="20"/>
      <c r="O534" s="20"/>
      <c r="P534" s="20"/>
      <c r="Q534" s="20"/>
    </row>
    <row r="535" spans="1:17" x14ac:dyDescent="0.25">
      <c r="A535" s="15" t="s">
        <v>2951</v>
      </c>
      <c r="B535" s="15" t="s">
        <v>4155</v>
      </c>
      <c r="C535" s="15" t="s">
        <v>2950</v>
      </c>
      <c r="D535" s="15">
        <v>535075</v>
      </c>
      <c r="E535" s="15">
        <v>535917</v>
      </c>
      <c r="F535" s="15">
        <f>ABS(Tabelle2[[#This Row],[Stop]]-Tabelle2[[#This Row],[Start]]+1)</f>
        <v>843</v>
      </c>
      <c r="G535" s="16">
        <f>Tabelle2[[#This Row],[Size '[bp']]]/$F$3118*100</f>
        <v>2.9070769909856475E-2</v>
      </c>
      <c r="H535" s="15" t="s">
        <v>7235</v>
      </c>
      <c r="I535" s="14" t="s">
        <v>2949</v>
      </c>
      <c r="J535" s="14" t="s">
        <v>6575</v>
      </c>
      <c r="K535" s="22"/>
      <c r="L535" s="22"/>
      <c r="M535" s="24"/>
      <c r="N535" s="20"/>
      <c r="O535" s="20"/>
      <c r="P535" s="20"/>
      <c r="Q535" s="20"/>
    </row>
    <row r="536" spans="1:17" x14ac:dyDescent="0.25">
      <c r="A536" s="15" t="s">
        <v>2948</v>
      </c>
      <c r="B536" s="15" t="s">
        <v>4156</v>
      </c>
      <c r="C536" s="15" t="s">
        <v>2947</v>
      </c>
      <c r="D536" s="15">
        <v>535934</v>
      </c>
      <c r="E536" s="15">
        <v>536212</v>
      </c>
      <c r="F536" s="15">
        <f>ABS(Tabelle2[[#This Row],[Stop]]-Tabelle2[[#This Row],[Start]]+1)</f>
        <v>279</v>
      </c>
      <c r="G536" s="16">
        <f>Tabelle2[[#This Row],[Size '[bp']]]/$F$3118*100</f>
        <v>9.6212868384934237E-3</v>
      </c>
      <c r="H536" s="15" t="s">
        <v>7236</v>
      </c>
      <c r="I536" s="14" t="s">
        <v>2946</v>
      </c>
      <c r="J536" s="14" t="s">
        <v>6575</v>
      </c>
      <c r="K536" s="22"/>
      <c r="L536" s="22"/>
      <c r="M536" s="24"/>
      <c r="N536" s="20"/>
      <c r="O536" s="20"/>
      <c r="P536" s="20"/>
      <c r="Q536" s="20"/>
    </row>
    <row r="537" spans="1:17" x14ac:dyDescent="0.25">
      <c r="A537" s="15" t="s">
        <v>2945</v>
      </c>
      <c r="B537" s="15" t="s">
        <v>4157</v>
      </c>
      <c r="C537" s="15" t="s">
        <v>2944</v>
      </c>
      <c r="D537" s="15">
        <v>536216</v>
      </c>
      <c r="E537" s="15">
        <v>536578</v>
      </c>
      <c r="F537" s="15">
        <f>ABS(Tabelle2[[#This Row],[Stop]]-Tabelle2[[#This Row],[Start]]+1)</f>
        <v>363</v>
      </c>
      <c r="G537" s="16">
        <f>Tabelle2[[#This Row],[Size '[bp']]]/$F$3118*100</f>
        <v>1.251801835976026E-2</v>
      </c>
      <c r="H537" s="15" t="s">
        <v>7237</v>
      </c>
      <c r="I537" s="14" t="s">
        <v>2943</v>
      </c>
      <c r="J537" s="14" t="s">
        <v>6575</v>
      </c>
      <c r="K537" s="22"/>
      <c r="L537" s="22"/>
      <c r="M537" s="24"/>
      <c r="N537" s="20"/>
      <c r="O537" s="20"/>
      <c r="P537" s="20"/>
      <c r="Q537" s="20"/>
    </row>
    <row r="538" spans="1:17" x14ac:dyDescent="0.25">
      <c r="A538" s="15" t="s">
        <v>2942</v>
      </c>
      <c r="B538" s="15" t="s">
        <v>4158</v>
      </c>
      <c r="C538" s="15" t="s">
        <v>2941</v>
      </c>
      <c r="D538" s="15">
        <v>536578</v>
      </c>
      <c r="E538" s="15">
        <v>537324</v>
      </c>
      <c r="F538" s="15">
        <f>ABS(Tabelle2[[#This Row],[Stop]]-Tabelle2[[#This Row],[Start]]+1)</f>
        <v>747</v>
      </c>
      <c r="G538" s="16">
        <f>Tabelle2[[#This Row],[Size '[bp']]]/$F$3118*100</f>
        <v>2.5760219599837233E-2</v>
      </c>
      <c r="H538" s="15" t="s">
        <v>7238</v>
      </c>
      <c r="I538" s="14" t="s">
        <v>2940</v>
      </c>
      <c r="J538" s="14" t="s">
        <v>6575</v>
      </c>
      <c r="K538" s="22"/>
      <c r="L538" s="22"/>
      <c r="M538" s="24"/>
      <c r="N538" s="20"/>
      <c r="O538" s="20"/>
      <c r="P538" s="20"/>
      <c r="Q538" s="20"/>
    </row>
    <row r="539" spans="1:17" x14ac:dyDescent="0.25">
      <c r="A539" s="15" t="s">
        <v>2939</v>
      </c>
      <c r="B539" s="15" t="s">
        <v>4159</v>
      </c>
      <c r="C539" s="15" t="s">
        <v>2938</v>
      </c>
      <c r="D539" s="15">
        <v>537327</v>
      </c>
      <c r="E539" s="15">
        <v>537743</v>
      </c>
      <c r="F539" s="15">
        <f>ABS(Tabelle2[[#This Row],[Stop]]-Tabelle2[[#This Row],[Start]]+1)</f>
        <v>417</v>
      </c>
      <c r="G539" s="16">
        <f>Tabelle2[[#This Row],[Size '[bp']]]/$F$3118*100</f>
        <v>1.4380202909146085E-2</v>
      </c>
      <c r="H539" s="15" t="s">
        <v>7239</v>
      </c>
      <c r="I539" s="14" t="s">
        <v>2937</v>
      </c>
      <c r="J539" s="14" t="s">
        <v>6575</v>
      </c>
      <c r="K539" s="22"/>
      <c r="L539" s="22"/>
      <c r="M539" s="24"/>
      <c r="N539" s="20"/>
      <c r="O539" s="20"/>
      <c r="P539" s="20"/>
      <c r="Q539" s="20"/>
    </row>
    <row r="540" spans="1:17" x14ac:dyDescent="0.25">
      <c r="A540" s="15" t="s">
        <v>2936</v>
      </c>
      <c r="B540" s="15" t="s">
        <v>4160</v>
      </c>
      <c r="C540" s="15" t="s">
        <v>2935</v>
      </c>
      <c r="D540" s="15">
        <v>537743</v>
      </c>
      <c r="E540" s="15">
        <v>537973</v>
      </c>
      <c r="F540" s="15">
        <f>ABS(Tabelle2[[#This Row],[Stop]]-Tabelle2[[#This Row],[Start]]+1)</f>
        <v>231</v>
      </c>
      <c r="G540" s="16">
        <f>Tabelle2[[#This Row],[Size '[bp']]]/$F$3118*100</f>
        <v>7.9660116834838028E-3</v>
      </c>
      <c r="H540" s="15" t="s">
        <v>7240</v>
      </c>
      <c r="I540" s="14" t="s">
        <v>2934</v>
      </c>
      <c r="J540" s="14" t="s">
        <v>6575</v>
      </c>
      <c r="K540" s="22"/>
      <c r="L540" s="22"/>
      <c r="M540" s="24"/>
      <c r="N540" s="20"/>
      <c r="O540" s="20"/>
      <c r="P540" s="20"/>
      <c r="Q540" s="20"/>
    </row>
    <row r="541" spans="1:17" x14ac:dyDescent="0.25">
      <c r="A541" s="15" t="s">
        <v>2933</v>
      </c>
      <c r="B541" s="15" t="s">
        <v>4161</v>
      </c>
      <c r="C541" s="15" t="s">
        <v>2932</v>
      </c>
      <c r="D541" s="15">
        <v>537976</v>
      </c>
      <c r="E541" s="15">
        <v>538254</v>
      </c>
      <c r="F541" s="15">
        <f>ABS(Tabelle2[[#This Row],[Stop]]-Tabelle2[[#This Row],[Start]]+1)</f>
        <v>279</v>
      </c>
      <c r="G541" s="16">
        <f>Tabelle2[[#This Row],[Size '[bp']]]/$F$3118*100</f>
        <v>9.6212868384934237E-3</v>
      </c>
      <c r="H541" s="15" t="s">
        <v>7241</v>
      </c>
      <c r="I541" s="14" t="s">
        <v>2931</v>
      </c>
      <c r="J541" s="14" t="s">
        <v>6575</v>
      </c>
      <c r="K541" s="22"/>
      <c r="L541" s="22"/>
      <c r="M541" s="24"/>
      <c r="N541" s="20"/>
      <c r="O541" s="20"/>
      <c r="P541" s="20"/>
      <c r="Q541" s="20"/>
    </row>
    <row r="542" spans="1:17" x14ac:dyDescent="0.25">
      <c r="A542" s="15" t="s">
        <v>2930</v>
      </c>
      <c r="B542" s="15" t="s">
        <v>4162</v>
      </c>
      <c r="D542" s="15">
        <v>538646</v>
      </c>
      <c r="E542" s="15">
        <v>538377</v>
      </c>
      <c r="F542" s="15">
        <f>ABS(Tabelle2[[#This Row],[Stop]]-Tabelle2[[#This Row],[Start]]+1)</f>
        <v>268</v>
      </c>
      <c r="G542" s="16">
        <f>Tabelle2[[#This Row],[Size '[bp']]]/$F$3118*100</f>
        <v>9.2419529488037191E-3</v>
      </c>
      <c r="I542" s="14" t="s">
        <v>6564</v>
      </c>
      <c r="J542" s="14" t="s">
        <v>11627</v>
      </c>
      <c r="K542" s="22"/>
      <c r="L542" s="22"/>
      <c r="M542" s="24"/>
      <c r="N542" s="20"/>
      <c r="O542" s="20"/>
      <c r="P542" s="20"/>
      <c r="Q542" s="20"/>
    </row>
    <row r="543" spans="1:17" x14ac:dyDescent="0.25">
      <c r="A543" s="15" t="s">
        <v>2929</v>
      </c>
      <c r="B543" s="15" t="s">
        <v>4163</v>
      </c>
      <c r="D543" s="15">
        <v>539412</v>
      </c>
      <c r="E543" s="15">
        <v>538714</v>
      </c>
      <c r="F543" s="15">
        <f>ABS(Tabelle2[[#This Row],[Stop]]-Tabelle2[[#This Row],[Start]]+1)</f>
        <v>697</v>
      </c>
      <c r="G543" s="16">
        <f>Tabelle2[[#This Row],[Size '[bp']]]/$F$3118*100</f>
        <v>2.4035974646702207E-2</v>
      </c>
      <c r="I543" s="14" t="s">
        <v>6589</v>
      </c>
      <c r="J543" s="14" t="s">
        <v>11627</v>
      </c>
      <c r="K543" s="22"/>
      <c r="L543" s="22"/>
      <c r="M543" s="24"/>
      <c r="N543" s="20"/>
      <c r="O543" s="20"/>
      <c r="P543" s="20"/>
      <c r="Q543" s="20"/>
    </row>
    <row r="544" spans="1:17" x14ac:dyDescent="0.25">
      <c r="A544" s="15" t="s">
        <v>2928</v>
      </c>
      <c r="B544" s="15" t="s">
        <v>4164</v>
      </c>
      <c r="C544" s="15" t="s">
        <v>2927</v>
      </c>
      <c r="D544" s="15">
        <v>539740</v>
      </c>
      <c r="E544" s="15">
        <v>540108</v>
      </c>
      <c r="F544" s="15">
        <f>ABS(Tabelle2[[#This Row],[Stop]]-Tabelle2[[#This Row],[Start]]+1)</f>
        <v>369</v>
      </c>
      <c r="G544" s="16">
        <f>Tabelle2[[#This Row],[Size '[bp']]]/$F$3118*100</f>
        <v>1.2724927754136464E-2</v>
      </c>
      <c r="H544" s="15" t="s">
        <v>7242</v>
      </c>
      <c r="I544" s="14" t="s">
        <v>2926</v>
      </c>
      <c r="J544" s="14" t="s">
        <v>6575</v>
      </c>
      <c r="K544" s="22"/>
      <c r="L544" s="22"/>
      <c r="M544" s="24"/>
      <c r="N544" s="20"/>
      <c r="O544" s="20"/>
      <c r="P544" s="20"/>
      <c r="Q544" s="20"/>
    </row>
    <row r="545" spans="1:17" x14ac:dyDescent="0.25">
      <c r="A545" s="15" t="s">
        <v>2925</v>
      </c>
      <c r="B545" s="15" t="s">
        <v>4165</v>
      </c>
      <c r="C545" s="15" t="s">
        <v>2924</v>
      </c>
      <c r="D545" s="15">
        <v>540111</v>
      </c>
      <c r="E545" s="15">
        <v>540425</v>
      </c>
      <c r="F545" s="15">
        <f>ABS(Tabelle2[[#This Row],[Stop]]-Tabelle2[[#This Row],[Start]]+1)</f>
        <v>315</v>
      </c>
      <c r="G545" s="16">
        <f>Tabelle2[[#This Row],[Size '[bp']]]/$F$3118*100</f>
        <v>1.0862743204750639E-2</v>
      </c>
      <c r="H545" s="15" t="s">
        <v>7243</v>
      </c>
      <c r="I545" s="14" t="s">
        <v>2923</v>
      </c>
      <c r="J545" s="14" t="s">
        <v>6575</v>
      </c>
      <c r="K545" s="22"/>
      <c r="L545" s="22"/>
      <c r="M545" s="24"/>
      <c r="N545" s="20"/>
      <c r="O545" s="20"/>
      <c r="P545" s="20"/>
      <c r="Q545" s="20"/>
    </row>
    <row r="546" spans="1:17" x14ac:dyDescent="0.25">
      <c r="A546" s="15" t="s">
        <v>2922</v>
      </c>
      <c r="B546" s="15" t="s">
        <v>4166</v>
      </c>
      <c r="C546" s="15" t="s">
        <v>2921</v>
      </c>
      <c r="D546" s="15">
        <v>540425</v>
      </c>
      <c r="E546" s="15">
        <v>541000</v>
      </c>
      <c r="F546" s="15">
        <f>ABS(Tabelle2[[#This Row],[Stop]]-Tabelle2[[#This Row],[Start]]+1)</f>
        <v>576</v>
      </c>
      <c r="G546" s="16">
        <f>Tabelle2[[#This Row],[Size '[bp']]]/$F$3118*100</f>
        <v>1.9863301860115454E-2</v>
      </c>
      <c r="H546" s="15" t="s">
        <v>7244</v>
      </c>
      <c r="I546" s="14" t="s">
        <v>2920</v>
      </c>
      <c r="J546" s="14" t="s">
        <v>6575</v>
      </c>
      <c r="K546" s="22"/>
      <c r="L546" s="22"/>
      <c r="M546" s="24"/>
      <c r="N546" s="20"/>
      <c r="O546" s="20"/>
      <c r="P546" s="20"/>
      <c r="Q546" s="20"/>
    </row>
    <row r="547" spans="1:17" x14ac:dyDescent="0.25">
      <c r="A547" s="15" t="s">
        <v>2919</v>
      </c>
      <c r="B547" s="15" t="s">
        <v>4167</v>
      </c>
      <c r="D547" s="15">
        <v>541107</v>
      </c>
      <c r="E547" s="15">
        <v>542081</v>
      </c>
      <c r="F547" s="15">
        <f>ABS(Tabelle2[[#This Row],[Stop]]-Tabelle2[[#This Row],[Start]]+1)</f>
        <v>975</v>
      </c>
      <c r="G547" s="16">
        <f>Tabelle2[[#This Row],[Size '[bp']]]/$F$3118*100</f>
        <v>3.3622776586132927E-2</v>
      </c>
      <c r="I547" s="14" t="s">
        <v>6589</v>
      </c>
      <c r="J547" s="14" t="s">
        <v>11627</v>
      </c>
      <c r="K547" s="22"/>
      <c r="L547" s="22"/>
      <c r="M547" s="24"/>
      <c r="N547" s="20"/>
      <c r="O547" s="20"/>
      <c r="P547" s="20"/>
      <c r="Q547" s="20"/>
    </row>
    <row r="548" spans="1:17" ht="25.5" x14ac:dyDescent="0.25">
      <c r="A548" s="15" t="s">
        <v>2918</v>
      </c>
      <c r="B548" s="15" t="s">
        <v>4168</v>
      </c>
      <c r="C548" s="15" t="s">
        <v>2917</v>
      </c>
      <c r="D548" s="15">
        <v>542895</v>
      </c>
      <c r="E548" s="15">
        <v>542086</v>
      </c>
      <c r="F548" s="15">
        <f>ABS(Tabelle2[[#This Row],[Stop]]-Tabelle2[[#This Row],[Start]]+1)</f>
        <v>808</v>
      </c>
      <c r="G548" s="16">
        <f>Tabelle2[[#This Row],[Size '[bp']]]/$F$3118*100</f>
        <v>2.7863798442661958E-2</v>
      </c>
      <c r="H548" s="15" t="s">
        <v>7245</v>
      </c>
      <c r="I548" s="14" t="s">
        <v>7246</v>
      </c>
      <c r="J548" s="14" t="s">
        <v>6690</v>
      </c>
      <c r="K548" s="22" t="s">
        <v>6766</v>
      </c>
      <c r="L548" s="22"/>
      <c r="M548" s="24"/>
      <c r="N548" s="20"/>
      <c r="O548" s="20"/>
      <c r="P548" s="20"/>
      <c r="Q548" s="20"/>
    </row>
    <row r="549" spans="1:17" x14ac:dyDescent="0.25">
      <c r="A549" s="15" t="s">
        <v>2916</v>
      </c>
      <c r="B549" s="15" t="s">
        <v>4169</v>
      </c>
      <c r="D549" s="15">
        <v>543411</v>
      </c>
      <c r="E549" s="15">
        <v>542917</v>
      </c>
      <c r="F549" s="15">
        <f>ABS(Tabelle2[[#This Row],[Stop]]-Tabelle2[[#This Row],[Start]]+1)</f>
        <v>493</v>
      </c>
      <c r="G549" s="16">
        <f>Tabelle2[[#This Row],[Size '[bp']]]/$F$3118*100</f>
        <v>1.700105523791132E-2</v>
      </c>
      <c r="I549" s="14" t="s">
        <v>120</v>
      </c>
      <c r="J549" s="14" t="s">
        <v>11627</v>
      </c>
      <c r="K549" s="22" t="s">
        <v>6766</v>
      </c>
      <c r="L549" s="22"/>
      <c r="M549" s="24"/>
      <c r="N549" s="20"/>
      <c r="O549" s="20"/>
      <c r="P549" s="20"/>
      <c r="Q549" s="20"/>
    </row>
    <row r="550" spans="1:17" x14ac:dyDescent="0.25">
      <c r="A550" s="15" t="s">
        <v>2915</v>
      </c>
      <c r="B550" s="15" t="s">
        <v>4170</v>
      </c>
      <c r="C550" s="15" t="s">
        <v>2914</v>
      </c>
      <c r="D550" s="15">
        <v>544328</v>
      </c>
      <c r="E550" s="15">
        <v>543411</v>
      </c>
      <c r="F550" s="15">
        <f>ABS(Tabelle2[[#This Row],[Stop]]-Tabelle2[[#This Row],[Start]]+1)</f>
        <v>916</v>
      </c>
      <c r="G550" s="16">
        <f>Tabelle2[[#This Row],[Size '[bp']]]/$F$3118*100</f>
        <v>3.1588167541433607E-2</v>
      </c>
      <c r="H550" s="15" t="s">
        <v>7247</v>
      </c>
      <c r="I550" s="14" t="s">
        <v>7248</v>
      </c>
      <c r="J550" s="14" t="s">
        <v>6614</v>
      </c>
      <c r="K550" s="22" t="s">
        <v>6766</v>
      </c>
      <c r="L550" s="22"/>
      <c r="M550" s="24" t="s">
        <v>11036</v>
      </c>
      <c r="N550" s="20"/>
      <c r="O550" s="20"/>
      <c r="P550" s="20"/>
      <c r="Q550" s="20"/>
    </row>
    <row r="551" spans="1:17" ht="25.5" x14ac:dyDescent="0.25">
      <c r="A551" s="15" t="s">
        <v>2913</v>
      </c>
      <c r="B551" s="15" t="s">
        <v>4171</v>
      </c>
      <c r="D551" s="15">
        <v>544669</v>
      </c>
      <c r="E551" s="15">
        <v>544331</v>
      </c>
      <c r="F551" s="15">
        <f>ABS(Tabelle2[[#This Row],[Stop]]-Tabelle2[[#This Row],[Start]]+1)</f>
        <v>337</v>
      </c>
      <c r="G551" s="16">
        <f>Tabelle2[[#This Row],[Size '[bp']]]/$F$3118*100</f>
        <v>1.1621410984130049E-2</v>
      </c>
      <c r="I551" s="14" t="s">
        <v>7249</v>
      </c>
      <c r="J551" s="14" t="s">
        <v>6614</v>
      </c>
      <c r="K551" s="22" t="s">
        <v>7250</v>
      </c>
      <c r="L551" s="22"/>
      <c r="M551" s="24" t="s">
        <v>11036</v>
      </c>
      <c r="N551" s="20"/>
      <c r="O551" s="20"/>
      <c r="P551" s="20"/>
      <c r="Q551" s="20"/>
    </row>
    <row r="552" spans="1:17" x14ac:dyDescent="0.25">
      <c r="A552" s="15" t="s">
        <v>2912</v>
      </c>
      <c r="B552" s="15" t="s">
        <v>4172</v>
      </c>
      <c r="C552" s="15" t="s">
        <v>2911</v>
      </c>
      <c r="D552" s="15">
        <v>547041</v>
      </c>
      <c r="E552" s="15">
        <v>544753</v>
      </c>
      <c r="F552" s="15">
        <f>ABS(Tabelle2[[#This Row],[Stop]]-Tabelle2[[#This Row],[Start]]+1)</f>
        <v>2287</v>
      </c>
      <c r="G552" s="16">
        <f>Tabelle2[[#This Row],[Size '[bp']]]/$F$3118*100</f>
        <v>7.8866964156395922E-2</v>
      </c>
      <c r="H552" s="15" t="s">
        <v>7251</v>
      </c>
      <c r="I552" s="14" t="s">
        <v>7252</v>
      </c>
      <c r="J552" s="14" t="s">
        <v>6614</v>
      </c>
      <c r="K552" s="22"/>
      <c r="L552" s="22"/>
      <c r="M552" s="24" t="s">
        <v>11036</v>
      </c>
      <c r="N552" s="20"/>
      <c r="O552" s="20"/>
      <c r="P552" s="20"/>
      <c r="Q552" s="20"/>
    </row>
    <row r="553" spans="1:17" x14ac:dyDescent="0.25">
      <c r="A553" s="15" t="s">
        <v>2910</v>
      </c>
      <c r="B553" s="15" t="s">
        <v>4173</v>
      </c>
      <c r="D553" s="15">
        <v>547457</v>
      </c>
      <c r="E553" s="15">
        <v>548086</v>
      </c>
      <c r="F553" s="15">
        <f>ABS(Tabelle2[[#This Row],[Stop]]-Tabelle2[[#This Row],[Start]]+1)</f>
        <v>630</v>
      </c>
      <c r="G553" s="16">
        <f>Tabelle2[[#This Row],[Size '[bp']]]/$F$3118*100</f>
        <v>2.1725486409501279E-2</v>
      </c>
      <c r="I553" s="14" t="s">
        <v>6589</v>
      </c>
      <c r="J553" s="14" t="s">
        <v>11627</v>
      </c>
      <c r="K553" s="22"/>
      <c r="L553" s="22"/>
      <c r="M553" s="24"/>
      <c r="N553" s="20"/>
      <c r="O553" s="20"/>
      <c r="P553" s="20"/>
      <c r="Q553" s="20"/>
    </row>
    <row r="554" spans="1:17" ht="25.5" x14ac:dyDescent="0.25">
      <c r="A554" s="15" t="s">
        <v>2909</v>
      </c>
      <c r="B554" s="15" t="s">
        <v>4174</v>
      </c>
      <c r="C554" s="15" t="s">
        <v>11037</v>
      </c>
      <c r="D554" s="15">
        <v>548989</v>
      </c>
      <c r="E554" s="15">
        <v>548183</v>
      </c>
      <c r="F554" s="15">
        <f>ABS(Tabelle2[[#This Row],[Stop]]-Tabelle2[[#This Row],[Start]]+1)</f>
        <v>805</v>
      </c>
      <c r="G554" s="16">
        <f>Tabelle2[[#This Row],[Size '[bp']]]/$F$3118*100</f>
        <v>2.7760343745473856E-2</v>
      </c>
      <c r="H554" s="15" t="s">
        <v>11040</v>
      </c>
      <c r="I554" s="14" t="s">
        <v>7253</v>
      </c>
      <c r="J554" s="14" t="s">
        <v>6653</v>
      </c>
      <c r="K554" s="22"/>
      <c r="L554" s="22"/>
      <c r="M554" s="24"/>
      <c r="N554" s="20"/>
      <c r="O554" s="20"/>
      <c r="P554" s="20"/>
      <c r="Q554" s="20"/>
    </row>
    <row r="555" spans="1:17" ht="25.5" x14ac:dyDescent="0.25">
      <c r="A555" s="15" t="s">
        <v>2908</v>
      </c>
      <c r="B555" s="15" t="s">
        <v>4175</v>
      </c>
      <c r="C555" s="15" t="s">
        <v>11038</v>
      </c>
      <c r="D555" s="15">
        <v>550695</v>
      </c>
      <c r="E555" s="15">
        <v>548986</v>
      </c>
      <c r="F555" s="15">
        <f>ABS(Tabelle2[[#This Row],[Stop]]-Tabelle2[[#This Row],[Start]]+1)</f>
        <v>1708</v>
      </c>
      <c r="G555" s="16">
        <f>Tabelle2[[#This Row],[Size '[bp']]]/$F$3118*100</f>
        <v>5.8900207599092355E-2</v>
      </c>
      <c r="H555" s="15" t="s">
        <v>11041</v>
      </c>
      <c r="I555" s="14" t="s">
        <v>7254</v>
      </c>
      <c r="J555" s="14" t="s">
        <v>6653</v>
      </c>
      <c r="K555" s="22"/>
      <c r="L555" s="22"/>
      <c r="M555" s="24"/>
      <c r="N555" s="20"/>
      <c r="O555" s="20"/>
      <c r="P555" s="20"/>
      <c r="Q555" s="20"/>
    </row>
    <row r="556" spans="1:17" ht="25.5" x14ac:dyDescent="0.25">
      <c r="A556" s="15" t="s">
        <v>2907</v>
      </c>
      <c r="B556" s="15" t="s">
        <v>4176</v>
      </c>
      <c r="C556" s="15" t="s">
        <v>11039</v>
      </c>
      <c r="D556" s="15">
        <v>551843</v>
      </c>
      <c r="E556" s="15">
        <v>550695</v>
      </c>
      <c r="F556" s="15">
        <f>ABS(Tabelle2[[#This Row],[Stop]]-Tabelle2[[#This Row],[Start]]+1)</f>
        <v>1147</v>
      </c>
      <c r="G556" s="16">
        <f>Tabelle2[[#This Row],[Size '[bp']]]/$F$3118*100</f>
        <v>3.9554179224917413E-2</v>
      </c>
      <c r="H556" s="15" t="s">
        <v>11042</v>
      </c>
      <c r="I556" s="14" t="s">
        <v>7255</v>
      </c>
      <c r="J556" s="14" t="s">
        <v>6653</v>
      </c>
      <c r="K556" s="22"/>
      <c r="L556" s="22"/>
      <c r="M556" s="24"/>
      <c r="N556" s="20"/>
      <c r="O556" s="20"/>
      <c r="P556" s="20"/>
      <c r="Q556" s="20"/>
    </row>
    <row r="557" spans="1:17" x14ac:dyDescent="0.25">
      <c r="A557" s="15" t="s">
        <v>2906</v>
      </c>
      <c r="B557" s="15" t="s">
        <v>4177</v>
      </c>
      <c r="D557" s="15">
        <v>552926</v>
      </c>
      <c r="E557" s="15">
        <v>551850</v>
      </c>
      <c r="F557" s="15">
        <f>ABS(Tabelle2[[#This Row],[Stop]]-Tabelle2[[#This Row],[Start]]+1)</f>
        <v>1075</v>
      </c>
      <c r="G557" s="16">
        <f>Tabelle2[[#This Row],[Size '[bp']]]/$F$3118*100</f>
        <v>3.7071266492402978E-2</v>
      </c>
      <c r="I557" s="14" t="s">
        <v>7256</v>
      </c>
      <c r="J557" s="14" t="s">
        <v>6563</v>
      </c>
      <c r="K557" s="22"/>
      <c r="L557" s="22"/>
      <c r="M557" s="24"/>
      <c r="N557" s="20"/>
      <c r="O557" s="20"/>
      <c r="P557" s="20"/>
      <c r="Q557" s="20"/>
    </row>
    <row r="558" spans="1:17" x14ac:dyDescent="0.25">
      <c r="A558" s="15" t="s">
        <v>2905</v>
      </c>
      <c r="B558" s="15" t="s">
        <v>4178</v>
      </c>
      <c r="D558" s="15">
        <v>554128</v>
      </c>
      <c r="E558" s="15">
        <v>552944</v>
      </c>
      <c r="F558" s="15">
        <f>ABS(Tabelle2[[#This Row],[Stop]]-Tabelle2[[#This Row],[Start]]+1)</f>
        <v>1183</v>
      </c>
      <c r="G558" s="16">
        <f>Tabelle2[[#This Row],[Size '[bp']]]/$F$3118*100</f>
        <v>4.0795635591174627E-2</v>
      </c>
      <c r="I558" s="14" t="s">
        <v>6589</v>
      </c>
      <c r="J558" s="14" t="s">
        <v>11627</v>
      </c>
      <c r="K558" s="22"/>
      <c r="L558" s="22"/>
      <c r="M558" s="24"/>
      <c r="N558" s="20"/>
      <c r="O558" s="20"/>
      <c r="P558" s="20"/>
      <c r="Q558" s="20"/>
    </row>
    <row r="559" spans="1:17" x14ac:dyDescent="0.25">
      <c r="A559" s="15" t="s">
        <v>2904</v>
      </c>
      <c r="B559" s="15" t="s">
        <v>4179</v>
      </c>
      <c r="D559" s="15">
        <v>554975</v>
      </c>
      <c r="E559" s="15">
        <v>554451</v>
      </c>
      <c r="F559" s="15">
        <f>ABS(Tabelle2[[#This Row],[Stop]]-Tabelle2[[#This Row],[Start]]+1)</f>
        <v>523</v>
      </c>
      <c r="G559" s="16">
        <f>Tabelle2[[#This Row],[Size '[bp']]]/$F$3118*100</f>
        <v>1.8035602209792334E-2</v>
      </c>
      <c r="I559" s="14" t="s">
        <v>6801</v>
      </c>
      <c r="J559" s="14" t="s">
        <v>6563</v>
      </c>
      <c r="K559" s="22"/>
      <c r="L559" s="22"/>
      <c r="M559" s="24"/>
      <c r="N559" s="20"/>
      <c r="O559" s="20"/>
      <c r="P559" s="20"/>
      <c r="Q559" s="20"/>
    </row>
    <row r="560" spans="1:17" x14ac:dyDescent="0.25">
      <c r="A560" s="15" t="s">
        <v>2903</v>
      </c>
      <c r="B560" s="15" t="s">
        <v>4180</v>
      </c>
      <c r="C560" s="15" t="s">
        <v>2902</v>
      </c>
      <c r="D560" s="15">
        <v>555339</v>
      </c>
      <c r="E560" s="15">
        <v>555731</v>
      </c>
      <c r="F560" s="15">
        <f>ABS(Tabelle2[[#This Row],[Stop]]-Tabelle2[[#This Row],[Start]]+1)</f>
        <v>393</v>
      </c>
      <c r="G560" s="16">
        <f>Tabelle2[[#This Row],[Size '[bp']]]/$F$3118*100</f>
        <v>1.3552565331641274E-2</v>
      </c>
      <c r="H560" s="15" t="s">
        <v>7257</v>
      </c>
      <c r="I560" s="14" t="s">
        <v>2901</v>
      </c>
      <c r="J560" s="14" t="s">
        <v>6575</v>
      </c>
      <c r="K560" s="22"/>
      <c r="L560" s="22"/>
      <c r="M560" s="24"/>
      <c r="N560" s="20"/>
      <c r="O560" s="20"/>
      <c r="P560" s="20"/>
      <c r="Q560" s="20"/>
    </row>
    <row r="561" spans="1:17" x14ac:dyDescent="0.25">
      <c r="A561" s="15" t="s">
        <v>2900</v>
      </c>
      <c r="B561" s="15" t="s">
        <v>4181</v>
      </c>
      <c r="C561" s="15" t="s">
        <v>2899</v>
      </c>
      <c r="D561" s="15">
        <v>555751</v>
      </c>
      <c r="E561" s="15">
        <v>556287</v>
      </c>
      <c r="F561" s="15">
        <f>ABS(Tabelle2[[#This Row],[Stop]]-Tabelle2[[#This Row],[Start]]+1)</f>
        <v>537</v>
      </c>
      <c r="G561" s="16">
        <f>Tabelle2[[#This Row],[Size '[bp']]]/$F$3118*100</f>
        <v>1.8518390796670135E-2</v>
      </c>
      <c r="H561" s="15" t="s">
        <v>7258</v>
      </c>
      <c r="I561" s="14" t="s">
        <v>2898</v>
      </c>
      <c r="J561" s="14" t="s">
        <v>6575</v>
      </c>
      <c r="K561" s="22"/>
      <c r="L561" s="22"/>
      <c r="M561" s="24"/>
      <c r="N561" s="20"/>
      <c r="O561" s="20"/>
      <c r="P561" s="20"/>
      <c r="Q561" s="20"/>
    </row>
    <row r="562" spans="1:17" x14ac:dyDescent="0.25">
      <c r="A562" s="15" t="s">
        <v>2897</v>
      </c>
      <c r="B562" s="15" t="s">
        <v>4182</v>
      </c>
      <c r="C562" s="15" t="s">
        <v>2896</v>
      </c>
      <c r="D562" s="15">
        <v>556291</v>
      </c>
      <c r="E562" s="15">
        <v>556695</v>
      </c>
      <c r="F562" s="15">
        <f>ABS(Tabelle2[[#This Row],[Stop]]-Tabelle2[[#This Row],[Start]]+1)</f>
        <v>405</v>
      </c>
      <c r="G562" s="16">
        <f>Tabelle2[[#This Row],[Size '[bp']]]/$F$3118*100</f>
        <v>1.3966384120393679E-2</v>
      </c>
      <c r="H562" s="15" t="s">
        <v>7259</v>
      </c>
      <c r="I562" s="14" t="s">
        <v>2895</v>
      </c>
      <c r="J562" s="14" t="s">
        <v>6575</v>
      </c>
      <c r="K562" s="22"/>
      <c r="L562" s="22"/>
      <c r="M562" s="24"/>
      <c r="N562" s="20"/>
      <c r="O562" s="20"/>
      <c r="P562" s="20"/>
      <c r="Q562" s="20"/>
    </row>
    <row r="563" spans="1:17" x14ac:dyDescent="0.25">
      <c r="A563" s="15" t="s">
        <v>2894</v>
      </c>
      <c r="B563" s="15" t="s">
        <v>4183</v>
      </c>
      <c r="C563" s="15" t="s">
        <v>2893</v>
      </c>
      <c r="D563" s="15">
        <v>556736</v>
      </c>
      <c r="E563" s="15">
        <v>557371</v>
      </c>
      <c r="F563" s="15">
        <f>ABS(Tabelle2[[#This Row],[Stop]]-Tabelle2[[#This Row],[Start]]+1)</f>
        <v>636</v>
      </c>
      <c r="G563" s="16">
        <f>Tabelle2[[#This Row],[Size '[bp']]]/$F$3118*100</f>
        <v>2.1932395803877482E-2</v>
      </c>
      <c r="H563" s="15" t="s">
        <v>7260</v>
      </c>
      <c r="I563" s="14" t="s">
        <v>2892</v>
      </c>
      <c r="J563" s="14" t="s">
        <v>6575</v>
      </c>
      <c r="K563" s="22"/>
      <c r="L563" s="22"/>
      <c r="M563" s="24"/>
      <c r="N563" s="20"/>
      <c r="O563" s="20"/>
      <c r="P563" s="20"/>
      <c r="Q563" s="20"/>
    </row>
    <row r="564" spans="1:17" x14ac:dyDescent="0.25">
      <c r="A564" s="15" t="s">
        <v>2891</v>
      </c>
      <c r="B564" s="15" t="s">
        <v>4184</v>
      </c>
      <c r="C564" s="15" t="s">
        <v>2890</v>
      </c>
      <c r="D564" s="15">
        <v>557375</v>
      </c>
      <c r="E564" s="15">
        <v>557560</v>
      </c>
      <c r="F564" s="15">
        <f>ABS(Tabelle2[[#This Row],[Stop]]-Tabelle2[[#This Row],[Start]]+1)</f>
        <v>186</v>
      </c>
      <c r="G564" s="16">
        <f>Tabelle2[[#This Row],[Size '[bp']]]/$F$3118*100</f>
        <v>6.4141912256622828E-3</v>
      </c>
      <c r="H564" s="15" t="s">
        <v>7261</v>
      </c>
      <c r="I564" s="14" t="s">
        <v>2889</v>
      </c>
      <c r="J564" s="14" t="s">
        <v>6575</v>
      </c>
      <c r="K564" s="22"/>
      <c r="L564" s="22"/>
      <c r="M564" s="24"/>
      <c r="N564" s="20"/>
      <c r="O564" s="20"/>
      <c r="P564" s="20"/>
      <c r="Q564" s="20"/>
    </row>
    <row r="565" spans="1:17" x14ac:dyDescent="0.25">
      <c r="A565" s="15" t="s">
        <v>2888</v>
      </c>
      <c r="B565" s="15" t="s">
        <v>4185</v>
      </c>
      <c r="C565" s="15" t="s">
        <v>2887</v>
      </c>
      <c r="D565" s="15">
        <v>557567</v>
      </c>
      <c r="E565" s="15">
        <v>558013</v>
      </c>
      <c r="F565" s="15">
        <f>ABS(Tabelle2[[#This Row],[Stop]]-Tabelle2[[#This Row],[Start]]+1)</f>
        <v>447</v>
      </c>
      <c r="G565" s="16">
        <f>Tabelle2[[#This Row],[Size '[bp']]]/$F$3118*100</f>
        <v>1.5414749881027099E-2</v>
      </c>
      <c r="H565" s="15" t="s">
        <v>7262</v>
      </c>
      <c r="I565" s="14" t="s">
        <v>2886</v>
      </c>
      <c r="J565" s="14" t="s">
        <v>6575</v>
      </c>
      <c r="K565" s="22"/>
      <c r="L565" s="22"/>
      <c r="M565" s="24"/>
      <c r="N565" s="20"/>
      <c r="O565" s="20"/>
      <c r="P565" s="20"/>
      <c r="Q565" s="20"/>
    </row>
    <row r="566" spans="1:17" ht="25.5" x14ac:dyDescent="0.25">
      <c r="A566" s="15" t="s">
        <v>2885</v>
      </c>
      <c r="B566" s="15" t="s">
        <v>4186</v>
      </c>
      <c r="C566" s="15" t="s">
        <v>7263</v>
      </c>
      <c r="D566" s="15">
        <v>558519</v>
      </c>
      <c r="E566" s="15">
        <v>558196</v>
      </c>
      <c r="F566" s="15">
        <f>ABS(Tabelle2[[#This Row],[Stop]]-Tabelle2[[#This Row],[Start]]+1)</f>
        <v>322</v>
      </c>
      <c r="G566" s="16">
        <f>Tabelle2[[#This Row],[Size '[bp']]]/$F$3118*100</f>
        <v>1.1104137498189542E-2</v>
      </c>
      <c r="H566" s="15" t="s">
        <v>7264</v>
      </c>
      <c r="I566" s="14" t="s">
        <v>10820</v>
      </c>
      <c r="J566" s="14" t="s">
        <v>6563</v>
      </c>
      <c r="K566" s="22"/>
      <c r="L566" s="22"/>
      <c r="M566" s="24" t="s">
        <v>10991</v>
      </c>
      <c r="N566" s="21">
        <v>1</v>
      </c>
      <c r="O566" s="20"/>
      <c r="P566" s="21"/>
      <c r="Q566" s="21">
        <v>1</v>
      </c>
    </row>
    <row r="567" spans="1:17" ht="25.5" x14ac:dyDescent="0.25">
      <c r="A567" s="15" t="s">
        <v>2884</v>
      </c>
      <c r="B567" s="15" t="s">
        <v>4187</v>
      </c>
      <c r="C567" s="15" t="s">
        <v>7265</v>
      </c>
      <c r="D567" s="15">
        <v>558971</v>
      </c>
      <c r="E567" s="15">
        <v>558606</v>
      </c>
      <c r="F567" s="15">
        <f>ABS(Tabelle2[[#This Row],[Stop]]-Tabelle2[[#This Row],[Start]]+1)</f>
        <v>364</v>
      </c>
      <c r="G567" s="16">
        <f>Tabelle2[[#This Row],[Size '[bp']]]/$F$3118*100</f>
        <v>1.2552503258822961E-2</v>
      </c>
      <c r="H567" s="15" t="s">
        <v>7266</v>
      </c>
      <c r="I567" s="14" t="s">
        <v>6564</v>
      </c>
      <c r="J567" s="14" t="s">
        <v>11627</v>
      </c>
      <c r="K567" s="22"/>
      <c r="L567" s="22"/>
      <c r="M567" s="24" t="s">
        <v>10991</v>
      </c>
      <c r="N567" s="21">
        <v>1</v>
      </c>
      <c r="O567" s="20"/>
      <c r="P567" s="21"/>
      <c r="Q567" s="21">
        <v>1</v>
      </c>
    </row>
    <row r="568" spans="1:17" ht="38.25" x14ac:dyDescent="0.25">
      <c r="A568" s="15" t="s">
        <v>2883</v>
      </c>
      <c r="B568" s="15" t="s">
        <v>4188</v>
      </c>
      <c r="C568" s="15" t="s">
        <v>7267</v>
      </c>
      <c r="D568" s="15">
        <v>560636</v>
      </c>
      <c r="E568" s="15">
        <v>559143</v>
      </c>
      <c r="F568" s="15">
        <f>ABS(Tabelle2[[#This Row],[Stop]]-Tabelle2[[#This Row],[Start]]+1)</f>
        <v>1492</v>
      </c>
      <c r="G568" s="16">
        <f>Tabelle2[[#This Row],[Size '[bp']]]/$F$3118*100</f>
        <v>5.1451469401549058E-2</v>
      </c>
      <c r="H568" s="15" t="s">
        <v>7268</v>
      </c>
      <c r="I568" s="14" t="s">
        <v>10819</v>
      </c>
      <c r="J568" s="14" t="s">
        <v>6614</v>
      </c>
      <c r="K568" s="22" t="s">
        <v>7269</v>
      </c>
      <c r="L568" s="22"/>
      <c r="M568" s="24" t="s">
        <v>10991</v>
      </c>
      <c r="N568" s="21">
        <v>1</v>
      </c>
      <c r="O568" s="20"/>
      <c r="P568" s="21"/>
      <c r="Q568" s="21">
        <v>1</v>
      </c>
    </row>
    <row r="569" spans="1:17" ht="38.25" x14ac:dyDescent="0.25">
      <c r="A569" s="15" t="s">
        <v>2882</v>
      </c>
      <c r="B569" s="15" t="s">
        <v>4189</v>
      </c>
      <c r="C569" s="15" t="s">
        <v>7270</v>
      </c>
      <c r="D569" s="15">
        <v>561370</v>
      </c>
      <c r="E569" s="15">
        <v>560633</v>
      </c>
      <c r="F569" s="15">
        <f>ABS(Tabelle2[[#This Row],[Stop]]-Tabelle2[[#This Row],[Start]]+1)</f>
        <v>736</v>
      </c>
      <c r="G569" s="16">
        <f>Tabelle2[[#This Row],[Size '[bp']]]/$F$3118*100</f>
        <v>2.5380885710147526E-2</v>
      </c>
      <c r="H569" s="15" t="s">
        <v>7271</v>
      </c>
      <c r="I569" s="14" t="s">
        <v>10818</v>
      </c>
      <c r="J569" s="14" t="s">
        <v>6614</v>
      </c>
      <c r="K569" s="22" t="s">
        <v>7269</v>
      </c>
      <c r="L569" s="22"/>
      <c r="M569" s="24" t="s">
        <v>10991</v>
      </c>
      <c r="N569" s="21">
        <v>1</v>
      </c>
      <c r="O569" s="20"/>
      <c r="P569" s="21"/>
      <c r="Q569" s="21">
        <v>1</v>
      </c>
    </row>
    <row r="570" spans="1:17" ht="25.5" x14ac:dyDescent="0.25">
      <c r="A570" s="15" t="s">
        <v>2881</v>
      </c>
      <c r="B570" s="15" t="s">
        <v>4190</v>
      </c>
      <c r="C570" s="15" t="s">
        <v>7272</v>
      </c>
      <c r="D570" s="15">
        <v>562635</v>
      </c>
      <c r="E570" s="15">
        <v>561367</v>
      </c>
      <c r="F570" s="15">
        <f>ABS(Tabelle2[[#This Row],[Stop]]-Tabelle2[[#This Row],[Start]]+1)</f>
        <v>1267</v>
      </c>
      <c r="G570" s="16">
        <f>Tabelle2[[#This Row],[Size '[bp']]]/$F$3118*100</f>
        <v>4.3692367112441462E-2</v>
      </c>
      <c r="H570" s="15" t="s">
        <v>7273</v>
      </c>
      <c r="I570" s="14" t="s">
        <v>7274</v>
      </c>
      <c r="J570" s="14" t="s">
        <v>6614</v>
      </c>
      <c r="K570" s="22" t="s">
        <v>7269</v>
      </c>
      <c r="L570" s="22"/>
      <c r="M570" s="24" t="s">
        <v>10991</v>
      </c>
      <c r="N570" s="21">
        <v>1</v>
      </c>
      <c r="O570" s="20"/>
      <c r="P570" s="21"/>
      <c r="Q570" s="21">
        <v>1</v>
      </c>
    </row>
    <row r="571" spans="1:17" ht="25.5" x14ac:dyDescent="0.25">
      <c r="A571" s="15" t="s">
        <v>2880</v>
      </c>
      <c r="B571" s="15" t="s">
        <v>4191</v>
      </c>
      <c r="C571" s="15" t="s">
        <v>7275</v>
      </c>
      <c r="D571" s="15">
        <v>562965</v>
      </c>
      <c r="E571" s="15">
        <v>562645</v>
      </c>
      <c r="F571" s="15">
        <f>ABS(Tabelle2[[#This Row],[Stop]]-Tabelle2[[#This Row],[Start]]+1)</f>
        <v>319</v>
      </c>
      <c r="G571" s="16">
        <f>Tabelle2[[#This Row],[Size '[bp']]]/$F$3118*100</f>
        <v>1.1000682801001442E-2</v>
      </c>
      <c r="H571" s="15" t="s">
        <v>7276</v>
      </c>
      <c r="I571" s="14" t="s">
        <v>7277</v>
      </c>
      <c r="J571" s="14" t="s">
        <v>6614</v>
      </c>
      <c r="K571" s="22" t="s">
        <v>7278</v>
      </c>
      <c r="L571" s="22"/>
      <c r="M571" s="24" t="s">
        <v>10991</v>
      </c>
      <c r="N571" s="21">
        <v>1</v>
      </c>
      <c r="O571" s="20"/>
      <c r="P571" s="21"/>
      <c r="Q571" s="21">
        <v>1</v>
      </c>
    </row>
    <row r="572" spans="1:17" ht="25.5" x14ac:dyDescent="0.25">
      <c r="A572" s="15" t="s">
        <v>2879</v>
      </c>
      <c r="B572" s="15" t="s">
        <v>4192</v>
      </c>
      <c r="C572" s="15" t="s">
        <v>7279</v>
      </c>
      <c r="D572" s="15">
        <v>563738</v>
      </c>
      <c r="E572" s="15">
        <v>562992</v>
      </c>
      <c r="F572" s="15">
        <f>ABS(Tabelle2[[#This Row],[Stop]]-Tabelle2[[#This Row],[Start]]+1)</f>
        <v>745</v>
      </c>
      <c r="G572" s="16">
        <f>Tabelle2[[#This Row],[Size '[bp']]]/$F$3118*100</f>
        <v>2.5691249801711832E-2</v>
      </c>
      <c r="H572" s="15" t="s">
        <v>7280</v>
      </c>
      <c r="I572" s="14" t="s">
        <v>7281</v>
      </c>
      <c r="J572" s="14" t="s">
        <v>6614</v>
      </c>
      <c r="K572" s="22" t="s">
        <v>7269</v>
      </c>
      <c r="L572" s="22"/>
      <c r="M572" s="24" t="s">
        <v>10991</v>
      </c>
      <c r="N572" s="21">
        <v>1</v>
      </c>
      <c r="O572" s="20"/>
      <c r="P572" s="21"/>
      <c r="Q572" s="21">
        <v>1</v>
      </c>
    </row>
    <row r="573" spans="1:17" ht="25.5" x14ac:dyDescent="0.25">
      <c r="A573" s="15" t="s">
        <v>2878</v>
      </c>
      <c r="B573" s="15" t="s">
        <v>4193</v>
      </c>
      <c r="C573" s="15" t="s">
        <v>7282</v>
      </c>
      <c r="D573" s="15">
        <v>565638</v>
      </c>
      <c r="E573" s="15">
        <v>563731</v>
      </c>
      <c r="F573" s="15">
        <f>ABS(Tabelle2[[#This Row],[Stop]]-Tabelle2[[#This Row],[Start]]+1)</f>
        <v>1906</v>
      </c>
      <c r="G573" s="16">
        <f>Tabelle2[[#This Row],[Size '[bp']]]/$F$3118*100</f>
        <v>6.5728217613507042E-2</v>
      </c>
      <c r="H573" s="15" t="s">
        <v>7283</v>
      </c>
      <c r="I573" s="14" t="s">
        <v>7284</v>
      </c>
      <c r="J573" s="14" t="s">
        <v>6614</v>
      </c>
      <c r="K573" s="22" t="s">
        <v>7269</v>
      </c>
      <c r="L573" s="22"/>
      <c r="M573" s="24" t="s">
        <v>10991</v>
      </c>
      <c r="N573" s="21">
        <v>1</v>
      </c>
      <c r="O573" s="20"/>
      <c r="P573" s="21"/>
      <c r="Q573" s="21">
        <v>1</v>
      </c>
    </row>
    <row r="574" spans="1:17" ht="38.25" x14ac:dyDescent="0.25">
      <c r="A574" s="15" t="s">
        <v>2877</v>
      </c>
      <c r="B574" s="15" t="s">
        <v>4194</v>
      </c>
      <c r="C574" s="15" t="s">
        <v>7285</v>
      </c>
      <c r="D574" s="15">
        <v>566773</v>
      </c>
      <c r="E574" s="15">
        <v>565679</v>
      </c>
      <c r="F574" s="15">
        <f>ABS(Tabelle2[[#This Row],[Stop]]-Tabelle2[[#This Row],[Start]]+1)</f>
        <v>1093</v>
      </c>
      <c r="G574" s="16">
        <f>Tabelle2[[#This Row],[Size '[bp']]]/$F$3118*100</f>
        <v>3.7691994675531582E-2</v>
      </c>
      <c r="H574" s="15" t="s">
        <v>7286</v>
      </c>
      <c r="I574" s="14" t="s">
        <v>10712</v>
      </c>
      <c r="J574" s="14" t="s">
        <v>6614</v>
      </c>
      <c r="K574" s="22" t="s">
        <v>7287</v>
      </c>
      <c r="L574" s="22"/>
      <c r="M574" s="24" t="s">
        <v>10991</v>
      </c>
      <c r="N574" s="21">
        <v>1</v>
      </c>
      <c r="O574" s="20"/>
      <c r="P574" s="21"/>
      <c r="Q574" s="21">
        <v>1</v>
      </c>
    </row>
    <row r="575" spans="1:17" ht="25.5" x14ac:dyDescent="0.25">
      <c r="A575" s="15" t="s">
        <v>2876</v>
      </c>
      <c r="B575" s="15" t="s">
        <v>4195</v>
      </c>
      <c r="C575" s="15" t="s">
        <v>7288</v>
      </c>
      <c r="D575" s="15">
        <v>568090</v>
      </c>
      <c r="E575" s="15">
        <v>566798</v>
      </c>
      <c r="F575" s="15">
        <f>ABS(Tabelle2[[#This Row],[Stop]]-Tabelle2[[#This Row],[Start]]+1)</f>
        <v>1291</v>
      </c>
      <c r="G575" s="16">
        <f>Tabelle2[[#This Row],[Size '[bp']]]/$F$3118*100</f>
        <v>4.4520004689946269E-2</v>
      </c>
      <c r="H575" s="15" t="s">
        <v>7289</v>
      </c>
      <c r="I575" s="14" t="s">
        <v>10817</v>
      </c>
      <c r="J575" s="14" t="s">
        <v>6614</v>
      </c>
      <c r="K575" s="22" t="s">
        <v>7269</v>
      </c>
      <c r="L575" s="22"/>
      <c r="M575" s="24" t="s">
        <v>10991</v>
      </c>
      <c r="N575" s="21">
        <v>1</v>
      </c>
      <c r="O575" s="20"/>
      <c r="P575" s="21"/>
      <c r="Q575" s="21">
        <v>1</v>
      </c>
    </row>
    <row r="576" spans="1:17" ht="25.5" x14ac:dyDescent="0.25">
      <c r="A576" s="15" t="s">
        <v>2875</v>
      </c>
      <c r="B576" s="15" t="s">
        <v>4196</v>
      </c>
      <c r="C576" s="15" t="s">
        <v>7290</v>
      </c>
      <c r="D576" s="15">
        <v>569077</v>
      </c>
      <c r="E576" s="15">
        <v>568271</v>
      </c>
      <c r="F576" s="15">
        <f>ABS(Tabelle2[[#This Row],[Stop]]-Tabelle2[[#This Row],[Start]]+1)</f>
        <v>805</v>
      </c>
      <c r="G576" s="16">
        <f>Tabelle2[[#This Row],[Size '[bp']]]/$F$3118*100</f>
        <v>2.7760343745473856E-2</v>
      </c>
      <c r="H576" s="15" t="s">
        <v>7291</v>
      </c>
      <c r="I576" s="14" t="s">
        <v>10816</v>
      </c>
      <c r="J576" s="14" t="s">
        <v>7163</v>
      </c>
      <c r="K576" s="22"/>
      <c r="L576" s="22"/>
      <c r="M576" s="24" t="s">
        <v>10991</v>
      </c>
      <c r="N576" s="21">
        <v>1</v>
      </c>
      <c r="O576" s="20"/>
      <c r="P576" s="21"/>
      <c r="Q576" s="21">
        <v>1</v>
      </c>
    </row>
    <row r="577" spans="1:17" x14ac:dyDescent="0.25">
      <c r="A577" s="15" t="s">
        <v>2874</v>
      </c>
      <c r="B577" s="15" t="s">
        <v>4197</v>
      </c>
      <c r="C577" s="15" t="s">
        <v>2873</v>
      </c>
      <c r="D577" s="15">
        <v>569454</v>
      </c>
      <c r="E577" s="15">
        <v>570776</v>
      </c>
      <c r="F577" s="15">
        <f>ABS(Tabelle2[[#This Row],[Stop]]-Tabelle2[[#This Row],[Start]]+1)</f>
        <v>1323</v>
      </c>
      <c r="G577" s="16">
        <f>Tabelle2[[#This Row],[Size '[bp']]]/$F$3118*100</f>
        <v>4.5623521459952687E-2</v>
      </c>
      <c r="H577" s="15" t="s">
        <v>7292</v>
      </c>
      <c r="I577" s="14" t="s">
        <v>7196</v>
      </c>
      <c r="J577" s="14" t="s">
        <v>7197</v>
      </c>
      <c r="K577" s="22"/>
      <c r="L577" s="22"/>
      <c r="M577" s="24"/>
      <c r="N577" s="20"/>
      <c r="O577" s="20"/>
      <c r="P577" s="20"/>
      <c r="Q577" s="20"/>
    </row>
    <row r="578" spans="1:17" x14ac:dyDescent="0.25">
      <c r="A578" s="15" t="s">
        <v>2872</v>
      </c>
      <c r="B578" s="15" t="s">
        <v>4198</v>
      </c>
      <c r="C578" s="15" t="s">
        <v>2871</v>
      </c>
      <c r="D578" s="15">
        <v>570776</v>
      </c>
      <c r="E578" s="15">
        <v>571321</v>
      </c>
      <c r="F578" s="15">
        <f>ABS(Tabelle2[[#This Row],[Stop]]-Tabelle2[[#This Row],[Start]]+1)</f>
        <v>546</v>
      </c>
      <c r="G578" s="16">
        <f>Tabelle2[[#This Row],[Size '[bp']]]/$F$3118*100</f>
        <v>1.8828754888234444E-2</v>
      </c>
      <c r="H578" s="15" t="s">
        <v>7293</v>
      </c>
      <c r="I578" s="14" t="s">
        <v>7294</v>
      </c>
      <c r="J578" s="14" t="s">
        <v>6708</v>
      </c>
      <c r="K578" s="22"/>
      <c r="L578" s="22"/>
      <c r="M578" s="24"/>
      <c r="N578" s="20"/>
      <c r="O578" s="20"/>
      <c r="P578" s="20"/>
      <c r="Q578" s="20"/>
    </row>
    <row r="579" spans="1:17" x14ac:dyDescent="0.25">
      <c r="A579" s="15" t="s">
        <v>6</v>
      </c>
      <c r="B579" s="15" t="s">
        <v>4199</v>
      </c>
      <c r="C579" s="15" t="s">
        <v>7</v>
      </c>
      <c r="D579" s="15">
        <v>571478</v>
      </c>
      <c r="E579" s="15">
        <v>572272</v>
      </c>
      <c r="F579" s="15">
        <f>ABS(Tabelle2[[#This Row],[Stop]]-Tabelle2[[#This Row],[Start]]+1)</f>
        <v>795</v>
      </c>
      <c r="G579" s="16">
        <f>Tabelle2[[#This Row],[Size '[bp']]]/$F$3118*100</f>
        <v>2.7415494754846854E-2</v>
      </c>
      <c r="H579" s="15" t="s">
        <v>7295</v>
      </c>
      <c r="I579" s="14" t="s">
        <v>7296</v>
      </c>
      <c r="J579" s="14" t="s">
        <v>6585</v>
      </c>
      <c r="K579" s="22"/>
      <c r="L579" s="22"/>
      <c r="M579" s="24"/>
      <c r="N579" s="20"/>
      <c r="O579" s="20"/>
      <c r="P579" s="20"/>
      <c r="Q579" s="20"/>
    </row>
    <row r="580" spans="1:17" x14ac:dyDescent="0.25">
      <c r="A580" s="15" t="s">
        <v>2870</v>
      </c>
      <c r="B580" s="15" t="s">
        <v>4200</v>
      </c>
      <c r="D580" s="15">
        <v>572432</v>
      </c>
      <c r="E580" s="15">
        <v>573181</v>
      </c>
      <c r="F580" s="15">
        <f>ABS(Tabelle2[[#This Row],[Stop]]-Tabelle2[[#This Row],[Start]]+1)</f>
        <v>750</v>
      </c>
      <c r="G580" s="16">
        <f>Tabelle2[[#This Row],[Size '[bp']]]/$F$3118*100</f>
        <v>2.5863674297025331E-2</v>
      </c>
      <c r="I580" s="14" t="s">
        <v>6589</v>
      </c>
      <c r="J580" s="14" t="s">
        <v>11627</v>
      </c>
      <c r="K580" s="22"/>
      <c r="L580" s="22"/>
      <c r="M580" s="24"/>
      <c r="N580" s="20"/>
      <c r="O580" s="20"/>
      <c r="P580" s="20"/>
      <c r="Q580" s="20"/>
    </row>
    <row r="581" spans="1:17" x14ac:dyDescent="0.25">
      <c r="A581" s="15" t="s">
        <v>2869</v>
      </c>
      <c r="B581" s="15" t="s">
        <v>4201</v>
      </c>
      <c r="C581" s="15" t="s">
        <v>2868</v>
      </c>
      <c r="D581" s="15">
        <v>573409</v>
      </c>
      <c r="E581" s="15">
        <v>573627</v>
      </c>
      <c r="F581" s="15">
        <f>ABS(Tabelle2[[#This Row],[Stop]]-Tabelle2[[#This Row],[Start]]+1)</f>
        <v>219</v>
      </c>
      <c r="G581" s="16">
        <f>Tabelle2[[#This Row],[Size '[bp']]]/$F$3118*100</f>
        <v>7.5521928947313967E-3</v>
      </c>
      <c r="H581" s="15" t="s">
        <v>7297</v>
      </c>
      <c r="I581" s="14" t="s">
        <v>7298</v>
      </c>
      <c r="J581" s="14" t="s">
        <v>6575</v>
      </c>
      <c r="K581" s="22"/>
      <c r="L581" s="22"/>
      <c r="M581" s="24"/>
      <c r="N581" s="20"/>
      <c r="O581" s="20"/>
      <c r="P581" s="20"/>
      <c r="Q581" s="20"/>
    </row>
    <row r="582" spans="1:17" x14ac:dyDescent="0.25">
      <c r="A582" s="15" t="s">
        <v>2867</v>
      </c>
      <c r="B582" s="15" t="s">
        <v>4202</v>
      </c>
      <c r="C582" s="15" t="s">
        <v>2866</v>
      </c>
      <c r="D582" s="15">
        <v>573818</v>
      </c>
      <c r="E582" s="15">
        <v>574186</v>
      </c>
      <c r="F582" s="15">
        <f>ABS(Tabelle2[[#This Row],[Stop]]-Tabelle2[[#This Row],[Start]]+1)</f>
        <v>369</v>
      </c>
      <c r="G582" s="16">
        <f>Tabelle2[[#This Row],[Size '[bp']]]/$F$3118*100</f>
        <v>1.2724927754136464E-2</v>
      </c>
      <c r="H582" s="15" t="s">
        <v>7299</v>
      </c>
      <c r="I582" s="14" t="s">
        <v>2865</v>
      </c>
      <c r="J582" s="14" t="s">
        <v>6575</v>
      </c>
      <c r="K582" s="22"/>
      <c r="L582" s="22"/>
      <c r="M582" s="24"/>
      <c r="N582" s="20"/>
      <c r="O582" s="20"/>
      <c r="P582" s="20"/>
      <c r="Q582" s="20"/>
    </row>
    <row r="583" spans="1:17" x14ac:dyDescent="0.25">
      <c r="A583" s="15" t="s">
        <v>2864</v>
      </c>
      <c r="B583" s="15" t="s">
        <v>4203</v>
      </c>
      <c r="C583" s="15" t="s">
        <v>2863</v>
      </c>
      <c r="D583" s="15">
        <v>574189</v>
      </c>
      <c r="E583" s="15">
        <v>574593</v>
      </c>
      <c r="F583" s="15">
        <f>ABS(Tabelle2[[#This Row],[Stop]]-Tabelle2[[#This Row],[Start]]+1)</f>
        <v>405</v>
      </c>
      <c r="G583" s="16">
        <f>Tabelle2[[#This Row],[Size '[bp']]]/$F$3118*100</f>
        <v>1.3966384120393679E-2</v>
      </c>
      <c r="H583" s="15" t="s">
        <v>7300</v>
      </c>
      <c r="I583" s="14" t="s">
        <v>2862</v>
      </c>
      <c r="J583" s="14" t="s">
        <v>6575</v>
      </c>
      <c r="K583" s="22"/>
      <c r="L583" s="22"/>
      <c r="M583" s="24"/>
      <c r="N583" s="20"/>
      <c r="O583" s="20"/>
      <c r="P583" s="20"/>
      <c r="Q583" s="20"/>
    </row>
    <row r="584" spans="1:17" x14ac:dyDescent="0.25">
      <c r="A584" s="15" t="s">
        <v>2861</v>
      </c>
      <c r="B584" s="15" t="s">
        <v>4204</v>
      </c>
      <c r="C584" s="15" t="s">
        <v>2860</v>
      </c>
      <c r="D584" s="15">
        <v>574617</v>
      </c>
      <c r="E584" s="15">
        <v>575222</v>
      </c>
      <c r="F584" s="15">
        <f>ABS(Tabelle2[[#This Row],[Stop]]-Tabelle2[[#This Row],[Start]]+1)</f>
        <v>606</v>
      </c>
      <c r="G584" s="16">
        <f>Tabelle2[[#This Row],[Size '[bp']]]/$F$3118*100</f>
        <v>2.0897848831996468E-2</v>
      </c>
      <c r="H584" s="15" t="s">
        <v>7301</v>
      </c>
      <c r="I584" s="14" t="s">
        <v>2859</v>
      </c>
      <c r="J584" s="14" t="s">
        <v>6575</v>
      </c>
      <c r="K584" s="22"/>
      <c r="L584" s="22"/>
      <c r="M584" s="24"/>
      <c r="N584" s="20"/>
      <c r="O584" s="20"/>
      <c r="P584" s="20"/>
      <c r="Q584" s="20"/>
    </row>
    <row r="585" spans="1:17" ht="25.5" x14ac:dyDescent="0.25">
      <c r="A585" s="15" t="s">
        <v>2858</v>
      </c>
      <c r="B585" s="15" t="s">
        <v>4205</v>
      </c>
      <c r="C585" s="15" t="s">
        <v>2857</v>
      </c>
      <c r="D585" s="15">
        <v>575340</v>
      </c>
      <c r="E585" s="15">
        <v>576356</v>
      </c>
      <c r="F585" s="15">
        <f>ABS(Tabelle2[[#This Row],[Stop]]-Tabelle2[[#This Row],[Start]]+1)</f>
        <v>1017</v>
      </c>
      <c r="G585" s="16">
        <f>Tabelle2[[#This Row],[Size '[bp']]]/$F$3118*100</f>
        <v>3.5071142346766351E-2</v>
      </c>
      <c r="H585" s="15" t="s">
        <v>7302</v>
      </c>
      <c r="I585" s="14" t="s">
        <v>11044</v>
      </c>
      <c r="J585" s="14" t="s">
        <v>6758</v>
      </c>
      <c r="K585" s="22"/>
      <c r="L585" s="22"/>
      <c r="M585" s="24"/>
      <c r="N585" s="20"/>
      <c r="O585" s="20"/>
      <c r="P585" s="20"/>
      <c r="Q585" s="20"/>
    </row>
    <row r="586" spans="1:17" x14ac:dyDescent="0.25">
      <c r="A586" s="15" t="s">
        <v>2856</v>
      </c>
      <c r="B586" s="15" t="s">
        <v>4206</v>
      </c>
      <c r="C586" s="15" t="s">
        <v>2855</v>
      </c>
      <c r="D586" s="15">
        <v>576412</v>
      </c>
      <c r="E586" s="15">
        <v>576903</v>
      </c>
      <c r="F586" s="15">
        <f>ABS(Tabelle2[[#This Row],[Stop]]-Tabelle2[[#This Row],[Start]]+1)</f>
        <v>492</v>
      </c>
      <c r="G586" s="16">
        <f>Tabelle2[[#This Row],[Size '[bp']]]/$F$3118*100</f>
        <v>1.6966570338848616E-2</v>
      </c>
      <c r="H586" s="15" t="s">
        <v>7303</v>
      </c>
      <c r="I586" s="14" t="s">
        <v>2854</v>
      </c>
      <c r="J586" s="14" t="s">
        <v>6575</v>
      </c>
      <c r="K586" s="22"/>
      <c r="L586" s="22"/>
      <c r="M586" s="24"/>
      <c r="N586" s="20"/>
      <c r="O586" s="20"/>
      <c r="P586" s="20"/>
      <c r="Q586" s="20"/>
    </row>
    <row r="587" spans="1:17" ht="25.5" x14ac:dyDescent="0.25">
      <c r="A587" s="15" t="s">
        <v>2853</v>
      </c>
      <c r="B587" s="15" t="s">
        <v>4207</v>
      </c>
      <c r="C587" s="15" t="s">
        <v>2852</v>
      </c>
      <c r="D587" s="15">
        <v>577044</v>
      </c>
      <c r="E587" s="15">
        <v>577928</v>
      </c>
      <c r="F587" s="15">
        <f>ABS(Tabelle2[[#This Row],[Stop]]-Tabelle2[[#This Row],[Start]]+1)</f>
        <v>885</v>
      </c>
      <c r="G587" s="16">
        <f>Tabelle2[[#This Row],[Size '[bp']]]/$F$3118*100</f>
        <v>3.0519135670489892E-2</v>
      </c>
      <c r="H587" s="15" t="s">
        <v>7304</v>
      </c>
      <c r="I587" s="14" t="s">
        <v>2851</v>
      </c>
      <c r="J587" s="14" t="s">
        <v>6758</v>
      </c>
      <c r="K587" s="22"/>
      <c r="L587" s="22"/>
      <c r="M587" s="24"/>
      <c r="N587" s="20"/>
      <c r="O587" s="20"/>
      <c r="P587" s="20"/>
      <c r="Q587" s="20"/>
    </row>
    <row r="588" spans="1:17" x14ac:dyDescent="0.25">
      <c r="A588" s="15" t="s">
        <v>2850</v>
      </c>
      <c r="B588" s="15" t="s">
        <v>4208</v>
      </c>
      <c r="C588" s="15" t="s">
        <v>7305</v>
      </c>
      <c r="D588" s="15">
        <v>578193</v>
      </c>
      <c r="E588" s="15">
        <v>580433</v>
      </c>
      <c r="F588" s="15">
        <f>ABS(Tabelle2[[#This Row],[Stop]]-Tabelle2[[#This Row],[Start]]+1)</f>
        <v>2241</v>
      </c>
      <c r="G588" s="16">
        <f>Tabelle2[[#This Row],[Size '[bp']]]/$F$3118*100</f>
        <v>7.7280658799511695E-2</v>
      </c>
      <c r="H588" s="15" t="s">
        <v>7306</v>
      </c>
      <c r="I588" s="14" t="s">
        <v>7307</v>
      </c>
      <c r="J588" s="14" t="s">
        <v>6632</v>
      </c>
      <c r="K588" s="22"/>
      <c r="L588" s="22"/>
      <c r="M588" s="24" t="s">
        <v>11406</v>
      </c>
      <c r="N588" s="20"/>
      <c r="O588" s="20"/>
      <c r="P588" s="20"/>
      <c r="Q588" s="20"/>
    </row>
    <row r="589" spans="1:17" x14ac:dyDescent="0.25">
      <c r="A589" s="15" t="s">
        <v>2849</v>
      </c>
      <c r="B589" s="15" t="s">
        <v>4209</v>
      </c>
      <c r="D589" s="15">
        <v>580892</v>
      </c>
      <c r="E589" s="15">
        <v>580434</v>
      </c>
      <c r="F589" s="15">
        <f>ABS(Tabelle2[[#This Row],[Stop]]-Tabelle2[[#This Row],[Start]]+1)</f>
        <v>457</v>
      </c>
      <c r="G589" s="16">
        <f>Tabelle2[[#This Row],[Size '[bp']]]/$F$3118*100</f>
        <v>1.5759598871654103E-2</v>
      </c>
      <c r="I589" s="14" t="s">
        <v>6801</v>
      </c>
      <c r="J589" s="14" t="s">
        <v>6563</v>
      </c>
      <c r="K589" s="22"/>
      <c r="L589" s="22"/>
      <c r="M589" s="24"/>
      <c r="N589" s="20"/>
      <c r="O589" s="20"/>
      <c r="P589" s="20"/>
      <c r="Q589" s="20"/>
    </row>
    <row r="590" spans="1:17" x14ac:dyDescent="0.25">
      <c r="A590" s="15" t="s">
        <v>2848</v>
      </c>
      <c r="B590" s="15" t="s">
        <v>4210</v>
      </c>
      <c r="D590" s="15">
        <v>581222</v>
      </c>
      <c r="E590" s="15">
        <v>580917</v>
      </c>
      <c r="F590" s="15">
        <f>ABS(Tabelle2[[#This Row],[Stop]]-Tabelle2[[#This Row],[Start]]+1)</f>
        <v>304</v>
      </c>
      <c r="G590" s="16">
        <f>Tabelle2[[#This Row],[Size '[bp']]]/$F$3118*100</f>
        <v>1.0483409315060935E-2</v>
      </c>
      <c r="I590" s="14" t="s">
        <v>120</v>
      </c>
      <c r="J590" s="14" t="s">
        <v>11627</v>
      </c>
      <c r="K590" s="22"/>
      <c r="L590" s="22"/>
      <c r="M590" s="24"/>
      <c r="N590" s="20"/>
      <c r="O590" s="20"/>
      <c r="P590" s="20"/>
      <c r="Q590" s="20"/>
    </row>
    <row r="591" spans="1:17" x14ac:dyDescent="0.25">
      <c r="A591" s="15" t="s">
        <v>2847</v>
      </c>
      <c r="B591" s="15" t="s">
        <v>4211</v>
      </c>
      <c r="D591" s="15">
        <v>581407</v>
      </c>
      <c r="E591" s="15">
        <v>582666</v>
      </c>
      <c r="F591" s="15">
        <f>ABS(Tabelle2[[#This Row],[Stop]]-Tabelle2[[#This Row],[Start]]+1)</f>
        <v>1260</v>
      </c>
      <c r="G591" s="16">
        <f>Tabelle2[[#This Row],[Size '[bp']]]/$F$3118*100</f>
        <v>4.3450972819002558E-2</v>
      </c>
      <c r="I591" s="14" t="s">
        <v>6560</v>
      </c>
      <c r="J591" s="14" t="s">
        <v>11627</v>
      </c>
      <c r="K591" s="22"/>
      <c r="L591" s="22"/>
      <c r="M591" s="24"/>
      <c r="N591" s="20"/>
      <c r="O591" s="20"/>
      <c r="P591" s="20"/>
      <c r="Q591" s="20"/>
    </row>
    <row r="592" spans="1:17" x14ac:dyDescent="0.25">
      <c r="A592" s="15" t="s">
        <v>2846</v>
      </c>
      <c r="B592" s="15" t="s">
        <v>4212</v>
      </c>
      <c r="D592" s="15">
        <v>582685</v>
      </c>
      <c r="E592" s="15">
        <v>584232</v>
      </c>
      <c r="F592" s="15">
        <f>ABS(Tabelle2[[#This Row],[Stop]]-Tabelle2[[#This Row],[Start]]+1)</f>
        <v>1548</v>
      </c>
      <c r="G592" s="16">
        <f>Tabelle2[[#This Row],[Size '[bp']]]/$F$3118*100</f>
        <v>5.3382623749060283E-2</v>
      </c>
      <c r="I592" s="14" t="s">
        <v>7308</v>
      </c>
      <c r="J592" s="14" t="s">
        <v>6563</v>
      </c>
      <c r="K592" s="22"/>
      <c r="L592" s="22"/>
      <c r="M592" s="24"/>
      <c r="N592" s="20"/>
      <c r="O592" s="20"/>
      <c r="P592" s="20"/>
      <c r="Q592" s="20"/>
    </row>
    <row r="593" spans="1:17" x14ac:dyDescent="0.25">
      <c r="A593" s="15" t="s">
        <v>2845</v>
      </c>
      <c r="B593" s="15" t="s">
        <v>4213</v>
      </c>
      <c r="C593" s="15" t="s">
        <v>2844</v>
      </c>
      <c r="D593" s="15">
        <v>584344</v>
      </c>
      <c r="E593" s="15">
        <v>585624</v>
      </c>
      <c r="F593" s="15">
        <f>ABS(Tabelle2[[#This Row],[Stop]]-Tabelle2[[#This Row],[Start]]+1)</f>
        <v>1281</v>
      </c>
      <c r="G593" s="16">
        <f>Tabelle2[[#This Row],[Size '[bp']]]/$F$3118*100</f>
        <v>4.4175155699319263E-2</v>
      </c>
      <c r="H593" s="15" t="s">
        <v>7309</v>
      </c>
      <c r="I593" s="14" t="s">
        <v>7310</v>
      </c>
      <c r="J593" s="14" t="s">
        <v>6632</v>
      </c>
      <c r="K593" s="29"/>
      <c r="L593" s="29"/>
      <c r="M593" s="30" t="s">
        <v>11184</v>
      </c>
      <c r="N593" s="20"/>
      <c r="O593" s="20"/>
      <c r="P593" s="20"/>
      <c r="Q593" s="20"/>
    </row>
    <row r="594" spans="1:17" x14ac:dyDescent="0.25">
      <c r="A594" s="15" t="s">
        <v>2843</v>
      </c>
      <c r="B594" s="15" t="s">
        <v>4214</v>
      </c>
      <c r="D594" s="15">
        <v>585824</v>
      </c>
      <c r="E594" s="15">
        <v>586252</v>
      </c>
      <c r="F594" s="15">
        <f>ABS(Tabelle2[[#This Row],[Stop]]-Tabelle2[[#This Row],[Start]]+1)</f>
        <v>429</v>
      </c>
      <c r="G594" s="16">
        <f>Tabelle2[[#This Row],[Size '[bp']]]/$F$3118*100</f>
        <v>1.479402169789849E-2</v>
      </c>
      <c r="I594" s="14" t="s">
        <v>6564</v>
      </c>
      <c r="J594" s="14" t="s">
        <v>11627</v>
      </c>
      <c r="K594" s="22"/>
      <c r="L594" s="22"/>
      <c r="M594" s="24"/>
      <c r="N594" s="20"/>
      <c r="O594" s="20"/>
      <c r="P594" s="20"/>
      <c r="Q594" s="20"/>
    </row>
    <row r="595" spans="1:17" x14ac:dyDescent="0.25">
      <c r="A595" s="15" t="s">
        <v>35</v>
      </c>
      <c r="B595" s="15" t="s">
        <v>4215</v>
      </c>
      <c r="D595" s="15">
        <v>587641</v>
      </c>
      <c r="E595" s="15">
        <v>586397</v>
      </c>
      <c r="F595" s="15">
        <f>ABS(Tabelle2[[#This Row],[Stop]]-Tabelle2[[#This Row],[Start]]+1)</f>
        <v>1243</v>
      </c>
      <c r="G595" s="16">
        <f>Tabelle2[[#This Row],[Size '[bp']]]/$F$3118*100</f>
        <v>4.2864729534936655E-2</v>
      </c>
      <c r="I595" s="14" t="s">
        <v>7311</v>
      </c>
      <c r="J595" s="14" t="s">
        <v>6563</v>
      </c>
      <c r="K595" s="22"/>
      <c r="L595" s="22"/>
      <c r="M595" s="24"/>
      <c r="N595" s="20"/>
      <c r="O595" s="20"/>
      <c r="P595" s="20"/>
      <c r="Q595" s="20"/>
    </row>
    <row r="596" spans="1:17" x14ac:dyDescent="0.25">
      <c r="A596" s="15" t="s">
        <v>2842</v>
      </c>
      <c r="B596" s="15" t="s">
        <v>4216</v>
      </c>
      <c r="D596" s="15">
        <v>589025</v>
      </c>
      <c r="E596" s="15">
        <v>587643</v>
      </c>
      <c r="F596" s="15">
        <f>ABS(Tabelle2[[#This Row],[Stop]]-Tabelle2[[#This Row],[Start]]+1)</f>
        <v>1381</v>
      </c>
      <c r="G596" s="16">
        <f>Tabelle2[[#This Row],[Size '[bp']]]/$F$3118*100</f>
        <v>4.7623645605589314E-2</v>
      </c>
      <c r="I596" s="14" t="s">
        <v>6564</v>
      </c>
      <c r="J596" s="14" t="s">
        <v>11627</v>
      </c>
      <c r="K596" s="22"/>
      <c r="L596" s="22"/>
      <c r="M596" s="24"/>
      <c r="N596" s="20"/>
      <c r="O596" s="20"/>
      <c r="P596" s="20"/>
      <c r="Q596" s="20"/>
    </row>
    <row r="597" spans="1:17" ht="25.5" x14ac:dyDescent="0.25">
      <c r="A597" s="15" t="s">
        <v>2841</v>
      </c>
      <c r="B597" s="15" t="s">
        <v>4217</v>
      </c>
      <c r="D597" s="15">
        <v>589240</v>
      </c>
      <c r="E597" s="15">
        <v>592866</v>
      </c>
      <c r="F597" s="15">
        <f>ABS(Tabelle2[[#This Row],[Stop]]-Tabelle2[[#This Row],[Start]]+1)</f>
        <v>3627</v>
      </c>
      <c r="G597" s="16">
        <f>Tabelle2[[#This Row],[Size '[bp']]]/$F$3118*100</f>
        <v>0.12507672890041452</v>
      </c>
      <c r="I597" s="14" t="s">
        <v>7312</v>
      </c>
      <c r="J597" s="14" t="s">
        <v>6563</v>
      </c>
      <c r="K597" s="22"/>
      <c r="L597" s="22"/>
      <c r="M597" s="24"/>
      <c r="N597" s="20"/>
      <c r="O597" s="20"/>
      <c r="P597" s="20"/>
      <c r="Q597" s="20"/>
    </row>
    <row r="598" spans="1:17" x14ac:dyDescent="0.25">
      <c r="A598" s="15" t="s">
        <v>2840</v>
      </c>
      <c r="B598" s="15" t="s">
        <v>4218</v>
      </c>
      <c r="D598" s="15">
        <v>592863</v>
      </c>
      <c r="E598" s="15">
        <v>593765</v>
      </c>
      <c r="F598" s="15">
        <f>ABS(Tabelle2[[#This Row],[Stop]]-Tabelle2[[#This Row],[Start]]+1)</f>
        <v>903</v>
      </c>
      <c r="G598" s="16">
        <f>Tabelle2[[#This Row],[Size '[bp']]]/$F$3118*100</f>
        <v>3.1139863853618503E-2</v>
      </c>
      <c r="I598" s="14" t="s">
        <v>6560</v>
      </c>
      <c r="J598" s="14" t="s">
        <v>11627</v>
      </c>
      <c r="K598" s="22"/>
      <c r="L598" s="22"/>
      <c r="M598" s="24"/>
      <c r="N598" s="20"/>
      <c r="O598" s="20"/>
      <c r="P598" s="20"/>
      <c r="Q598" s="20"/>
    </row>
    <row r="599" spans="1:17" x14ac:dyDescent="0.25">
      <c r="A599" s="15" t="s">
        <v>2839</v>
      </c>
      <c r="B599" s="15" t="s">
        <v>4219</v>
      </c>
      <c r="D599" s="15">
        <v>593936</v>
      </c>
      <c r="E599" s="15">
        <v>594262</v>
      </c>
      <c r="F599" s="15">
        <f>ABS(Tabelle2[[#This Row],[Stop]]-Tabelle2[[#This Row],[Start]]+1)</f>
        <v>327</v>
      </c>
      <c r="G599" s="16">
        <f>Tabelle2[[#This Row],[Size '[bp']]]/$F$3118*100</f>
        <v>1.1276561993503046E-2</v>
      </c>
      <c r="I599" s="14" t="s">
        <v>6560</v>
      </c>
      <c r="J599" s="14" t="s">
        <v>11627</v>
      </c>
      <c r="K599" s="22"/>
      <c r="L599" s="22"/>
      <c r="M599" s="24"/>
      <c r="N599" s="20"/>
      <c r="O599" s="20"/>
      <c r="P599" s="20"/>
      <c r="Q599" s="20"/>
    </row>
    <row r="600" spans="1:17" x14ac:dyDescent="0.25">
      <c r="A600" s="15" t="s">
        <v>2838</v>
      </c>
      <c r="B600" s="15" t="s">
        <v>4220</v>
      </c>
      <c r="D600" s="15">
        <v>594294</v>
      </c>
      <c r="E600" s="15">
        <v>594584</v>
      </c>
      <c r="F600" s="15">
        <f>ABS(Tabelle2[[#This Row],[Stop]]-Tabelle2[[#This Row],[Start]]+1)</f>
        <v>291</v>
      </c>
      <c r="G600" s="16">
        <f>Tabelle2[[#This Row],[Size '[bp']]]/$F$3118*100</f>
        <v>1.0035105627245829E-2</v>
      </c>
      <c r="I600" s="14" t="s">
        <v>6560</v>
      </c>
      <c r="J600" s="14" t="s">
        <v>11627</v>
      </c>
      <c r="K600" s="22"/>
      <c r="L600" s="22"/>
      <c r="M600" s="24"/>
      <c r="N600" s="20"/>
      <c r="O600" s="20"/>
      <c r="P600" s="20"/>
      <c r="Q600" s="20"/>
    </row>
    <row r="601" spans="1:17" x14ac:dyDescent="0.25">
      <c r="A601" s="15" t="s">
        <v>2837</v>
      </c>
      <c r="B601" s="15" t="s">
        <v>4221</v>
      </c>
      <c r="C601" s="15" t="s">
        <v>2836</v>
      </c>
      <c r="D601" s="15">
        <v>594940</v>
      </c>
      <c r="E601" s="15">
        <v>595383</v>
      </c>
      <c r="F601" s="15">
        <f>ABS(Tabelle2[[#This Row],[Stop]]-Tabelle2[[#This Row],[Start]]+1)</f>
        <v>444</v>
      </c>
      <c r="G601" s="16">
        <f>Tabelle2[[#This Row],[Size '[bp']]]/$F$3118*100</f>
        <v>1.5311295183838995E-2</v>
      </c>
      <c r="H601" s="15" t="s">
        <v>7313</v>
      </c>
      <c r="I601" s="14" t="s">
        <v>2835</v>
      </c>
      <c r="J601" s="14" t="s">
        <v>6575</v>
      </c>
      <c r="K601" s="22"/>
      <c r="L601" s="22"/>
      <c r="M601" s="24"/>
      <c r="N601" s="20"/>
      <c r="O601" s="20"/>
      <c r="P601" s="20"/>
      <c r="Q601" s="20"/>
    </row>
    <row r="602" spans="1:17" x14ac:dyDescent="0.25">
      <c r="A602" s="15" t="s">
        <v>2834</v>
      </c>
      <c r="B602" s="15" t="s">
        <v>4222</v>
      </c>
      <c r="C602" s="15" t="s">
        <v>2833</v>
      </c>
      <c r="D602" s="15">
        <v>595383</v>
      </c>
      <c r="E602" s="15">
        <v>595931</v>
      </c>
      <c r="F602" s="15">
        <f>ABS(Tabelle2[[#This Row],[Stop]]-Tabelle2[[#This Row],[Start]]+1)</f>
        <v>549</v>
      </c>
      <c r="G602" s="16">
        <f>Tabelle2[[#This Row],[Size '[bp']]]/$F$3118*100</f>
        <v>1.8932209585422542E-2</v>
      </c>
      <c r="H602" s="15" t="s">
        <v>7314</v>
      </c>
      <c r="I602" s="14" t="s">
        <v>2832</v>
      </c>
      <c r="J602" s="14" t="s">
        <v>6575</v>
      </c>
      <c r="K602" s="22"/>
      <c r="L602" s="22"/>
      <c r="M602" s="24"/>
      <c r="N602" s="20"/>
      <c r="O602" s="20"/>
      <c r="P602" s="20"/>
      <c r="Q602" s="20"/>
    </row>
    <row r="603" spans="1:17" x14ac:dyDescent="0.25">
      <c r="A603" s="15" t="s">
        <v>2831</v>
      </c>
      <c r="B603" s="15" t="s">
        <v>4223</v>
      </c>
      <c r="C603" s="15" t="s">
        <v>2830</v>
      </c>
      <c r="D603" s="15">
        <v>596110</v>
      </c>
      <c r="E603" s="15">
        <v>597453</v>
      </c>
      <c r="F603" s="15">
        <f>ABS(Tabelle2[[#This Row],[Stop]]-Tabelle2[[#This Row],[Start]]+1)</f>
        <v>1344</v>
      </c>
      <c r="G603" s="16">
        <f>Tabelle2[[#This Row],[Size '[bp']]]/$F$3118*100</f>
        <v>4.6347704340269393E-2</v>
      </c>
      <c r="H603" s="15" t="s">
        <v>7315</v>
      </c>
      <c r="I603" s="14" t="s">
        <v>7316</v>
      </c>
      <c r="J603" s="14" t="s">
        <v>6632</v>
      </c>
      <c r="K603" s="22"/>
      <c r="L603" s="22"/>
      <c r="M603" s="24" t="s">
        <v>10748</v>
      </c>
      <c r="N603" s="20"/>
      <c r="O603" s="20"/>
      <c r="P603" s="20"/>
      <c r="Q603" s="20"/>
    </row>
    <row r="604" spans="1:17" x14ac:dyDescent="0.25">
      <c r="A604" s="15" t="s">
        <v>2829</v>
      </c>
      <c r="B604" s="15" t="s">
        <v>4224</v>
      </c>
      <c r="D604" s="15">
        <v>597893</v>
      </c>
      <c r="E604" s="15">
        <v>598198</v>
      </c>
      <c r="F604" s="15">
        <f>ABS(Tabelle2[[#This Row],[Stop]]-Tabelle2[[#This Row],[Start]]+1)</f>
        <v>306</v>
      </c>
      <c r="G604" s="16">
        <f>Tabelle2[[#This Row],[Size '[bp']]]/$F$3118*100</f>
        <v>1.0552379113186336E-2</v>
      </c>
      <c r="I604" s="14" t="s">
        <v>6560</v>
      </c>
      <c r="J604" s="14" t="s">
        <v>11627</v>
      </c>
      <c r="K604" s="22" t="s">
        <v>6893</v>
      </c>
      <c r="L604" s="22"/>
      <c r="M604" s="24"/>
      <c r="N604" s="20"/>
      <c r="O604" s="20"/>
      <c r="P604" s="20"/>
      <c r="Q604" s="20"/>
    </row>
    <row r="605" spans="1:17" x14ac:dyDescent="0.25">
      <c r="A605" s="15" t="s">
        <v>2828</v>
      </c>
      <c r="B605" s="15" t="s">
        <v>4225</v>
      </c>
      <c r="D605" s="15">
        <v>598195</v>
      </c>
      <c r="E605" s="15">
        <v>599706</v>
      </c>
      <c r="F605" s="15">
        <f>ABS(Tabelle2[[#This Row],[Stop]]-Tabelle2[[#This Row],[Start]]+1)</f>
        <v>1512</v>
      </c>
      <c r="G605" s="16">
        <f>Tabelle2[[#This Row],[Size '[bp']]]/$F$3118*100</f>
        <v>5.2141167382803076E-2</v>
      </c>
      <c r="I605" s="14" t="s">
        <v>6560</v>
      </c>
      <c r="J605" s="14" t="s">
        <v>11627</v>
      </c>
      <c r="K605" s="22" t="s">
        <v>6893</v>
      </c>
      <c r="L605" s="22"/>
      <c r="M605" s="24"/>
      <c r="N605" s="20"/>
      <c r="O605" s="20"/>
      <c r="P605" s="20"/>
      <c r="Q605" s="20"/>
    </row>
    <row r="606" spans="1:17" x14ac:dyDescent="0.25">
      <c r="A606" s="15" t="s">
        <v>2827</v>
      </c>
      <c r="B606" s="15" t="s">
        <v>4226</v>
      </c>
      <c r="D606" s="15">
        <v>599760</v>
      </c>
      <c r="E606" s="15">
        <v>599936</v>
      </c>
      <c r="F606" s="15">
        <f>ABS(Tabelle2[[#This Row],[Stop]]-Tabelle2[[#This Row],[Start]]+1)</f>
        <v>177</v>
      </c>
      <c r="G606" s="16">
        <f>Tabelle2[[#This Row],[Size '[bp']]]/$F$3118*100</f>
        <v>6.1038271340979793E-3</v>
      </c>
      <c r="I606" s="14" t="s">
        <v>6560</v>
      </c>
      <c r="J606" s="14" t="s">
        <v>11627</v>
      </c>
      <c r="K606" s="22" t="s">
        <v>6893</v>
      </c>
      <c r="L606" s="22"/>
      <c r="M606" s="24"/>
      <c r="N606" s="20"/>
      <c r="O606" s="20"/>
      <c r="P606" s="20"/>
      <c r="Q606" s="20"/>
    </row>
    <row r="607" spans="1:17" x14ac:dyDescent="0.25">
      <c r="A607" s="15" t="s">
        <v>2826</v>
      </c>
      <c r="B607" s="15" t="s">
        <v>4227</v>
      </c>
      <c r="D607" s="15">
        <v>600877</v>
      </c>
      <c r="E607" s="15">
        <v>600020</v>
      </c>
      <c r="F607" s="15">
        <f>ABS(Tabelle2[[#This Row],[Stop]]-Tabelle2[[#This Row],[Start]]+1)</f>
        <v>856</v>
      </c>
      <c r="G607" s="16">
        <f>Tabelle2[[#This Row],[Size '[bp']]]/$F$3118*100</f>
        <v>2.9519073597671579E-2</v>
      </c>
      <c r="I607" s="14" t="s">
        <v>6560</v>
      </c>
      <c r="J607" s="14" t="s">
        <v>11627</v>
      </c>
      <c r="K607" s="22" t="s">
        <v>7033</v>
      </c>
      <c r="L607" s="22"/>
      <c r="M607" s="24"/>
      <c r="N607" s="20"/>
      <c r="O607" s="20"/>
      <c r="P607" s="20"/>
      <c r="Q607" s="20"/>
    </row>
    <row r="608" spans="1:17" ht="25.5" x14ac:dyDescent="0.25">
      <c r="A608" s="15" t="s">
        <v>2825</v>
      </c>
      <c r="B608" s="15" t="s">
        <v>4228</v>
      </c>
      <c r="C608" s="15" t="s">
        <v>2824</v>
      </c>
      <c r="D608" s="15">
        <v>600972</v>
      </c>
      <c r="E608" s="15">
        <v>602057</v>
      </c>
      <c r="F608" s="15">
        <f>ABS(Tabelle2[[#This Row],[Stop]]-Tabelle2[[#This Row],[Start]]+1)</f>
        <v>1086</v>
      </c>
      <c r="G608" s="16">
        <f>Tabelle2[[#This Row],[Size '[bp']]]/$F$3118*100</f>
        <v>3.7450600382092677E-2</v>
      </c>
      <c r="H608" s="15" t="s">
        <v>7317</v>
      </c>
      <c r="I608" s="14" t="s">
        <v>11043</v>
      </c>
      <c r="J608" s="14" t="s">
        <v>7318</v>
      </c>
      <c r="K608" s="22" t="s">
        <v>7033</v>
      </c>
      <c r="L608" s="22"/>
      <c r="M608" s="24"/>
      <c r="N608" s="20"/>
      <c r="O608" s="20"/>
      <c r="P608" s="20"/>
      <c r="Q608" s="20"/>
    </row>
    <row r="609" spans="1:17" x14ac:dyDescent="0.25">
      <c r="A609" s="15" t="s">
        <v>2823</v>
      </c>
      <c r="B609" s="15" t="s">
        <v>4229</v>
      </c>
      <c r="D609" s="15">
        <v>602081</v>
      </c>
      <c r="E609" s="15">
        <v>602578</v>
      </c>
      <c r="F609" s="15">
        <f>ABS(Tabelle2[[#This Row],[Stop]]-Tabelle2[[#This Row],[Start]]+1)</f>
        <v>498</v>
      </c>
      <c r="G609" s="16">
        <f>Tabelle2[[#This Row],[Size '[bp']]]/$F$3118*100</f>
        <v>1.717347973322482E-2</v>
      </c>
      <c r="I609" s="14" t="s">
        <v>7319</v>
      </c>
      <c r="J609" s="14" t="s">
        <v>6563</v>
      </c>
      <c r="K609" s="22"/>
      <c r="L609" s="22"/>
      <c r="M609" s="24"/>
      <c r="N609" s="20"/>
      <c r="O609" s="20"/>
      <c r="P609" s="20"/>
      <c r="Q609" s="20"/>
    </row>
    <row r="610" spans="1:17" x14ac:dyDescent="0.25">
      <c r="A610" s="15" t="s">
        <v>2822</v>
      </c>
      <c r="B610" s="15" t="s">
        <v>4230</v>
      </c>
      <c r="D610" s="15">
        <v>602812</v>
      </c>
      <c r="E610" s="15">
        <v>604413</v>
      </c>
      <c r="F610" s="15">
        <f>ABS(Tabelle2[[#This Row],[Stop]]-Tabelle2[[#This Row],[Start]]+1)</f>
        <v>1602</v>
      </c>
      <c r="G610" s="16">
        <f>Tabelle2[[#This Row],[Size '[bp']]]/$F$3118*100</f>
        <v>5.5244808298446108E-2</v>
      </c>
      <c r="I610" s="14" t="s">
        <v>7320</v>
      </c>
      <c r="J610" s="14" t="s">
        <v>6563</v>
      </c>
      <c r="K610" s="22"/>
      <c r="L610" s="22"/>
      <c r="M610" s="20" t="s">
        <v>11368</v>
      </c>
      <c r="N610" s="20"/>
      <c r="O610" s="20"/>
      <c r="P610" s="20"/>
      <c r="Q610" s="20"/>
    </row>
    <row r="611" spans="1:17" x14ac:dyDescent="0.25">
      <c r="A611" s="15" t="s">
        <v>8</v>
      </c>
      <c r="B611" s="15" t="s">
        <v>4231</v>
      </c>
      <c r="C611" s="15" t="s">
        <v>9</v>
      </c>
      <c r="D611" s="15">
        <v>604471</v>
      </c>
      <c r="E611" s="15">
        <v>605712</v>
      </c>
      <c r="F611" s="15">
        <f>ABS(Tabelle2[[#This Row],[Stop]]-Tabelle2[[#This Row],[Start]]+1)</f>
        <v>1242</v>
      </c>
      <c r="G611" s="16">
        <f>Tabelle2[[#This Row],[Size '[bp']]]/$F$3118*100</f>
        <v>4.2830244635873947E-2</v>
      </c>
      <c r="H611" s="15" t="s">
        <v>7321</v>
      </c>
      <c r="I611" s="14" t="s">
        <v>7322</v>
      </c>
      <c r="J611" s="14" t="s">
        <v>6585</v>
      </c>
      <c r="K611" s="22"/>
      <c r="L611" s="22"/>
      <c r="M611" s="24"/>
      <c r="N611" s="20"/>
      <c r="O611" s="20"/>
      <c r="P611" s="20"/>
      <c r="Q611" s="20"/>
    </row>
    <row r="612" spans="1:17" x14ac:dyDescent="0.25">
      <c r="A612" s="15" t="s">
        <v>36</v>
      </c>
      <c r="B612" s="15" t="s">
        <v>4232</v>
      </c>
      <c r="D612" s="15">
        <v>605719</v>
      </c>
      <c r="E612" s="15">
        <v>606396</v>
      </c>
      <c r="F612" s="15">
        <f>ABS(Tabelle2[[#This Row],[Stop]]-Tabelle2[[#This Row],[Start]]+1)</f>
        <v>678</v>
      </c>
      <c r="G612" s="16">
        <f>Tabelle2[[#This Row],[Size '[bp']]]/$F$3118*100</f>
        <v>2.33807615645109E-2</v>
      </c>
      <c r="I612" s="14" t="s">
        <v>7323</v>
      </c>
      <c r="J612" s="14" t="s">
        <v>6585</v>
      </c>
      <c r="K612" s="22"/>
      <c r="L612" s="22"/>
      <c r="M612" s="24"/>
      <c r="N612" s="20"/>
      <c r="O612" s="20"/>
      <c r="P612" s="20"/>
      <c r="Q612" s="20"/>
    </row>
    <row r="613" spans="1:17" x14ac:dyDescent="0.25">
      <c r="A613" s="15" t="s">
        <v>2821</v>
      </c>
      <c r="B613" s="15" t="s">
        <v>4233</v>
      </c>
      <c r="D613" s="15">
        <v>606393</v>
      </c>
      <c r="E613" s="15">
        <v>606902</v>
      </c>
      <c r="F613" s="15">
        <f>ABS(Tabelle2[[#This Row],[Stop]]-Tabelle2[[#This Row],[Start]]+1)</f>
        <v>510</v>
      </c>
      <c r="G613" s="16">
        <f>Tabelle2[[#This Row],[Size '[bp']]]/$F$3118*100</f>
        <v>1.7587298521977227E-2</v>
      </c>
      <c r="I613" s="14" t="s">
        <v>6801</v>
      </c>
      <c r="J613" s="14" t="s">
        <v>6563</v>
      </c>
      <c r="K613" s="22"/>
      <c r="L613" s="22"/>
      <c r="M613" s="24"/>
      <c r="N613" s="20"/>
      <c r="O613" s="20"/>
      <c r="P613" s="20"/>
      <c r="Q613" s="20"/>
    </row>
    <row r="614" spans="1:17" ht="25.5" x14ac:dyDescent="0.25">
      <c r="A614" s="15" t="s">
        <v>10</v>
      </c>
      <c r="B614" s="15" t="s">
        <v>4234</v>
      </c>
      <c r="C614" s="15" t="s">
        <v>11</v>
      </c>
      <c r="D614" s="15">
        <v>606906</v>
      </c>
      <c r="E614" s="15">
        <v>607940</v>
      </c>
      <c r="F614" s="15">
        <f>ABS(Tabelle2[[#This Row],[Stop]]-Tabelle2[[#This Row],[Start]]+1)</f>
        <v>1035</v>
      </c>
      <c r="G614" s="16">
        <f>Tabelle2[[#This Row],[Size '[bp']]]/$F$3118*100</f>
        <v>3.5691870529894955E-2</v>
      </c>
      <c r="H614" s="15" t="s">
        <v>7324</v>
      </c>
      <c r="I614" s="14" t="s">
        <v>7325</v>
      </c>
      <c r="J614" s="14" t="s">
        <v>7326</v>
      </c>
      <c r="K614" s="22"/>
      <c r="L614" s="22"/>
      <c r="M614" s="24"/>
      <c r="N614" s="20"/>
      <c r="O614" s="20"/>
      <c r="P614" s="20"/>
      <c r="Q614" s="20"/>
    </row>
    <row r="615" spans="1:17" x14ac:dyDescent="0.25">
      <c r="A615" s="15" t="s">
        <v>2820</v>
      </c>
      <c r="B615" s="15" t="s">
        <v>4235</v>
      </c>
      <c r="D615" s="15">
        <v>607959</v>
      </c>
      <c r="E615" s="15">
        <v>609683</v>
      </c>
      <c r="F615" s="15">
        <f>ABS(Tabelle2[[#This Row],[Stop]]-Tabelle2[[#This Row],[Start]]+1)</f>
        <v>1725</v>
      </c>
      <c r="G615" s="16">
        <f>Tabelle2[[#This Row],[Size '[bp']]]/$F$3118*100</f>
        <v>5.9486450883158265E-2</v>
      </c>
      <c r="I615" s="14" t="s">
        <v>7327</v>
      </c>
      <c r="J615" s="14" t="s">
        <v>11627</v>
      </c>
      <c r="K615" s="22"/>
      <c r="L615" s="22"/>
      <c r="M615" s="24"/>
      <c r="N615" s="20"/>
      <c r="O615" s="20"/>
      <c r="P615" s="20"/>
      <c r="Q615" s="20"/>
    </row>
    <row r="616" spans="1:17" x14ac:dyDescent="0.25">
      <c r="A616" s="15" t="s">
        <v>2819</v>
      </c>
      <c r="B616" s="15" t="s">
        <v>4236</v>
      </c>
      <c r="D616" s="15">
        <v>609757</v>
      </c>
      <c r="E616" s="15">
        <v>610179</v>
      </c>
      <c r="F616" s="15">
        <f>ABS(Tabelle2[[#This Row],[Stop]]-Tabelle2[[#This Row],[Start]]+1)</f>
        <v>423</v>
      </c>
      <c r="G616" s="16">
        <f>Tabelle2[[#This Row],[Size '[bp']]]/$F$3118*100</f>
        <v>1.4587112303522288E-2</v>
      </c>
      <c r="I616" s="14" t="s">
        <v>120</v>
      </c>
      <c r="J616" s="14" t="s">
        <v>11627</v>
      </c>
      <c r="K616" s="22"/>
      <c r="L616" s="22"/>
      <c r="M616" s="24"/>
      <c r="N616" s="20"/>
      <c r="O616" s="20"/>
      <c r="P616" s="20"/>
      <c r="Q616" s="20"/>
    </row>
    <row r="617" spans="1:17" ht="25.5" x14ac:dyDescent="0.25">
      <c r="A617" s="15" t="s">
        <v>2818</v>
      </c>
      <c r="B617" s="15" t="s">
        <v>4237</v>
      </c>
      <c r="C617" s="15" t="s">
        <v>2817</v>
      </c>
      <c r="D617" s="15">
        <v>610349</v>
      </c>
      <c r="E617" s="15">
        <v>610648</v>
      </c>
      <c r="F617" s="15">
        <f>ABS(Tabelle2[[#This Row],[Stop]]-Tabelle2[[#This Row],[Start]]+1)</f>
        <v>300</v>
      </c>
      <c r="G617" s="16">
        <f>Tabelle2[[#This Row],[Size '[bp']]]/$F$3118*100</f>
        <v>1.0345469718810134E-2</v>
      </c>
      <c r="H617" s="15" t="s">
        <v>7328</v>
      </c>
      <c r="I617" s="14" t="s">
        <v>7329</v>
      </c>
      <c r="J617" s="14" t="s">
        <v>6585</v>
      </c>
      <c r="K617" s="22" t="s">
        <v>7330</v>
      </c>
      <c r="L617" s="22"/>
      <c r="M617" s="24" t="s">
        <v>10749</v>
      </c>
      <c r="N617" s="20"/>
      <c r="O617" s="20"/>
      <c r="P617" s="20"/>
      <c r="Q617" s="20"/>
    </row>
    <row r="618" spans="1:17" ht="25.5" x14ac:dyDescent="0.25">
      <c r="A618" s="15" t="s">
        <v>2816</v>
      </c>
      <c r="C618" s="15" t="s">
        <v>524</v>
      </c>
      <c r="D618" s="15">
        <v>610660</v>
      </c>
      <c r="E618" s="15">
        <v>611034</v>
      </c>
      <c r="F618" s="15">
        <f>ABS(Tabelle2[[#This Row],[Stop]]-Tabelle2[[#This Row],[Start]]+1)</f>
        <v>375</v>
      </c>
      <c r="G618" s="16">
        <f>Tabelle2[[#This Row],[Size '[bp']]]/$F$3118*100</f>
        <v>1.2931837148512666E-2</v>
      </c>
      <c r="H618" s="15" t="s">
        <v>10060</v>
      </c>
      <c r="I618" s="14" t="s">
        <v>11045</v>
      </c>
      <c r="J618" s="14" t="s">
        <v>6585</v>
      </c>
      <c r="K618" s="22" t="s">
        <v>7331</v>
      </c>
      <c r="L618" s="22"/>
      <c r="M618" s="24" t="s">
        <v>10749</v>
      </c>
      <c r="N618" s="20"/>
      <c r="O618" s="20"/>
      <c r="P618" s="20"/>
      <c r="Q618" s="20"/>
    </row>
    <row r="619" spans="1:17" ht="25.5" x14ac:dyDescent="0.25">
      <c r="A619" s="15" t="s">
        <v>2815</v>
      </c>
      <c r="C619" s="15" t="s">
        <v>7332</v>
      </c>
      <c r="D619" s="15">
        <v>611123</v>
      </c>
      <c r="E619" s="15">
        <v>612433</v>
      </c>
      <c r="F619" s="15">
        <f>ABS(Tabelle2[[#This Row],[Stop]]-Tabelle2[[#This Row],[Start]]+1)</f>
        <v>1311</v>
      </c>
      <c r="G619" s="16">
        <f>Tabelle2[[#This Row],[Size '[bp']]]/$F$3118*100</f>
        <v>4.520970267120028E-2</v>
      </c>
      <c r="H619" s="15" t="s">
        <v>7333</v>
      </c>
      <c r="I619" s="14" t="s">
        <v>6808</v>
      </c>
      <c r="J619" s="14" t="s">
        <v>6554</v>
      </c>
      <c r="K619" s="22"/>
      <c r="L619" s="22"/>
      <c r="M619" s="24"/>
      <c r="N619" s="21">
        <v>1</v>
      </c>
      <c r="O619" s="21"/>
      <c r="P619" s="21">
        <v>1</v>
      </c>
      <c r="Q619" s="20"/>
    </row>
    <row r="620" spans="1:17" ht="25.5" x14ac:dyDescent="0.25">
      <c r="A620" s="15" t="s">
        <v>2814</v>
      </c>
      <c r="B620" s="15" t="s">
        <v>4238</v>
      </c>
      <c r="C620" s="15" t="s">
        <v>10586</v>
      </c>
      <c r="D620" s="15">
        <v>612457</v>
      </c>
      <c r="E620" s="15">
        <v>613737</v>
      </c>
      <c r="F620" s="15">
        <f>ABS(Tabelle2[[#This Row],[Stop]]-Tabelle2[[#This Row],[Start]]+1)</f>
        <v>1281</v>
      </c>
      <c r="G620" s="16">
        <f>Tabelle2[[#This Row],[Size '[bp']]]/$F$3118*100</f>
        <v>4.4175155699319263E-2</v>
      </c>
      <c r="H620" s="15" t="s">
        <v>10587</v>
      </c>
      <c r="I620" s="14" t="s">
        <v>11046</v>
      </c>
      <c r="J620" s="14" t="s">
        <v>6585</v>
      </c>
      <c r="K620" s="22"/>
      <c r="L620" s="22"/>
      <c r="M620" s="24" t="s">
        <v>10749</v>
      </c>
      <c r="N620" s="20"/>
      <c r="O620" s="20"/>
      <c r="P620" s="20"/>
      <c r="Q620" s="20"/>
    </row>
    <row r="621" spans="1:17" x14ac:dyDescent="0.25">
      <c r="A621" s="15" t="s">
        <v>2813</v>
      </c>
      <c r="B621" s="15" t="s">
        <v>4239</v>
      </c>
      <c r="C621" s="15" t="s">
        <v>7334</v>
      </c>
      <c r="D621" s="15">
        <v>614175</v>
      </c>
      <c r="E621" s="15">
        <v>613876</v>
      </c>
      <c r="F621" s="15">
        <f>ABS(Tabelle2[[#This Row],[Stop]]-Tabelle2[[#This Row],[Start]]+1)</f>
        <v>298</v>
      </c>
      <c r="G621" s="16">
        <f>Tabelle2[[#This Row],[Size '[bp']]]/$F$3118*100</f>
        <v>1.0276499920684731E-2</v>
      </c>
      <c r="H621" s="15" t="s">
        <v>7335</v>
      </c>
      <c r="I621" s="14" t="s">
        <v>7336</v>
      </c>
      <c r="J621" s="14" t="s">
        <v>7163</v>
      </c>
      <c r="K621" s="22"/>
      <c r="L621" s="22" t="s">
        <v>7337</v>
      </c>
      <c r="M621" s="24" t="s">
        <v>10821</v>
      </c>
      <c r="N621" s="20"/>
      <c r="O621" s="20"/>
      <c r="P621" s="20"/>
      <c r="Q621" s="20"/>
    </row>
    <row r="622" spans="1:17" ht="25.5" x14ac:dyDescent="0.25">
      <c r="A622" s="15" t="s">
        <v>2812</v>
      </c>
      <c r="B622" s="15" t="s">
        <v>4240</v>
      </c>
      <c r="C622" s="15" t="s">
        <v>2811</v>
      </c>
      <c r="D622" s="15">
        <v>614617</v>
      </c>
      <c r="E622" s="15">
        <v>615183</v>
      </c>
      <c r="F622" s="15">
        <f>ABS(Tabelle2[[#This Row],[Stop]]-Tabelle2[[#This Row],[Start]]+1)</f>
        <v>567</v>
      </c>
      <c r="G622" s="16">
        <f>Tabelle2[[#This Row],[Size '[bp']]]/$F$3118*100</f>
        <v>1.9552937768551149E-2</v>
      </c>
      <c r="H622" s="15" t="s">
        <v>7338</v>
      </c>
      <c r="I622" s="14" t="s">
        <v>11173</v>
      </c>
      <c r="J622" s="14" t="s">
        <v>6758</v>
      </c>
      <c r="K622" s="29"/>
      <c r="L622" s="29"/>
      <c r="M622" s="30" t="s">
        <v>11131</v>
      </c>
      <c r="N622" s="20"/>
      <c r="O622" s="20"/>
      <c r="P622" s="20"/>
      <c r="Q622" s="20"/>
    </row>
    <row r="623" spans="1:17" x14ac:dyDescent="0.25">
      <c r="A623" s="15" t="s">
        <v>2810</v>
      </c>
      <c r="B623" s="15" t="s">
        <v>4241</v>
      </c>
      <c r="D623" s="15">
        <v>615183</v>
      </c>
      <c r="E623" s="15">
        <v>616211</v>
      </c>
      <c r="F623" s="15">
        <f>ABS(Tabelle2[[#This Row],[Stop]]-Tabelle2[[#This Row],[Start]]+1)</f>
        <v>1029</v>
      </c>
      <c r="G623" s="16">
        <f>Tabelle2[[#This Row],[Size '[bp']]]/$F$3118*100</f>
        <v>3.5484961135518758E-2</v>
      </c>
      <c r="I623" s="14" t="s">
        <v>6560</v>
      </c>
      <c r="J623" s="14" t="s">
        <v>11627</v>
      </c>
      <c r="K623" s="22"/>
      <c r="L623" s="22"/>
      <c r="M623" s="24"/>
      <c r="N623" s="20"/>
      <c r="O623" s="20"/>
      <c r="P623" s="20"/>
      <c r="Q623" s="20"/>
    </row>
    <row r="624" spans="1:17" x14ac:dyDescent="0.25">
      <c r="A624" s="15" t="s">
        <v>2809</v>
      </c>
      <c r="B624" s="15" t="s">
        <v>4242</v>
      </c>
      <c r="D624" s="15">
        <v>616641</v>
      </c>
      <c r="E624" s="15">
        <v>616261</v>
      </c>
      <c r="F624" s="15">
        <f>ABS(Tabelle2[[#This Row],[Stop]]-Tabelle2[[#This Row],[Start]]+1)</f>
        <v>379</v>
      </c>
      <c r="G624" s="16">
        <f>Tabelle2[[#This Row],[Size '[bp']]]/$F$3118*100</f>
        <v>1.3069776744763468E-2</v>
      </c>
      <c r="I624" s="14" t="s">
        <v>6560</v>
      </c>
      <c r="J624" s="14" t="s">
        <v>11627</v>
      </c>
      <c r="K624" s="22"/>
      <c r="L624" s="22"/>
      <c r="M624" s="24"/>
      <c r="N624" s="20"/>
      <c r="O624" s="20"/>
      <c r="P624" s="20"/>
      <c r="Q624" s="20"/>
    </row>
    <row r="625" spans="1:17" ht="25.5" x14ac:dyDescent="0.25">
      <c r="A625" s="15" t="s">
        <v>2808</v>
      </c>
      <c r="B625" s="15" t="s">
        <v>4243</v>
      </c>
      <c r="C625" s="15" t="s">
        <v>2807</v>
      </c>
      <c r="D625" s="15">
        <v>616797</v>
      </c>
      <c r="E625" s="15">
        <v>618317</v>
      </c>
      <c r="F625" s="15">
        <f>ABS(Tabelle2[[#This Row],[Stop]]-Tabelle2[[#This Row],[Start]]+1)</f>
        <v>1521</v>
      </c>
      <c r="G625" s="16">
        <f>Tabelle2[[#This Row],[Size '[bp']]]/$F$3118*100</f>
        <v>5.2451531474367374E-2</v>
      </c>
      <c r="H625" s="15" t="s">
        <v>7339</v>
      </c>
      <c r="I625" s="14" t="s">
        <v>11047</v>
      </c>
      <c r="J625" s="14" t="s">
        <v>6614</v>
      </c>
      <c r="K625" s="22" t="s">
        <v>6766</v>
      </c>
      <c r="L625" s="22"/>
      <c r="M625" s="24" t="s">
        <v>10750</v>
      </c>
      <c r="N625" s="20"/>
      <c r="O625" s="20"/>
      <c r="P625" s="20"/>
      <c r="Q625" s="20"/>
    </row>
    <row r="626" spans="1:17" x14ac:dyDescent="0.25">
      <c r="A626" s="15" t="s">
        <v>2806</v>
      </c>
      <c r="B626" s="15" t="s">
        <v>4244</v>
      </c>
      <c r="C626" s="15" t="s">
        <v>2805</v>
      </c>
      <c r="D626" s="15">
        <v>618434</v>
      </c>
      <c r="E626" s="15">
        <v>619558</v>
      </c>
      <c r="F626" s="15">
        <f>ABS(Tabelle2[[#This Row],[Stop]]-Tabelle2[[#This Row],[Start]]+1)</f>
        <v>1125</v>
      </c>
      <c r="G626" s="16">
        <f>Tabelle2[[#This Row],[Size '[bp']]]/$F$3118*100</f>
        <v>3.8795511445538E-2</v>
      </c>
      <c r="H626" s="15" t="s">
        <v>7340</v>
      </c>
      <c r="I626" s="14" t="s">
        <v>7341</v>
      </c>
      <c r="J626" s="14" t="s">
        <v>6614</v>
      </c>
      <c r="K626" s="22"/>
      <c r="L626" s="22"/>
      <c r="M626" s="24"/>
      <c r="N626" s="20"/>
      <c r="O626" s="20"/>
      <c r="P626" s="20"/>
      <c r="Q626" s="20"/>
    </row>
    <row r="627" spans="1:17" x14ac:dyDescent="0.25">
      <c r="A627" s="15" t="s">
        <v>2804</v>
      </c>
      <c r="B627" s="15" t="s">
        <v>4245</v>
      </c>
      <c r="D627" s="15">
        <v>620456</v>
      </c>
      <c r="E627" s="15">
        <v>619551</v>
      </c>
      <c r="F627" s="15">
        <f>ABS(Tabelle2[[#This Row],[Stop]]-Tabelle2[[#This Row],[Start]]+1)</f>
        <v>904</v>
      </c>
      <c r="G627" s="16">
        <f>Tabelle2[[#This Row],[Size '[bp']]]/$F$3118*100</f>
        <v>3.11743487526812E-2</v>
      </c>
      <c r="I627" s="14" t="s">
        <v>11587</v>
      </c>
      <c r="J627" s="14" t="s">
        <v>6643</v>
      </c>
      <c r="K627" s="29" t="s">
        <v>10824</v>
      </c>
      <c r="L627" s="29"/>
      <c r="M627" s="20" t="s">
        <v>11368</v>
      </c>
      <c r="N627" s="20"/>
      <c r="O627" s="20"/>
      <c r="P627" s="20"/>
      <c r="Q627" s="20"/>
    </row>
    <row r="628" spans="1:17" x14ac:dyDescent="0.25">
      <c r="A628" s="15" t="s">
        <v>2803</v>
      </c>
      <c r="B628" s="15" t="s">
        <v>4246</v>
      </c>
      <c r="D628" s="15">
        <v>620547</v>
      </c>
      <c r="E628" s="15">
        <v>621458</v>
      </c>
      <c r="F628" s="15">
        <f>ABS(Tabelle2[[#This Row],[Stop]]-Tabelle2[[#This Row],[Start]]+1)</f>
        <v>912</v>
      </c>
      <c r="G628" s="16">
        <f>Tabelle2[[#This Row],[Size '[bp']]]/$F$3118*100</f>
        <v>3.1450227945182804E-2</v>
      </c>
      <c r="I628" s="14" t="s">
        <v>10822</v>
      </c>
      <c r="J628" s="14" t="s">
        <v>7163</v>
      </c>
      <c r="K628" s="22"/>
      <c r="L628" s="22" t="s">
        <v>10823</v>
      </c>
      <c r="M628" s="24" t="s">
        <v>10825</v>
      </c>
      <c r="N628" s="20"/>
      <c r="O628" s="20"/>
      <c r="P628" s="20"/>
      <c r="Q628" s="20"/>
    </row>
    <row r="629" spans="1:17" ht="25.5" x14ac:dyDescent="0.25">
      <c r="A629" s="15" t="s">
        <v>2802</v>
      </c>
      <c r="B629" s="15" t="s">
        <v>4247</v>
      </c>
      <c r="C629" s="15" t="s">
        <v>2801</v>
      </c>
      <c r="D629" s="15">
        <v>621465</v>
      </c>
      <c r="E629" s="15">
        <v>623036</v>
      </c>
      <c r="F629" s="15">
        <f>ABS(Tabelle2[[#This Row],[Stop]]-Tabelle2[[#This Row],[Start]]+1)</f>
        <v>1572</v>
      </c>
      <c r="G629" s="16">
        <f>Tabelle2[[#This Row],[Size '[bp']]]/$F$3118*100</f>
        <v>5.4210261326565097E-2</v>
      </c>
      <c r="H629" s="15" t="s">
        <v>7342</v>
      </c>
      <c r="I629" s="14" t="s">
        <v>7343</v>
      </c>
      <c r="J629" s="14" t="s">
        <v>6708</v>
      </c>
      <c r="K629" s="22"/>
      <c r="L629" s="22"/>
      <c r="M629" s="24" t="s">
        <v>10747</v>
      </c>
      <c r="N629" s="20"/>
      <c r="O629" s="20"/>
      <c r="P629" s="20"/>
      <c r="Q629" s="20"/>
    </row>
    <row r="630" spans="1:17" x14ac:dyDescent="0.25">
      <c r="A630" s="15" t="s">
        <v>2800</v>
      </c>
      <c r="B630" s="15" t="s">
        <v>4248</v>
      </c>
      <c r="D630" s="15">
        <v>623178</v>
      </c>
      <c r="E630" s="15">
        <v>623621</v>
      </c>
      <c r="F630" s="15">
        <f>ABS(Tabelle2[[#This Row],[Stop]]-Tabelle2[[#This Row],[Start]]+1)</f>
        <v>444</v>
      </c>
      <c r="G630" s="16">
        <f>Tabelle2[[#This Row],[Size '[bp']]]/$F$3118*100</f>
        <v>1.5311295183838995E-2</v>
      </c>
      <c r="I630" s="14" t="s">
        <v>6560</v>
      </c>
      <c r="J630" s="14" t="s">
        <v>11627</v>
      </c>
      <c r="K630" s="22"/>
      <c r="L630" s="22"/>
      <c r="M630" s="24"/>
      <c r="N630" s="20"/>
      <c r="O630" s="21">
        <v>1</v>
      </c>
      <c r="P630" s="20"/>
      <c r="Q630" s="21">
        <v>1</v>
      </c>
    </row>
    <row r="631" spans="1:17" x14ac:dyDescent="0.25">
      <c r="A631" s="15" t="s">
        <v>2799</v>
      </c>
      <c r="B631" s="15" t="s">
        <v>4249</v>
      </c>
      <c r="D631" s="15">
        <v>623739</v>
      </c>
      <c r="E631" s="15">
        <v>623921</v>
      </c>
      <c r="F631" s="15">
        <f>ABS(Tabelle2[[#This Row],[Stop]]-Tabelle2[[#This Row],[Start]]+1)</f>
        <v>183</v>
      </c>
      <c r="G631" s="16">
        <f>Tabelle2[[#This Row],[Size '[bp']]]/$F$3118*100</f>
        <v>6.3107365284741819E-3</v>
      </c>
      <c r="I631" s="14" t="s">
        <v>120</v>
      </c>
      <c r="J631" s="14" t="s">
        <v>11627</v>
      </c>
      <c r="K631" s="22"/>
      <c r="L631" s="22"/>
      <c r="M631" s="24"/>
      <c r="N631" s="20"/>
      <c r="O631" s="21">
        <v>1</v>
      </c>
      <c r="P631" s="20"/>
      <c r="Q631" s="21">
        <v>1</v>
      </c>
    </row>
    <row r="632" spans="1:17" x14ac:dyDescent="0.25">
      <c r="A632" s="15" t="s">
        <v>2798</v>
      </c>
      <c r="B632" s="15" t="s">
        <v>4250</v>
      </c>
      <c r="D632" s="15">
        <v>625096</v>
      </c>
      <c r="E632" s="15">
        <v>623918</v>
      </c>
      <c r="F632" s="15">
        <f>ABS(Tabelle2[[#This Row],[Stop]]-Tabelle2[[#This Row],[Start]]+1)</f>
        <v>1177</v>
      </c>
      <c r="G632" s="16">
        <f>Tabelle2[[#This Row],[Size '[bp']]]/$F$3118*100</f>
        <v>4.0588726196798423E-2</v>
      </c>
      <c r="I632" s="14" t="s">
        <v>6870</v>
      </c>
      <c r="J632" s="14" t="s">
        <v>11627</v>
      </c>
      <c r="K632" s="22"/>
      <c r="L632" s="22"/>
      <c r="M632" s="24"/>
      <c r="N632" s="20"/>
      <c r="O632" s="21">
        <v>1</v>
      </c>
      <c r="P632" s="20"/>
      <c r="Q632" s="21">
        <v>1</v>
      </c>
    </row>
    <row r="633" spans="1:17" ht="25.5" x14ac:dyDescent="0.25">
      <c r="A633" s="15" t="s">
        <v>2797</v>
      </c>
      <c r="B633" s="15" t="s">
        <v>4251</v>
      </c>
      <c r="C633" s="15" t="s">
        <v>10826</v>
      </c>
      <c r="D633" s="15">
        <v>625213</v>
      </c>
      <c r="E633" s="15">
        <v>626403</v>
      </c>
      <c r="F633" s="15">
        <f>ABS(Tabelle2[[#This Row],[Stop]]-Tabelle2[[#This Row],[Start]]+1)</f>
        <v>1191</v>
      </c>
      <c r="G633" s="16">
        <f>Tabelle2[[#This Row],[Size '[bp']]]/$F$3118*100</f>
        <v>4.1071514783676231E-2</v>
      </c>
      <c r="I633" s="14" t="s">
        <v>6933</v>
      </c>
      <c r="J633" s="14" t="s">
        <v>7096</v>
      </c>
      <c r="K633" s="22"/>
      <c r="L633" s="22"/>
      <c r="M633" s="24"/>
      <c r="N633" s="21">
        <v>1</v>
      </c>
      <c r="O633" s="20"/>
      <c r="P633" s="21">
        <v>1</v>
      </c>
      <c r="Q633" s="20"/>
    </row>
    <row r="634" spans="1:17" x14ac:dyDescent="0.25">
      <c r="A634" s="15" t="s">
        <v>2796</v>
      </c>
      <c r="B634" s="15" t="s">
        <v>4252</v>
      </c>
      <c r="C634" s="15" t="s">
        <v>10827</v>
      </c>
      <c r="D634" s="15">
        <v>626446</v>
      </c>
      <c r="E634" s="15">
        <v>627138</v>
      </c>
      <c r="F634" s="15">
        <f>ABS(Tabelle2[[#This Row],[Stop]]-Tabelle2[[#This Row],[Start]]+1)</f>
        <v>693</v>
      </c>
      <c r="G634" s="16">
        <f>Tabelle2[[#This Row],[Size '[bp']]]/$F$3118*100</f>
        <v>2.3898035050451408E-2</v>
      </c>
      <c r="I634" s="14" t="s">
        <v>6931</v>
      </c>
      <c r="J634" s="14" t="s">
        <v>6566</v>
      </c>
      <c r="K634" s="22"/>
      <c r="L634" s="22"/>
      <c r="M634" s="24"/>
      <c r="N634" s="21">
        <v>1</v>
      </c>
      <c r="O634" s="20"/>
      <c r="P634" s="21">
        <v>1</v>
      </c>
      <c r="Q634" s="20"/>
    </row>
    <row r="635" spans="1:17" x14ac:dyDescent="0.25">
      <c r="A635" s="15" t="s">
        <v>2795</v>
      </c>
      <c r="B635" s="15" t="s">
        <v>4253</v>
      </c>
      <c r="D635" s="15">
        <v>627138</v>
      </c>
      <c r="E635" s="15">
        <v>627464</v>
      </c>
      <c r="F635" s="15">
        <f>ABS(Tabelle2[[#This Row],[Stop]]-Tabelle2[[#This Row],[Start]]+1)</f>
        <v>327</v>
      </c>
      <c r="G635" s="16">
        <f>Tabelle2[[#This Row],[Size '[bp']]]/$F$3118*100</f>
        <v>1.1276561993503046E-2</v>
      </c>
      <c r="I635" s="14" t="s">
        <v>6564</v>
      </c>
      <c r="J635" s="14" t="s">
        <v>11627</v>
      </c>
      <c r="K635" s="22"/>
      <c r="L635" s="22"/>
      <c r="M635" s="24"/>
      <c r="N635" s="20"/>
      <c r="O635" s="21">
        <v>1</v>
      </c>
      <c r="P635" s="20"/>
      <c r="Q635" s="21">
        <v>1</v>
      </c>
    </row>
    <row r="636" spans="1:17" x14ac:dyDescent="0.25">
      <c r="A636" s="15" t="s">
        <v>2794</v>
      </c>
      <c r="B636" s="15" t="s">
        <v>4254</v>
      </c>
      <c r="D636" s="15">
        <v>627971</v>
      </c>
      <c r="E636" s="15">
        <v>627528</v>
      </c>
      <c r="F636" s="15">
        <f>ABS(Tabelle2[[#This Row],[Stop]]-Tabelle2[[#This Row],[Start]]+1)</f>
        <v>442</v>
      </c>
      <c r="G636" s="16">
        <f>Tabelle2[[#This Row],[Size '[bp']]]/$F$3118*100</f>
        <v>1.5242325385713597E-2</v>
      </c>
      <c r="I636" s="14" t="s">
        <v>6564</v>
      </c>
      <c r="J636" s="14" t="s">
        <v>11627</v>
      </c>
      <c r="K636" s="22"/>
      <c r="L636" s="22"/>
      <c r="M636" s="24"/>
      <c r="N636" s="20"/>
      <c r="O636" s="21">
        <v>1</v>
      </c>
      <c r="P636" s="20"/>
      <c r="Q636" s="21">
        <v>1</v>
      </c>
    </row>
    <row r="637" spans="1:17" x14ac:dyDescent="0.25">
      <c r="A637" s="15" t="s">
        <v>2793</v>
      </c>
      <c r="B637" s="15" t="s">
        <v>4255</v>
      </c>
      <c r="D637" s="15">
        <v>629000</v>
      </c>
      <c r="E637" s="15">
        <v>628035</v>
      </c>
      <c r="F637" s="15">
        <f>ABS(Tabelle2[[#This Row],[Stop]]-Tabelle2[[#This Row],[Start]]+1)</f>
        <v>964</v>
      </c>
      <c r="G637" s="16">
        <f>Tabelle2[[#This Row],[Size '[bp']]]/$F$3118*100</f>
        <v>3.3243442696443228E-2</v>
      </c>
      <c r="I637" s="14" t="s">
        <v>6589</v>
      </c>
      <c r="J637" s="14" t="s">
        <v>11627</v>
      </c>
      <c r="K637" s="22"/>
      <c r="L637" s="22"/>
      <c r="M637" s="24"/>
      <c r="N637" s="20"/>
      <c r="O637" s="21">
        <v>1</v>
      </c>
      <c r="P637" s="20"/>
      <c r="Q637" s="21">
        <v>1</v>
      </c>
    </row>
    <row r="638" spans="1:17" x14ac:dyDescent="0.25">
      <c r="A638" s="15" t="s">
        <v>2792</v>
      </c>
      <c r="B638" s="15" t="s">
        <v>4256</v>
      </c>
      <c r="D638" s="15">
        <v>629224</v>
      </c>
      <c r="E638" s="15">
        <v>630015</v>
      </c>
      <c r="F638" s="15">
        <f>ABS(Tabelle2[[#This Row],[Stop]]-Tabelle2[[#This Row],[Start]]+1)</f>
        <v>792</v>
      </c>
      <c r="G638" s="16">
        <f>Tabelle2[[#This Row],[Size '[bp']]]/$F$3118*100</f>
        <v>2.7312040057658749E-2</v>
      </c>
      <c r="I638" s="14" t="s">
        <v>6560</v>
      </c>
      <c r="J638" s="14" t="s">
        <v>11627</v>
      </c>
      <c r="K638" s="22" t="s">
        <v>7344</v>
      </c>
      <c r="L638" s="22"/>
      <c r="M638" s="24"/>
      <c r="N638" s="20"/>
      <c r="O638" s="21">
        <v>1</v>
      </c>
      <c r="P638" s="20"/>
      <c r="Q638" s="21">
        <v>1</v>
      </c>
    </row>
    <row r="639" spans="1:17" ht="25.5" x14ac:dyDescent="0.25">
      <c r="A639" s="15" t="s">
        <v>2791</v>
      </c>
      <c r="B639" s="15" t="s">
        <v>4257</v>
      </c>
      <c r="D639" s="15">
        <v>630012</v>
      </c>
      <c r="E639" s="15">
        <v>631604</v>
      </c>
      <c r="F639" s="15">
        <f>ABS(Tabelle2[[#This Row],[Stop]]-Tabelle2[[#This Row],[Start]]+1)</f>
        <v>1593</v>
      </c>
      <c r="G639" s="16">
        <f>Tabelle2[[#This Row],[Size '[bp']]]/$F$3118*100</f>
        <v>5.4934444206881809E-2</v>
      </c>
      <c r="I639" s="14" t="s">
        <v>7345</v>
      </c>
      <c r="J639" s="14" t="s">
        <v>6554</v>
      </c>
      <c r="K639" s="22" t="s">
        <v>7344</v>
      </c>
      <c r="L639" s="22"/>
      <c r="M639" s="24"/>
      <c r="N639" s="21">
        <v>1</v>
      </c>
      <c r="O639" s="20"/>
      <c r="P639" s="21">
        <v>1</v>
      </c>
      <c r="Q639" s="20"/>
    </row>
    <row r="640" spans="1:17" x14ac:dyDescent="0.25">
      <c r="A640" s="15" t="s">
        <v>2790</v>
      </c>
      <c r="B640" s="15" t="s">
        <v>4258</v>
      </c>
      <c r="D640" s="15">
        <v>632247</v>
      </c>
      <c r="E640" s="15">
        <v>631609</v>
      </c>
      <c r="F640" s="15">
        <f>ABS(Tabelle2[[#This Row],[Stop]]-Tabelle2[[#This Row],[Start]]+1)</f>
        <v>637</v>
      </c>
      <c r="G640" s="16">
        <f>Tabelle2[[#This Row],[Size '[bp']]]/$F$3118*100</f>
        <v>2.1966880702940183E-2</v>
      </c>
      <c r="I640" s="14" t="s">
        <v>6589</v>
      </c>
      <c r="J640" s="14" t="s">
        <v>11627</v>
      </c>
      <c r="K640" s="22" t="s">
        <v>6718</v>
      </c>
      <c r="L640" s="22"/>
      <c r="M640" s="24"/>
      <c r="N640" s="20"/>
      <c r="O640" s="21">
        <v>1</v>
      </c>
      <c r="P640" s="20"/>
      <c r="Q640" s="21">
        <v>1</v>
      </c>
    </row>
    <row r="641" spans="1:17" x14ac:dyDescent="0.25">
      <c r="A641" s="15" t="s">
        <v>2789</v>
      </c>
      <c r="B641" s="15" t="s">
        <v>4259</v>
      </c>
      <c r="D641" s="15">
        <v>632410</v>
      </c>
      <c r="E641" s="15">
        <v>633273</v>
      </c>
      <c r="F641" s="15">
        <f>ABS(Tabelle2[[#This Row],[Stop]]-Tabelle2[[#This Row],[Start]]+1)</f>
        <v>864</v>
      </c>
      <c r="G641" s="16">
        <f>Tabelle2[[#This Row],[Size '[bp']]]/$F$3118*100</f>
        <v>2.979495279017318E-2</v>
      </c>
      <c r="I641" s="14" t="s">
        <v>6560</v>
      </c>
      <c r="J641" s="14" t="s">
        <v>11627</v>
      </c>
      <c r="K641" s="22"/>
      <c r="L641" s="22"/>
      <c r="M641" s="24"/>
      <c r="N641" s="20"/>
      <c r="O641" s="21">
        <v>1</v>
      </c>
      <c r="P641" s="20"/>
      <c r="Q641" s="21">
        <v>1</v>
      </c>
    </row>
    <row r="642" spans="1:17" x14ac:dyDescent="0.25">
      <c r="A642" s="15" t="s">
        <v>2788</v>
      </c>
      <c r="B642" s="15" t="s">
        <v>4260</v>
      </c>
      <c r="C642" s="15" t="s">
        <v>7346</v>
      </c>
      <c r="D642" s="15">
        <v>634145</v>
      </c>
      <c r="E642" s="15">
        <v>633282</v>
      </c>
      <c r="F642" s="15">
        <f>ABS(Tabelle2[[#This Row],[Stop]]-Tabelle2[[#This Row],[Start]]+1)</f>
        <v>862</v>
      </c>
      <c r="G642" s="16">
        <f>Tabelle2[[#This Row],[Size '[bp']]]/$F$3118*100</f>
        <v>2.9725982992047786E-2</v>
      </c>
      <c r="H642" s="15" t="s">
        <v>7347</v>
      </c>
      <c r="I642" s="14" t="s">
        <v>7348</v>
      </c>
      <c r="J642" s="14" t="s">
        <v>6690</v>
      </c>
      <c r="K642" s="22"/>
      <c r="L642" s="22"/>
      <c r="M642" s="24" t="s">
        <v>11048</v>
      </c>
      <c r="N642" s="21">
        <v>1</v>
      </c>
      <c r="O642" s="20"/>
      <c r="P642" s="21">
        <v>1</v>
      </c>
      <c r="Q642" s="20"/>
    </row>
    <row r="643" spans="1:17" x14ac:dyDescent="0.25">
      <c r="A643" s="15" t="s">
        <v>2787</v>
      </c>
      <c r="B643" s="15" t="s">
        <v>4261</v>
      </c>
      <c r="C643" s="15" t="s">
        <v>2786</v>
      </c>
      <c r="D643" s="15">
        <v>634540</v>
      </c>
      <c r="E643" s="15">
        <v>634148</v>
      </c>
      <c r="F643" s="15">
        <f>ABS(Tabelle2[[#This Row],[Stop]]-Tabelle2[[#This Row],[Start]]+1)</f>
        <v>391</v>
      </c>
      <c r="G643" s="16">
        <f>Tabelle2[[#This Row],[Size '[bp']]]/$F$3118*100</f>
        <v>1.3483595533515873E-2</v>
      </c>
      <c r="H643" s="15" t="s">
        <v>7349</v>
      </c>
      <c r="I643" s="14" t="s">
        <v>7350</v>
      </c>
      <c r="J643" s="14" t="s">
        <v>6690</v>
      </c>
      <c r="K643" s="22"/>
      <c r="L643" s="22"/>
      <c r="M643" s="24" t="s">
        <v>11048</v>
      </c>
      <c r="N643" s="21">
        <v>1</v>
      </c>
      <c r="O643" s="20"/>
      <c r="P643" s="21">
        <v>1</v>
      </c>
      <c r="Q643" s="20"/>
    </row>
    <row r="644" spans="1:17" x14ac:dyDescent="0.25">
      <c r="A644" s="15" t="s">
        <v>2785</v>
      </c>
      <c r="B644" s="15" t="s">
        <v>4262</v>
      </c>
      <c r="C644" s="15" t="s">
        <v>2784</v>
      </c>
      <c r="D644" s="15">
        <v>634986</v>
      </c>
      <c r="E644" s="15">
        <v>634537</v>
      </c>
      <c r="F644" s="15">
        <f>ABS(Tabelle2[[#This Row],[Stop]]-Tabelle2[[#This Row],[Start]]+1)</f>
        <v>448</v>
      </c>
      <c r="G644" s="16">
        <f>Tabelle2[[#This Row],[Size '[bp']]]/$F$3118*100</f>
        <v>1.5449234780089799E-2</v>
      </c>
      <c r="H644" s="15" t="s">
        <v>7351</v>
      </c>
      <c r="I644" s="14" t="s">
        <v>7350</v>
      </c>
      <c r="J644" s="14" t="s">
        <v>6690</v>
      </c>
      <c r="K644" s="22"/>
      <c r="L644" s="22"/>
      <c r="M644" s="24" t="s">
        <v>11048</v>
      </c>
      <c r="N644" s="21">
        <v>1</v>
      </c>
      <c r="O644" s="20"/>
      <c r="P644" s="21">
        <v>1</v>
      </c>
      <c r="Q644" s="20"/>
    </row>
    <row r="645" spans="1:17" ht="25.5" x14ac:dyDescent="0.25">
      <c r="A645" s="15" t="s">
        <v>2783</v>
      </c>
      <c r="B645" s="15" t="s">
        <v>4263</v>
      </c>
      <c r="C645" s="15" t="s">
        <v>11049</v>
      </c>
      <c r="D645" s="15">
        <v>636639</v>
      </c>
      <c r="E645" s="15">
        <v>634990</v>
      </c>
      <c r="F645" s="15">
        <f>ABS(Tabelle2[[#This Row],[Stop]]-Tabelle2[[#This Row],[Start]]+1)</f>
        <v>1648</v>
      </c>
      <c r="G645" s="16">
        <f>Tabelle2[[#This Row],[Size '[bp']]]/$F$3118*100</f>
        <v>5.6831113655330334E-2</v>
      </c>
      <c r="H645" s="15" t="s">
        <v>11057</v>
      </c>
      <c r="I645" s="14" t="s">
        <v>7352</v>
      </c>
      <c r="J645" s="14" t="s">
        <v>6690</v>
      </c>
      <c r="K645" s="22"/>
      <c r="L645" s="22"/>
      <c r="M645" s="24" t="s">
        <v>11048</v>
      </c>
      <c r="N645" s="21">
        <v>1</v>
      </c>
      <c r="O645" s="20"/>
      <c r="P645" s="21">
        <v>1</v>
      </c>
      <c r="Q645" s="20"/>
    </row>
    <row r="646" spans="1:17" x14ac:dyDescent="0.25">
      <c r="A646" s="15" t="s">
        <v>2782</v>
      </c>
      <c r="B646" s="15" t="s">
        <v>4264</v>
      </c>
      <c r="C646" s="15" t="s">
        <v>11050</v>
      </c>
      <c r="D646" s="15">
        <v>637550</v>
      </c>
      <c r="E646" s="15">
        <v>636636</v>
      </c>
      <c r="F646" s="15">
        <f>ABS(Tabelle2[[#This Row],[Stop]]-Tabelle2[[#This Row],[Start]]+1)</f>
        <v>913</v>
      </c>
      <c r="G646" s="16">
        <f>Tabelle2[[#This Row],[Size '[bp']]]/$F$3118*100</f>
        <v>3.1484712844245505E-2</v>
      </c>
      <c r="H646" s="15" t="s">
        <v>11056</v>
      </c>
      <c r="I646" s="14" t="s">
        <v>7354</v>
      </c>
      <c r="J646" s="14" t="s">
        <v>6690</v>
      </c>
      <c r="K646" s="22"/>
      <c r="L646" s="22"/>
      <c r="M646" s="24" t="s">
        <v>11048</v>
      </c>
      <c r="N646" s="21">
        <v>1</v>
      </c>
      <c r="O646" s="20"/>
      <c r="P646" s="21">
        <v>1</v>
      </c>
      <c r="Q646" s="20"/>
    </row>
    <row r="647" spans="1:17" x14ac:dyDescent="0.25">
      <c r="A647" s="15" t="s">
        <v>2781</v>
      </c>
      <c r="B647" s="15" t="s">
        <v>4265</v>
      </c>
      <c r="D647" s="15">
        <v>639739</v>
      </c>
      <c r="E647" s="15">
        <v>637547</v>
      </c>
      <c r="F647" s="15">
        <f>ABS(Tabelle2[[#This Row],[Stop]]-Tabelle2[[#This Row],[Start]]+1)</f>
        <v>2191</v>
      </c>
      <c r="G647" s="16">
        <f>Tabelle2[[#This Row],[Size '[bp']]]/$F$3118*100</f>
        <v>7.555641384637668E-2</v>
      </c>
      <c r="I647" s="14" t="s">
        <v>7355</v>
      </c>
      <c r="J647" s="14" t="s">
        <v>6690</v>
      </c>
      <c r="K647" s="22"/>
      <c r="L647" s="22"/>
      <c r="M647" s="24" t="s">
        <v>11048</v>
      </c>
      <c r="N647" s="21">
        <v>1</v>
      </c>
      <c r="O647" s="20"/>
      <c r="P647" s="21">
        <v>1</v>
      </c>
      <c r="Q647" s="20"/>
    </row>
    <row r="648" spans="1:17" ht="25.5" x14ac:dyDescent="0.25">
      <c r="A648" s="15" t="s">
        <v>2780</v>
      </c>
      <c r="B648" s="15" t="s">
        <v>4266</v>
      </c>
      <c r="C648" s="15" t="s">
        <v>2779</v>
      </c>
      <c r="D648" s="15">
        <v>640893</v>
      </c>
      <c r="E648" s="15">
        <v>639775</v>
      </c>
      <c r="F648" s="15">
        <f>ABS(Tabelle2[[#This Row],[Stop]]-Tabelle2[[#This Row],[Start]]+1)</f>
        <v>1117</v>
      </c>
      <c r="G648" s="16">
        <f>Tabelle2[[#This Row],[Size '[bp']]]/$F$3118*100</f>
        <v>3.8519632253036395E-2</v>
      </c>
      <c r="H648" s="15" t="s">
        <v>7356</v>
      </c>
      <c r="I648" s="14" t="s">
        <v>7357</v>
      </c>
      <c r="J648" s="14" t="s">
        <v>6690</v>
      </c>
      <c r="K648" s="22"/>
      <c r="L648" s="22"/>
      <c r="M648" s="24" t="s">
        <v>11048</v>
      </c>
      <c r="N648" s="21">
        <v>1</v>
      </c>
      <c r="O648" s="20"/>
      <c r="P648" s="21">
        <v>1</v>
      </c>
      <c r="Q648" s="20"/>
    </row>
    <row r="649" spans="1:17" ht="37.5" customHeight="1" x14ac:dyDescent="0.25">
      <c r="A649" s="15" t="s">
        <v>2778</v>
      </c>
      <c r="B649" s="15" t="s">
        <v>4267</v>
      </c>
      <c r="D649" s="15">
        <v>641094</v>
      </c>
      <c r="E649" s="15">
        <v>641672</v>
      </c>
      <c r="F649" s="15">
        <f>ABS(Tabelle2[[#This Row],[Stop]]-Tabelle2[[#This Row],[Start]]+1)</f>
        <v>579</v>
      </c>
      <c r="G649" s="16">
        <f>Tabelle2[[#This Row],[Size '[bp']]]/$F$3118*100</f>
        <v>1.9966756557303556E-2</v>
      </c>
      <c r="I649" s="14" t="s">
        <v>10828</v>
      </c>
      <c r="J649" s="14" t="s">
        <v>7163</v>
      </c>
      <c r="K649" s="22"/>
      <c r="L649" s="22"/>
      <c r="M649" s="24" t="s">
        <v>10829</v>
      </c>
      <c r="N649" s="21">
        <v>1</v>
      </c>
      <c r="O649" s="20"/>
      <c r="P649" s="21">
        <v>1</v>
      </c>
      <c r="Q649" s="20"/>
    </row>
    <row r="650" spans="1:17" x14ac:dyDescent="0.25">
      <c r="A650" s="15" t="s">
        <v>2777</v>
      </c>
      <c r="B650" s="15" t="s">
        <v>4268</v>
      </c>
      <c r="D650" s="15">
        <v>642340</v>
      </c>
      <c r="E650" s="15">
        <v>641690</v>
      </c>
      <c r="F650" s="15">
        <f>ABS(Tabelle2[[#This Row],[Stop]]-Tabelle2[[#This Row],[Start]]+1)</f>
        <v>649</v>
      </c>
      <c r="G650" s="16">
        <f>Tabelle2[[#This Row],[Size '[bp']]]/$F$3118*100</f>
        <v>2.2380699491692586E-2</v>
      </c>
      <c r="I650" s="14" t="s">
        <v>7358</v>
      </c>
      <c r="J650" s="14" t="s">
        <v>11627</v>
      </c>
      <c r="K650" s="22"/>
      <c r="L650" s="22"/>
      <c r="M650" s="24"/>
      <c r="N650" s="20"/>
      <c r="O650" s="21">
        <v>1</v>
      </c>
      <c r="P650" s="20"/>
      <c r="Q650" s="21">
        <v>1</v>
      </c>
    </row>
    <row r="651" spans="1:17" x14ac:dyDescent="0.25">
      <c r="A651" s="15" t="s">
        <v>2776</v>
      </c>
      <c r="B651" s="15" t="s">
        <v>4269</v>
      </c>
      <c r="D651" s="15">
        <v>642498</v>
      </c>
      <c r="E651" s="15">
        <v>644021</v>
      </c>
      <c r="F651" s="15">
        <f>ABS(Tabelle2[[#This Row],[Stop]]-Tabelle2[[#This Row],[Start]]+1)</f>
        <v>1524</v>
      </c>
      <c r="G651" s="16">
        <f>Tabelle2[[#This Row],[Size '[bp']]]/$F$3118*100</f>
        <v>5.2554986171555476E-2</v>
      </c>
      <c r="I651" s="14" t="s">
        <v>7359</v>
      </c>
      <c r="J651" s="14" t="s">
        <v>6708</v>
      </c>
      <c r="K651" s="22"/>
      <c r="L651" s="22"/>
      <c r="M651" s="24"/>
      <c r="N651" s="21">
        <v>1</v>
      </c>
      <c r="O651" s="20"/>
      <c r="P651" s="21">
        <v>1</v>
      </c>
      <c r="Q651" s="20"/>
    </row>
    <row r="652" spans="1:17" ht="25.5" x14ac:dyDescent="0.25">
      <c r="A652" s="15" t="s">
        <v>2775</v>
      </c>
      <c r="B652" s="15" t="s">
        <v>4270</v>
      </c>
      <c r="C652" s="15" t="s">
        <v>2774</v>
      </c>
      <c r="D652" s="15">
        <v>645420</v>
      </c>
      <c r="E652" s="15">
        <v>644014</v>
      </c>
      <c r="F652" s="15">
        <f>ABS(Tabelle2[[#This Row],[Stop]]-Tabelle2[[#This Row],[Start]]+1)</f>
        <v>1405</v>
      </c>
      <c r="G652" s="16">
        <f>Tabelle2[[#This Row],[Size '[bp']]]/$F$3118*100</f>
        <v>4.8451283183094121E-2</v>
      </c>
      <c r="H652" s="15" t="s">
        <v>7360</v>
      </c>
      <c r="I652" s="14" t="s">
        <v>7361</v>
      </c>
      <c r="J652" s="14" t="s">
        <v>6554</v>
      </c>
      <c r="K652" s="22"/>
      <c r="L652" s="22"/>
      <c r="M652" s="24" t="s">
        <v>11059</v>
      </c>
      <c r="N652" s="21">
        <v>1</v>
      </c>
      <c r="O652" s="20"/>
      <c r="P652" s="21">
        <v>1</v>
      </c>
      <c r="Q652" s="20"/>
    </row>
    <row r="653" spans="1:17" x14ac:dyDescent="0.25">
      <c r="A653" s="15" t="s">
        <v>2773</v>
      </c>
      <c r="B653" s="15" t="s">
        <v>4271</v>
      </c>
      <c r="D653" s="15">
        <v>645487</v>
      </c>
      <c r="E653" s="15">
        <v>646242</v>
      </c>
      <c r="F653" s="15">
        <f>ABS(Tabelle2[[#This Row],[Stop]]-Tabelle2[[#This Row],[Start]]+1)</f>
        <v>756</v>
      </c>
      <c r="G653" s="16">
        <f>Tabelle2[[#This Row],[Size '[bp']]]/$F$3118*100</f>
        <v>2.6070583691401538E-2</v>
      </c>
      <c r="I653" s="14" t="s">
        <v>6825</v>
      </c>
      <c r="J653" s="14" t="s">
        <v>6563</v>
      </c>
      <c r="K653" s="22"/>
      <c r="L653" s="22"/>
      <c r="M653" s="24"/>
      <c r="N653" s="20"/>
      <c r="O653" s="21">
        <v>1</v>
      </c>
      <c r="P653" s="20"/>
      <c r="Q653" s="21">
        <v>1</v>
      </c>
    </row>
    <row r="654" spans="1:17" x14ac:dyDescent="0.25">
      <c r="A654" s="15" t="s">
        <v>2772</v>
      </c>
      <c r="B654" s="15" t="s">
        <v>4272</v>
      </c>
      <c r="D654" s="15">
        <v>649051</v>
      </c>
      <c r="E654" s="15">
        <v>646634</v>
      </c>
      <c r="F654" s="15">
        <f>ABS(Tabelle2[[#This Row],[Stop]]-Tabelle2[[#This Row],[Start]]+1)</f>
        <v>2416</v>
      </c>
      <c r="G654" s="16">
        <f>Tabelle2[[#This Row],[Size '[bp']]]/$F$3118*100</f>
        <v>8.3315516135484269E-2</v>
      </c>
      <c r="I654" s="14" t="s">
        <v>7362</v>
      </c>
      <c r="J654" s="14" t="s">
        <v>6563</v>
      </c>
      <c r="K654" s="22"/>
      <c r="L654" s="22"/>
      <c r="M654" s="20"/>
      <c r="N654" s="20"/>
      <c r="O654" s="21">
        <v>1</v>
      </c>
      <c r="P654" s="20"/>
      <c r="Q654" s="21">
        <v>1</v>
      </c>
    </row>
    <row r="655" spans="1:17" x14ac:dyDescent="0.25">
      <c r="A655" s="15" t="s">
        <v>2771</v>
      </c>
      <c r="B655" s="15" t="s">
        <v>4273</v>
      </c>
      <c r="D655" s="15">
        <v>649719</v>
      </c>
      <c r="E655" s="15">
        <v>649051</v>
      </c>
      <c r="F655" s="15">
        <f>ABS(Tabelle2[[#This Row],[Stop]]-Tabelle2[[#This Row],[Start]]+1)</f>
        <v>667</v>
      </c>
      <c r="G655" s="16">
        <f>Tabelle2[[#This Row],[Size '[bp']]]/$F$3118*100</f>
        <v>2.3001427674821193E-2</v>
      </c>
      <c r="I655" s="14" t="s">
        <v>7363</v>
      </c>
      <c r="J655" s="14" t="s">
        <v>6563</v>
      </c>
      <c r="K655" s="22"/>
      <c r="L655" s="22"/>
      <c r="M655" s="24"/>
      <c r="N655" s="20"/>
      <c r="O655" s="21">
        <v>1</v>
      </c>
      <c r="P655" s="20"/>
      <c r="Q655" s="21">
        <v>1</v>
      </c>
    </row>
    <row r="656" spans="1:17" ht="25.5" x14ac:dyDescent="0.25">
      <c r="A656" s="15" t="s">
        <v>2770</v>
      </c>
      <c r="B656" s="15" t="s">
        <v>4274</v>
      </c>
      <c r="C656" s="15" t="s">
        <v>11062</v>
      </c>
      <c r="D656" s="15">
        <v>650575</v>
      </c>
      <c r="E656" s="15">
        <v>649898</v>
      </c>
      <c r="F656" s="15">
        <f>ABS(Tabelle2[[#This Row],[Stop]]-Tabelle2[[#This Row],[Start]]+1)</f>
        <v>676</v>
      </c>
      <c r="G656" s="16">
        <f>Tabelle2[[#This Row],[Size '[bp']]]/$F$3118*100</f>
        <v>2.3311791766385502E-2</v>
      </c>
      <c r="H656" s="15" t="s">
        <v>11065</v>
      </c>
      <c r="I656" s="14" t="s">
        <v>11067</v>
      </c>
      <c r="J656" s="14" t="s">
        <v>6643</v>
      </c>
      <c r="K656" s="22" t="s">
        <v>7364</v>
      </c>
      <c r="L656" s="22"/>
      <c r="M656" s="24" t="s">
        <v>11066</v>
      </c>
      <c r="N656" s="21">
        <v>1</v>
      </c>
      <c r="O656" s="20"/>
      <c r="P656" s="21">
        <v>1</v>
      </c>
      <c r="Q656" s="20"/>
    </row>
    <row r="657" spans="1:17" ht="25.5" x14ac:dyDescent="0.25">
      <c r="A657" s="15" t="s">
        <v>2769</v>
      </c>
      <c r="B657" s="15" t="s">
        <v>4275</v>
      </c>
      <c r="C657" s="15" t="s">
        <v>11061</v>
      </c>
      <c r="D657" s="15">
        <v>651654</v>
      </c>
      <c r="E657" s="15">
        <v>650572</v>
      </c>
      <c r="F657" s="15">
        <f>ABS(Tabelle2[[#This Row],[Stop]]-Tabelle2[[#This Row],[Start]]+1)</f>
        <v>1081</v>
      </c>
      <c r="G657" s="16">
        <f>Tabelle2[[#This Row],[Size '[bp']]]/$F$3118*100</f>
        <v>3.7278175886779175E-2</v>
      </c>
      <c r="H657" s="15" t="s">
        <v>11064</v>
      </c>
      <c r="I657" s="14" t="s">
        <v>11069</v>
      </c>
      <c r="J657" s="14" t="s">
        <v>6643</v>
      </c>
      <c r="K657" s="22" t="s">
        <v>7365</v>
      </c>
      <c r="L657" s="22"/>
      <c r="M657" s="24" t="s">
        <v>11066</v>
      </c>
      <c r="N657" s="21">
        <v>1</v>
      </c>
      <c r="O657" s="20"/>
      <c r="P657" s="21">
        <v>1</v>
      </c>
      <c r="Q657" s="20"/>
    </row>
    <row r="658" spans="1:17" ht="25.5" x14ac:dyDescent="0.25">
      <c r="A658" s="15" t="s">
        <v>2768</v>
      </c>
      <c r="B658" s="15" t="s">
        <v>4276</v>
      </c>
      <c r="C658" s="15" t="s">
        <v>11060</v>
      </c>
      <c r="D658" s="15">
        <v>652749</v>
      </c>
      <c r="E658" s="15">
        <v>651850</v>
      </c>
      <c r="F658" s="15">
        <f>ABS(Tabelle2[[#This Row],[Stop]]-Tabelle2[[#This Row],[Start]]+1)</f>
        <v>898</v>
      </c>
      <c r="G658" s="16">
        <f>Tabelle2[[#This Row],[Size '[bp']]]/$F$3118*100</f>
        <v>3.0967439358304996E-2</v>
      </c>
      <c r="H658" s="15" t="s">
        <v>11063</v>
      </c>
      <c r="I658" s="14" t="s">
        <v>11068</v>
      </c>
      <c r="J658" s="14" t="s">
        <v>6643</v>
      </c>
      <c r="K658" s="22" t="s">
        <v>7365</v>
      </c>
      <c r="L658" s="22"/>
      <c r="M658" s="24" t="s">
        <v>11066</v>
      </c>
      <c r="N658" s="21">
        <v>1</v>
      </c>
      <c r="O658" s="20"/>
      <c r="P658" s="21">
        <v>1</v>
      </c>
      <c r="Q658" s="20"/>
    </row>
    <row r="659" spans="1:17" ht="25.5" x14ac:dyDescent="0.25">
      <c r="A659" s="15" t="s">
        <v>2767</v>
      </c>
      <c r="B659" s="15" t="s">
        <v>4277</v>
      </c>
      <c r="C659" s="15" t="s">
        <v>2766</v>
      </c>
      <c r="D659" s="15">
        <v>652924</v>
      </c>
      <c r="E659" s="15">
        <v>656076</v>
      </c>
      <c r="F659" s="15">
        <f>ABS(Tabelle2[[#This Row],[Stop]]-Tabelle2[[#This Row],[Start]]+1)</f>
        <v>3153</v>
      </c>
      <c r="G659" s="16">
        <f>Tabelle2[[#This Row],[Size '[bp']]]/$F$3118*100</f>
        <v>0.1087308867446945</v>
      </c>
      <c r="H659" s="15" t="s">
        <v>7366</v>
      </c>
      <c r="I659" s="14" t="s">
        <v>7367</v>
      </c>
      <c r="J659" s="14" t="s">
        <v>6554</v>
      </c>
      <c r="K659" s="22" t="s">
        <v>7344</v>
      </c>
      <c r="L659" s="22"/>
      <c r="M659" s="24"/>
      <c r="N659" s="21">
        <v>1</v>
      </c>
      <c r="O659" s="20"/>
      <c r="P659" s="21">
        <v>1</v>
      </c>
      <c r="Q659" s="20"/>
    </row>
    <row r="660" spans="1:17" x14ac:dyDescent="0.25">
      <c r="A660" s="15" t="s">
        <v>2765</v>
      </c>
      <c r="B660" s="15" t="s">
        <v>4278</v>
      </c>
      <c r="D660" s="15">
        <v>656095</v>
      </c>
      <c r="E660" s="15">
        <v>656586</v>
      </c>
      <c r="F660" s="15">
        <f>ABS(Tabelle2[[#This Row],[Stop]]-Tabelle2[[#This Row],[Start]]+1)</f>
        <v>492</v>
      </c>
      <c r="G660" s="16">
        <f>Tabelle2[[#This Row],[Size '[bp']]]/$F$3118*100</f>
        <v>1.6966570338848616E-2</v>
      </c>
      <c r="I660" s="14" t="s">
        <v>6572</v>
      </c>
      <c r="J660" s="14" t="s">
        <v>11627</v>
      </c>
      <c r="K660" s="22"/>
      <c r="L660" s="22"/>
      <c r="M660" s="24"/>
      <c r="N660" s="20"/>
      <c r="O660" s="21">
        <v>1</v>
      </c>
      <c r="P660" s="20"/>
      <c r="Q660" s="21">
        <v>1</v>
      </c>
    </row>
    <row r="661" spans="1:17" x14ac:dyDescent="0.25">
      <c r="A661" s="15" t="s">
        <v>2764</v>
      </c>
      <c r="B661" s="15" t="s">
        <v>4279</v>
      </c>
      <c r="D661" s="15">
        <v>656583</v>
      </c>
      <c r="E661" s="15">
        <v>657998</v>
      </c>
      <c r="F661" s="15">
        <f>ABS(Tabelle2[[#This Row],[Stop]]-Tabelle2[[#This Row],[Start]]+1)</f>
        <v>1416</v>
      </c>
      <c r="G661" s="16">
        <f>Tabelle2[[#This Row],[Size '[bp']]]/$F$3118*100</f>
        <v>4.8830617072783834E-2</v>
      </c>
      <c r="I661" s="14" t="s">
        <v>6564</v>
      </c>
      <c r="J661" s="14" t="s">
        <v>11627</v>
      </c>
      <c r="K661" s="22"/>
      <c r="L661" s="22"/>
      <c r="M661" s="24"/>
      <c r="N661" s="20"/>
      <c r="O661" s="21">
        <v>1</v>
      </c>
      <c r="P661" s="20"/>
      <c r="Q661" s="21">
        <v>1</v>
      </c>
    </row>
    <row r="662" spans="1:17" ht="25.5" x14ac:dyDescent="0.25">
      <c r="A662" s="15" t="s">
        <v>2763</v>
      </c>
      <c r="B662" s="15" t="s">
        <v>4280</v>
      </c>
      <c r="C662" s="15" t="s">
        <v>10830</v>
      </c>
      <c r="D662" s="15">
        <v>658008</v>
      </c>
      <c r="E662" s="15">
        <v>658679</v>
      </c>
      <c r="F662" s="15">
        <f>ABS(Tabelle2[[#This Row],[Stop]]-Tabelle2[[#This Row],[Start]]+1)</f>
        <v>672</v>
      </c>
      <c r="G662" s="16">
        <f>Tabelle2[[#This Row],[Size '[bp']]]/$F$3118*100</f>
        <v>2.3173852170134696E-2</v>
      </c>
      <c r="H662" s="15" t="s">
        <v>10831</v>
      </c>
      <c r="I662" s="14" t="s">
        <v>10832</v>
      </c>
      <c r="J662" s="14" t="s">
        <v>7163</v>
      </c>
      <c r="K662" s="22"/>
      <c r="L662" s="22" t="s">
        <v>10833</v>
      </c>
      <c r="M662" s="24" t="s">
        <v>10834</v>
      </c>
      <c r="N662" s="21">
        <v>1</v>
      </c>
      <c r="O662" s="20"/>
      <c r="P662" s="21">
        <v>1</v>
      </c>
      <c r="Q662" s="20"/>
    </row>
    <row r="663" spans="1:17" x14ac:dyDescent="0.25">
      <c r="A663" s="15" t="s">
        <v>2762</v>
      </c>
      <c r="B663" s="15" t="s">
        <v>4281</v>
      </c>
      <c r="D663" s="15">
        <v>659457</v>
      </c>
      <c r="E663" s="15">
        <v>658663</v>
      </c>
      <c r="F663" s="15">
        <f>ABS(Tabelle2[[#This Row],[Stop]]-Tabelle2[[#This Row],[Start]]+1)</f>
        <v>793</v>
      </c>
      <c r="G663" s="16">
        <f>Tabelle2[[#This Row],[Size '[bp']]]/$F$3118*100</f>
        <v>2.7346524956721453E-2</v>
      </c>
      <c r="I663" s="14" t="s">
        <v>6572</v>
      </c>
      <c r="J663" s="14" t="s">
        <v>11627</v>
      </c>
      <c r="K663" s="22" t="s">
        <v>7344</v>
      </c>
      <c r="L663" s="22"/>
      <c r="M663" s="24"/>
      <c r="N663" s="20"/>
      <c r="O663" s="21">
        <v>1</v>
      </c>
      <c r="P663" s="20"/>
      <c r="Q663" s="21">
        <v>1</v>
      </c>
    </row>
    <row r="664" spans="1:17" x14ac:dyDescent="0.25">
      <c r="A664" s="15" t="s">
        <v>2761</v>
      </c>
      <c r="B664" s="15" t="s">
        <v>4282</v>
      </c>
      <c r="D664" s="15">
        <v>659616</v>
      </c>
      <c r="E664" s="15">
        <v>660392</v>
      </c>
      <c r="F664" s="15">
        <f>ABS(Tabelle2[[#This Row],[Stop]]-Tabelle2[[#This Row],[Start]]+1)</f>
        <v>777</v>
      </c>
      <c r="G664" s="16">
        <f>Tabelle2[[#This Row],[Size '[bp']]]/$F$3118*100</f>
        <v>2.6794766571718243E-2</v>
      </c>
      <c r="I664" s="14" t="s">
        <v>11072</v>
      </c>
      <c r="J664" s="14" t="s">
        <v>6563</v>
      </c>
      <c r="K664" s="22"/>
      <c r="L664" s="22"/>
      <c r="M664" s="24"/>
      <c r="N664" s="20"/>
      <c r="O664" s="21">
        <v>1</v>
      </c>
      <c r="P664" s="20"/>
      <c r="Q664" s="21">
        <v>1</v>
      </c>
    </row>
    <row r="665" spans="1:17" x14ac:dyDescent="0.25">
      <c r="A665" s="15" t="s">
        <v>2760</v>
      </c>
      <c r="B665" s="15" t="s">
        <v>4283</v>
      </c>
      <c r="D665" s="15">
        <v>660394</v>
      </c>
      <c r="E665" s="15">
        <v>660888</v>
      </c>
      <c r="F665" s="15">
        <f>ABS(Tabelle2[[#This Row],[Stop]]-Tabelle2[[#This Row],[Start]]+1)</f>
        <v>495</v>
      </c>
      <c r="G665" s="16">
        <f>Tabelle2[[#This Row],[Size '[bp']]]/$F$3118*100</f>
        <v>1.7070025036036721E-2</v>
      </c>
      <c r="I665" s="14" t="s">
        <v>7368</v>
      </c>
      <c r="J665" s="14" t="s">
        <v>6708</v>
      </c>
      <c r="K665" s="22"/>
      <c r="L665" s="22"/>
      <c r="M665" s="24"/>
      <c r="N665" s="21">
        <v>1</v>
      </c>
      <c r="O665" s="20"/>
      <c r="P665" s="21">
        <v>1</v>
      </c>
      <c r="Q665" s="20"/>
    </row>
    <row r="666" spans="1:17" ht="25.5" x14ac:dyDescent="0.25">
      <c r="A666" s="15" t="s">
        <v>2759</v>
      </c>
      <c r="B666" s="15" t="s">
        <v>4284</v>
      </c>
      <c r="D666" s="15">
        <v>661004</v>
      </c>
      <c r="E666" s="15">
        <v>662002</v>
      </c>
      <c r="F666" s="15">
        <f>ABS(Tabelle2[[#This Row],[Stop]]-Tabelle2[[#This Row],[Start]]+1)</f>
        <v>999</v>
      </c>
      <c r="G666" s="16">
        <f>Tabelle2[[#This Row],[Size '[bp']]]/$F$3118*100</f>
        <v>3.4450414163637741E-2</v>
      </c>
      <c r="I666" s="14" t="s">
        <v>7369</v>
      </c>
      <c r="J666" s="14" t="s">
        <v>7228</v>
      </c>
      <c r="K666" s="22" t="s">
        <v>6744</v>
      </c>
      <c r="L666" s="22"/>
      <c r="M666" s="24"/>
      <c r="N666" s="21">
        <v>1</v>
      </c>
      <c r="O666" s="20"/>
      <c r="P666" s="21">
        <v>1</v>
      </c>
      <c r="Q666" s="20"/>
    </row>
    <row r="667" spans="1:17" x14ac:dyDescent="0.25">
      <c r="A667" s="15" t="s">
        <v>2758</v>
      </c>
      <c r="B667" s="15" t="s">
        <v>4285</v>
      </c>
      <c r="C667" s="15" t="s">
        <v>2757</v>
      </c>
      <c r="D667" s="15">
        <v>662581</v>
      </c>
      <c r="E667" s="15">
        <v>662108</v>
      </c>
      <c r="F667" s="15">
        <f>ABS(Tabelle2[[#This Row],[Stop]]-Tabelle2[[#This Row],[Start]]+1)</f>
        <v>472</v>
      </c>
      <c r="G667" s="16">
        <f>Tabelle2[[#This Row],[Size '[bp']]]/$F$3118*100</f>
        <v>1.6276872357594611E-2</v>
      </c>
      <c r="H667" s="15" t="s">
        <v>7370</v>
      </c>
      <c r="I667" s="14" t="s">
        <v>7371</v>
      </c>
      <c r="J667" s="14" t="s">
        <v>6575</v>
      </c>
      <c r="K667" s="22"/>
      <c r="L667" s="22"/>
      <c r="M667" s="24"/>
      <c r="N667" s="20"/>
      <c r="O667" s="20"/>
      <c r="P667" s="20"/>
      <c r="Q667" s="20"/>
    </row>
    <row r="668" spans="1:17" ht="38.25" x14ac:dyDescent="0.25">
      <c r="A668" s="15" t="s">
        <v>2756</v>
      </c>
      <c r="B668" s="15" t="s">
        <v>4286</v>
      </c>
      <c r="C668" s="15" t="s">
        <v>2755</v>
      </c>
      <c r="D668" s="15">
        <v>662627</v>
      </c>
      <c r="E668" s="15">
        <v>663481</v>
      </c>
      <c r="F668" s="15">
        <f>ABS(Tabelle2[[#This Row],[Stop]]-Tabelle2[[#This Row],[Start]]+1)</f>
        <v>855</v>
      </c>
      <c r="G668" s="16">
        <f>Tabelle2[[#This Row],[Size '[bp']]]/$F$3118*100</f>
        <v>2.9484588698608882E-2</v>
      </c>
      <c r="H668" s="15" t="s">
        <v>7372</v>
      </c>
      <c r="I668" s="14" t="s">
        <v>11591</v>
      </c>
      <c r="J668" s="14" t="s">
        <v>6653</v>
      </c>
      <c r="K668" s="22"/>
      <c r="L668" s="22"/>
      <c r="M668" s="24"/>
      <c r="N668" s="20"/>
      <c r="O668" s="20"/>
      <c r="P668" s="20"/>
      <c r="Q668" s="20"/>
    </row>
    <row r="669" spans="1:17" x14ac:dyDescent="0.25">
      <c r="A669" s="15" t="s">
        <v>2754</v>
      </c>
      <c r="B669" s="15" t="s">
        <v>4287</v>
      </c>
      <c r="D669" s="15">
        <v>663488</v>
      </c>
      <c r="E669" s="15">
        <v>663838</v>
      </c>
      <c r="F669" s="15">
        <f>ABS(Tabelle2[[#This Row],[Stop]]-Tabelle2[[#This Row],[Start]]+1)</f>
        <v>351</v>
      </c>
      <c r="G669" s="16">
        <f>Tabelle2[[#This Row],[Size '[bp']]]/$F$3118*100</f>
        <v>1.2104199571007855E-2</v>
      </c>
      <c r="I669" s="14" t="s">
        <v>6564</v>
      </c>
      <c r="J669" s="14" t="s">
        <v>11627</v>
      </c>
      <c r="K669" s="22"/>
      <c r="L669" s="22"/>
      <c r="M669" s="24"/>
      <c r="N669" s="20"/>
      <c r="O669" s="20"/>
      <c r="P669" s="20"/>
      <c r="Q669" s="20"/>
    </row>
    <row r="670" spans="1:17" x14ac:dyDescent="0.25">
      <c r="A670" s="15" t="s">
        <v>2753</v>
      </c>
      <c r="B670" s="15" t="s">
        <v>4288</v>
      </c>
      <c r="D670" s="15">
        <v>665222</v>
      </c>
      <c r="E670" s="15">
        <v>663840</v>
      </c>
      <c r="F670" s="15">
        <f>ABS(Tabelle2[[#This Row],[Stop]]-Tabelle2[[#This Row],[Start]]+1)</f>
        <v>1381</v>
      </c>
      <c r="G670" s="16">
        <f>Tabelle2[[#This Row],[Size '[bp']]]/$F$3118*100</f>
        <v>4.7623645605589314E-2</v>
      </c>
      <c r="I670" s="14" t="s">
        <v>7373</v>
      </c>
      <c r="J670" s="14" t="s">
        <v>11627</v>
      </c>
      <c r="K670" s="22"/>
      <c r="L670" s="22"/>
      <c r="M670" s="24"/>
      <c r="N670" s="20"/>
      <c r="O670" s="20"/>
      <c r="P670" s="20"/>
      <c r="Q670" s="20"/>
    </row>
    <row r="671" spans="1:17" x14ac:dyDescent="0.25">
      <c r="A671" s="15" t="s">
        <v>2752</v>
      </c>
      <c r="B671" s="15" t="s">
        <v>4289</v>
      </c>
      <c r="D671" s="15">
        <v>666549</v>
      </c>
      <c r="E671" s="15">
        <v>665584</v>
      </c>
      <c r="F671" s="15">
        <f>ABS(Tabelle2[[#This Row],[Stop]]-Tabelle2[[#This Row],[Start]]+1)</f>
        <v>964</v>
      </c>
      <c r="G671" s="16">
        <f>Tabelle2[[#This Row],[Size '[bp']]]/$F$3118*100</f>
        <v>3.3243442696443228E-2</v>
      </c>
      <c r="I671" s="14" t="s">
        <v>6589</v>
      </c>
      <c r="J671" s="14" t="s">
        <v>11627</v>
      </c>
      <c r="K671" s="22"/>
      <c r="L671" s="22"/>
      <c r="M671" s="24"/>
      <c r="N671" s="20"/>
      <c r="O671" s="20"/>
      <c r="P671" s="20"/>
      <c r="Q671" s="20"/>
    </row>
    <row r="672" spans="1:17" ht="25.5" x14ac:dyDescent="0.25">
      <c r="A672" s="15" t="s">
        <v>2751</v>
      </c>
      <c r="B672" s="15" t="s">
        <v>4290</v>
      </c>
      <c r="C672" s="15" t="s">
        <v>7374</v>
      </c>
      <c r="D672" s="15">
        <v>667774</v>
      </c>
      <c r="E672" s="15">
        <v>666641</v>
      </c>
      <c r="F672" s="15">
        <f>ABS(Tabelle2[[#This Row],[Stop]]-Tabelle2[[#This Row],[Start]]+1)</f>
        <v>1132</v>
      </c>
      <c r="G672" s="16">
        <f>Tabelle2[[#This Row],[Size '[bp']]]/$F$3118*100</f>
        <v>3.9036905738976904E-2</v>
      </c>
      <c r="H672" s="15" t="s">
        <v>7375</v>
      </c>
      <c r="I672" s="14" t="s">
        <v>7376</v>
      </c>
      <c r="J672" s="14" t="s">
        <v>6643</v>
      </c>
      <c r="K672" s="22" t="s">
        <v>7377</v>
      </c>
      <c r="L672" s="22"/>
      <c r="M672" s="24" t="s">
        <v>10772</v>
      </c>
      <c r="N672" s="20"/>
      <c r="O672" s="20"/>
      <c r="P672" s="20"/>
      <c r="Q672" s="20"/>
    </row>
    <row r="673" spans="1:17" ht="25.5" x14ac:dyDescent="0.25">
      <c r="A673" s="15" t="s">
        <v>2750</v>
      </c>
      <c r="B673" s="15" t="s">
        <v>4291</v>
      </c>
      <c r="C673" s="15" t="s">
        <v>2749</v>
      </c>
      <c r="D673" s="15">
        <v>669231</v>
      </c>
      <c r="E673" s="15">
        <v>667918</v>
      </c>
      <c r="F673" s="15">
        <f>ABS(Tabelle2[[#This Row],[Stop]]-Tabelle2[[#This Row],[Start]]+1)</f>
        <v>1312</v>
      </c>
      <c r="G673" s="16">
        <f>Tabelle2[[#This Row],[Size '[bp']]]/$F$3118*100</f>
        <v>4.5244187570262981E-2</v>
      </c>
      <c r="H673" s="15" t="s">
        <v>7378</v>
      </c>
      <c r="I673" s="14" t="s">
        <v>7379</v>
      </c>
      <c r="J673" s="14" t="s">
        <v>6643</v>
      </c>
      <c r="K673" s="22" t="s">
        <v>7380</v>
      </c>
      <c r="L673" s="22"/>
      <c r="M673" s="24" t="s">
        <v>10772</v>
      </c>
      <c r="N673" s="20"/>
      <c r="O673" s="20"/>
      <c r="P673" s="20"/>
      <c r="Q673" s="20"/>
    </row>
    <row r="674" spans="1:17" x14ac:dyDescent="0.25">
      <c r="A674" s="15" t="s">
        <v>2748</v>
      </c>
      <c r="B674" s="15" t="s">
        <v>4292</v>
      </c>
      <c r="C674" s="15" t="s">
        <v>2747</v>
      </c>
      <c r="D674" s="15">
        <v>669663</v>
      </c>
      <c r="E674" s="15">
        <v>671942</v>
      </c>
      <c r="F674" s="15">
        <f>ABS(Tabelle2[[#This Row],[Stop]]-Tabelle2[[#This Row],[Start]]+1)</f>
        <v>2280</v>
      </c>
      <c r="G674" s="16">
        <f>Tabelle2[[#This Row],[Size '[bp']]]/$F$3118*100</f>
        <v>7.8625569862957018E-2</v>
      </c>
      <c r="H674" s="15" t="s">
        <v>11143</v>
      </c>
      <c r="I674" s="14" t="s">
        <v>7381</v>
      </c>
      <c r="J674" s="14" t="s">
        <v>6563</v>
      </c>
      <c r="K674" s="29"/>
      <c r="L674" s="29"/>
      <c r="M674" s="30"/>
      <c r="N674" s="20"/>
      <c r="O674" s="20"/>
      <c r="P674" s="20"/>
      <c r="Q674" s="20"/>
    </row>
    <row r="675" spans="1:17" x14ac:dyDescent="0.25">
      <c r="A675" s="15" t="s">
        <v>2746</v>
      </c>
      <c r="D675" s="15">
        <v>671946</v>
      </c>
      <c r="E675" s="15">
        <v>672149</v>
      </c>
      <c r="F675" s="15">
        <f>ABS(Tabelle2[[#This Row],[Stop]]-Tabelle2[[#This Row],[Start]]+1)</f>
        <v>204</v>
      </c>
      <c r="G675" s="16">
        <f>Tabelle2[[#This Row],[Size '[bp']]]/$F$3118*100</f>
        <v>7.0349194087908897E-3</v>
      </c>
      <c r="I675" s="14" t="s">
        <v>6560</v>
      </c>
      <c r="J675" s="14" t="s">
        <v>11627</v>
      </c>
      <c r="K675" s="22"/>
      <c r="L675" s="22"/>
      <c r="M675" s="24"/>
      <c r="N675" s="20"/>
      <c r="O675" s="20"/>
      <c r="P675" s="20"/>
      <c r="Q675" s="20"/>
    </row>
    <row r="676" spans="1:17" x14ac:dyDescent="0.25">
      <c r="A676" s="15" t="s">
        <v>2745</v>
      </c>
      <c r="D676" s="15">
        <v>672355</v>
      </c>
      <c r="E676" s="15">
        <v>672474</v>
      </c>
      <c r="F676" s="15">
        <f>ABS(Tabelle2[[#This Row],[Stop]]-Tabelle2[[#This Row],[Start]]+1)</f>
        <v>120</v>
      </c>
      <c r="G676" s="16">
        <f>Tabelle2[[#This Row],[Size '[bp']]]/$F$3118*100</f>
        <v>4.1381878875240532E-3</v>
      </c>
      <c r="I676" s="14" t="s">
        <v>120</v>
      </c>
      <c r="J676" s="14" t="s">
        <v>11627</v>
      </c>
      <c r="K676" s="22"/>
      <c r="L676" s="22"/>
      <c r="M676" s="24"/>
      <c r="N676" s="20"/>
      <c r="O676" s="20"/>
      <c r="P676" s="20"/>
      <c r="Q676" s="20"/>
    </row>
    <row r="677" spans="1:17" ht="25.5" x14ac:dyDescent="0.25">
      <c r="A677" s="15" t="s">
        <v>2744</v>
      </c>
      <c r="C677" s="15" t="s">
        <v>2743</v>
      </c>
      <c r="D677" s="15">
        <v>672615</v>
      </c>
      <c r="E677" s="15">
        <v>674129</v>
      </c>
      <c r="F677" s="15">
        <f>ABS(Tabelle2[[#This Row],[Stop]]-Tabelle2[[#This Row],[Start]]+1)</f>
        <v>1515</v>
      </c>
      <c r="G677" s="16">
        <f>Tabelle2[[#This Row],[Size '[bp']]]/$F$3118*100</f>
        <v>5.2244622079991178E-2</v>
      </c>
      <c r="H677" s="15" t="s">
        <v>7382</v>
      </c>
      <c r="I677" s="14" t="s">
        <v>7383</v>
      </c>
      <c r="J677" s="14" t="s">
        <v>6614</v>
      </c>
      <c r="K677" s="22" t="s">
        <v>7384</v>
      </c>
      <c r="L677" s="22"/>
      <c r="M677" s="24" t="s">
        <v>11073</v>
      </c>
      <c r="N677" s="20"/>
      <c r="O677" s="20"/>
      <c r="P677" s="20"/>
      <c r="Q677" s="20"/>
    </row>
    <row r="678" spans="1:17" ht="25.5" x14ac:dyDescent="0.25">
      <c r="A678" s="15" t="s">
        <v>2742</v>
      </c>
      <c r="B678" s="15" t="s">
        <v>4293</v>
      </c>
      <c r="C678" s="15" t="s">
        <v>2741</v>
      </c>
      <c r="D678" s="15">
        <v>674129</v>
      </c>
      <c r="E678" s="15">
        <v>675052</v>
      </c>
      <c r="F678" s="15">
        <f>ABS(Tabelle2[[#This Row],[Stop]]-Tabelle2[[#This Row],[Start]]+1)</f>
        <v>924</v>
      </c>
      <c r="G678" s="16">
        <f>Tabelle2[[#This Row],[Size '[bp']]]/$F$3118*100</f>
        <v>3.1864046733935211E-2</v>
      </c>
      <c r="H678" s="15" t="s">
        <v>7385</v>
      </c>
      <c r="I678" s="14" t="s">
        <v>7386</v>
      </c>
      <c r="J678" s="14" t="s">
        <v>6614</v>
      </c>
      <c r="K678" s="22" t="s">
        <v>7384</v>
      </c>
      <c r="L678" s="22"/>
      <c r="M678" s="24" t="s">
        <v>11073</v>
      </c>
      <c r="N678" s="20"/>
      <c r="O678" s="20"/>
      <c r="P678" s="20"/>
      <c r="Q678" s="20"/>
    </row>
    <row r="679" spans="1:17" ht="25.5" x14ac:dyDescent="0.25">
      <c r="A679" s="15" t="s">
        <v>2740</v>
      </c>
      <c r="B679" s="15" t="s">
        <v>4294</v>
      </c>
      <c r="C679" s="15" t="s">
        <v>2739</v>
      </c>
      <c r="D679" s="15">
        <v>675081</v>
      </c>
      <c r="E679" s="15">
        <v>676232</v>
      </c>
      <c r="F679" s="15">
        <f>ABS(Tabelle2[[#This Row],[Stop]]-Tabelle2[[#This Row],[Start]]+1)</f>
        <v>1152</v>
      </c>
      <c r="G679" s="16">
        <f>Tabelle2[[#This Row],[Size '[bp']]]/$F$3118*100</f>
        <v>3.9726603720230909E-2</v>
      </c>
      <c r="H679" s="15" t="s">
        <v>7387</v>
      </c>
      <c r="I679" s="14" t="s">
        <v>7388</v>
      </c>
      <c r="J679" s="14" t="s">
        <v>6614</v>
      </c>
      <c r="K679" s="22" t="s">
        <v>7389</v>
      </c>
      <c r="L679" s="22"/>
      <c r="M679" s="24" t="s">
        <v>11073</v>
      </c>
      <c r="N679" s="20"/>
      <c r="O679" s="20"/>
      <c r="P679" s="20"/>
      <c r="Q679" s="20"/>
    </row>
    <row r="680" spans="1:17" x14ac:dyDescent="0.25">
      <c r="A680" s="15" t="s">
        <v>2738</v>
      </c>
      <c r="B680" s="15" t="s">
        <v>4295</v>
      </c>
      <c r="C680" s="15" t="s">
        <v>7390</v>
      </c>
      <c r="D680" s="15">
        <v>677595</v>
      </c>
      <c r="E680" s="15">
        <v>676552</v>
      </c>
      <c r="F680" s="15">
        <f>ABS(Tabelle2[[#This Row],[Stop]]-Tabelle2[[#This Row],[Start]]+1)</f>
        <v>1042</v>
      </c>
      <c r="G680" s="16">
        <f>Tabelle2[[#This Row],[Size '[bp']]]/$F$3118*100</f>
        <v>3.5933264823333859E-2</v>
      </c>
      <c r="H680" s="15" t="s">
        <v>7391</v>
      </c>
      <c r="I680" s="14" t="s">
        <v>7392</v>
      </c>
      <c r="J680" s="14" t="s">
        <v>6563</v>
      </c>
      <c r="K680" s="22" t="s">
        <v>7393</v>
      </c>
      <c r="L680" s="22"/>
      <c r="M680" s="24"/>
      <c r="N680" s="20"/>
      <c r="O680" s="20"/>
      <c r="P680" s="20"/>
      <c r="Q680" s="20"/>
    </row>
    <row r="681" spans="1:17" ht="25.5" x14ac:dyDescent="0.25">
      <c r="A681" s="15" t="s">
        <v>2737</v>
      </c>
      <c r="B681" s="15" t="s">
        <v>4296</v>
      </c>
      <c r="D681" s="15">
        <v>678410</v>
      </c>
      <c r="E681" s="15">
        <v>677688</v>
      </c>
      <c r="F681" s="15">
        <f>ABS(Tabelle2[[#This Row],[Stop]]-Tabelle2[[#This Row],[Start]]+1)</f>
        <v>721</v>
      </c>
      <c r="G681" s="16">
        <f>Tabelle2[[#This Row],[Size '[bp']]]/$F$3118*100</f>
        <v>2.4863612224207021E-2</v>
      </c>
      <c r="I681" s="14" t="s">
        <v>10835</v>
      </c>
      <c r="J681" s="14" t="s">
        <v>7163</v>
      </c>
      <c r="K681" s="22"/>
      <c r="L681" s="22" t="s">
        <v>10837</v>
      </c>
      <c r="M681" s="24" t="s">
        <v>10836</v>
      </c>
      <c r="N681" s="20"/>
      <c r="O681" s="20"/>
      <c r="P681" s="20"/>
      <c r="Q681" s="20"/>
    </row>
    <row r="682" spans="1:17" x14ac:dyDescent="0.25">
      <c r="A682" s="15" t="s">
        <v>2736</v>
      </c>
      <c r="B682" s="15" t="s">
        <v>4297</v>
      </c>
      <c r="D682" s="15">
        <v>679221</v>
      </c>
      <c r="E682" s="15">
        <v>678517</v>
      </c>
      <c r="F682" s="15">
        <f>ABS(Tabelle2[[#This Row],[Stop]]-Tabelle2[[#This Row],[Start]]+1)</f>
        <v>703</v>
      </c>
      <c r="G682" s="16">
        <f>Tabelle2[[#This Row],[Size '[bp']]]/$F$3118*100</f>
        <v>2.4242884041078411E-2</v>
      </c>
      <c r="I682" s="14" t="s">
        <v>6589</v>
      </c>
      <c r="J682" s="14" t="s">
        <v>11627</v>
      </c>
      <c r="K682" s="22"/>
      <c r="L682" s="22"/>
      <c r="M682" s="24"/>
      <c r="N682" s="20"/>
      <c r="O682" s="20"/>
      <c r="P682" s="20"/>
      <c r="Q682" s="20"/>
    </row>
    <row r="683" spans="1:17" ht="25.5" x14ac:dyDescent="0.25">
      <c r="A683" s="15" t="s">
        <v>2735</v>
      </c>
      <c r="B683" s="15" t="s">
        <v>4298</v>
      </c>
      <c r="C683" s="15" t="s">
        <v>2734</v>
      </c>
      <c r="D683" s="15">
        <v>681517</v>
      </c>
      <c r="E683" s="15">
        <v>679301</v>
      </c>
      <c r="F683" s="15">
        <f>ABS(Tabelle2[[#This Row],[Stop]]-Tabelle2[[#This Row],[Start]]+1)</f>
        <v>2215</v>
      </c>
      <c r="G683" s="16">
        <f>Tabelle2[[#This Row],[Size '[bp']]]/$F$3118*100</f>
        <v>7.638405142388148E-2</v>
      </c>
      <c r="H683" s="15" t="s">
        <v>7394</v>
      </c>
      <c r="I683" s="14" t="s">
        <v>7395</v>
      </c>
      <c r="J683" s="14" t="s">
        <v>7093</v>
      </c>
      <c r="K683" s="22" t="s">
        <v>6893</v>
      </c>
      <c r="L683" s="22"/>
      <c r="M683" s="24" t="s">
        <v>11075</v>
      </c>
      <c r="N683" s="20"/>
      <c r="O683" s="20"/>
      <c r="P683" s="20"/>
      <c r="Q683" s="20"/>
    </row>
    <row r="684" spans="1:17" ht="25.5" x14ac:dyDescent="0.25">
      <c r="A684" s="15" t="s">
        <v>2733</v>
      </c>
      <c r="B684" s="15" t="s">
        <v>4299</v>
      </c>
      <c r="D684" s="15">
        <v>682500</v>
      </c>
      <c r="E684" s="15">
        <v>681601</v>
      </c>
      <c r="F684" s="15">
        <f>ABS(Tabelle2[[#This Row],[Stop]]-Tabelle2[[#This Row],[Start]]+1)</f>
        <v>898</v>
      </c>
      <c r="G684" s="16">
        <f>Tabelle2[[#This Row],[Size '[bp']]]/$F$3118*100</f>
        <v>3.0967439358304996E-2</v>
      </c>
      <c r="I684" s="14" t="s">
        <v>7396</v>
      </c>
      <c r="J684" s="14" t="s">
        <v>7228</v>
      </c>
      <c r="K684" s="22" t="s">
        <v>7397</v>
      </c>
      <c r="L684" s="22"/>
      <c r="M684" s="24"/>
      <c r="N684" s="20"/>
      <c r="O684" s="20"/>
      <c r="P684" s="20"/>
      <c r="Q684" s="20"/>
    </row>
    <row r="685" spans="1:17" ht="25.5" x14ac:dyDescent="0.25">
      <c r="A685" s="15" t="s">
        <v>2732</v>
      </c>
      <c r="B685" s="15" t="s">
        <v>4300</v>
      </c>
      <c r="D685" s="15">
        <v>683319</v>
      </c>
      <c r="E685" s="15">
        <v>682510</v>
      </c>
      <c r="F685" s="15">
        <f>ABS(Tabelle2[[#This Row],[Stop]]-Tabelle2[[#This Row],[Start]]+1)</f>
        <v>808</v>
      </c>
      <c r="G685" s="16">
        <f>Tabelle2[[#This Row],[Size '[bp']]]/$F$3118*100</f>
        <v>2.7863798442661958E-2</v>
      </c>
      <c r="I685" s="14" t="s">
        <v>6623</v>
      </c>
      <c r="J685" s="14" t="s">
        <v>7228</v>
      </c>
      <c r="K685" s="22" t="s">
        <v>7398</v>
      </c>
      <c r="L685" s="22"/>
      <c r="M685" s="24"/>
      <c r="N685" s="20"/>
      <c r="O685" s="20"/>
      <c r="P685" s="20"/>
      <c r="Q685" s="20"/>
    </row>
    <row r="686" spans="1:17" ht="25.5" x14ac:dyDescent="0.25">
      <c r="A686" s="15" t="s">
        <v>2731</v>
      </c>
      <c r="B686" s="15" t="s">
        <v>4301</v>
      </c>
      <c r="D686" s="15">
        <v>684344</v>
      </c>
      <c r="E686" s="15">
        <v>683316</v>
      </c>
      <c r="F686" s="15">
        <f>ABS(Tabelle2[[#This Row],[Stop]]-Tabelle2[[#This Row],[Start]]+1)</f>
        <v>1027</v>
      </c>
      <c r="G686" s="16">
        <f>Tabelle2[[#This Row],[Size '[bp']]]/$F$3118*100</f>
        <v>3.5415991337393357E-2</v>
      </c>
      <c r="I686" s="14" t="s">
        <v>7399</v>
      </c>
      <c r="J686" s="14" t="s">
        <v>7228</v>
      </c>
      <c r="K686" s="22" t="s">
        <v>7398</v>
      </c>
      <c r="L686" s="22"/>
      <c r="M686" s="24"/>
      <c r="N686" s="20"/>
      <c r="O686" s="20"/>
      <c r="P686" s="20"/>
      <c r="Q686" s="20"/>
    </row>
    <row r="687" spans="1:17" ht="25.5" x14ac:dyDescent="0.25">
      <c r="A687" s="15" t="s">
        <v>2730</v>
      </c>
      <c r="B687" s="15" t="s">
        <v>4302</v>
      </c>
      <c r="D687" s="15">
        <v>685336</v>
      </c>
      <c r="E687" s="15">
        <v>684341</v>
      </c>
      <c r="F687" s="15">
        <f>ABS(Tabelle2[[#This Row],[Stop]]-Tabelle2[[#This Row],[Start]]+1)</f>
        <v>994</v>
      </c>
      <c r="G687" s="16">
        <f>Tabelle2[[#This Row],[Size '[bp']]]/$F$3118*100</f>
        <v>3.4277989668324238E-2</v>
      </c>
      <c r="I687" s="14" t="s">
        <v>7399</v>
      </c>
      <c r="J687" s="14" t="s">
        <v>7228</v>
      </c>
      <c r="K687" s="22" t="s">
        <v>7397</v>
      </c>
      <c r="L687" s="22"/>
      <c r="M687" s="24"/>
      <c r="N687" s="20"/>
      <c r="O687" s="20"/>
      <c r="P687" s="20"/>
      <c r="Q687" s="20"/>
    </row>
    <row r="688" spans="1:17" ht="25.5" x14ac:dyDescent="0.25">
      <c r="A688" s="15" t="s">
        <v>2729</v>
      </c>
      <c r="B688" s="15" t="s">
        <v>4303</v>
      </c>
      <c r="C688" s="15" t="s">
        <v>2728</v>
      </c>
      <c r="D688" s="15">
        <v>686398</v>
      </c>
      <c r="E688" s="15">
        <v>685346</v>
      </c>
      <c r="F688" s="15">
        <f>ABS(Tabelle2[[#This Row],[Stop]]-Tabelle2[[#This Row],[Start]]+1)</f>
        <v>1051</v>
      </c>
      <c r="G688" s="16">
        <f>Tabelle2[[#This Row],[Size '[bp']]]/$F$3118*100</f>
        <v>3.6243628914898164E-2</v>
      </c>
      <c r="H688" s="15" t="s">
        <v>7400</v>
      </c>
      <c r="I688" s="14" t="s">
        <v>7401</v>
      </c>
      <c r="J688" s="14" t="s">
        <v>7228</v>
      </c>
      <c r="K688" s="22" t="s">
        <v>7152</v>
      </c>
      <c r="L688" s="22"/>
      <c r="M688" s="24"/>
      <c r="N688" s="20"/>
      <c r="O688" s="20"/>
      <c r="P688" s="20"/>
      <c r="Q688" s="20"/>
    </row>
    <row r="689" spans="1:17" x14ac:dyDescent="0.25">
      <c r="A689" s="15" t="s">
        <v>2727</v>
      </c>
      <c r="B689" s="15" t="s">
        <v>4304</v>
      </c>
      <c r="D689" s="15">
        <v>686582</v>
      </c>
      <c r="E689" s="15">
        <v>687856</v>
      </c>
      <c r="F689" s="15">
        <f>ABS(Tabelle2[[#This Row],[Stop]]-Tabelle2[[#This Row],[Start]]+1)</f>
        <v>1275</v>
      </c>
      <c r="G689" s="16">
        <f>Tabelle2[[#This Row],[Size '[bp']]]/$F$3118*100</f>
        <v>4.3968246304943066E-2</v>
      </c>
      <c r="I689" s="14" t="s">
        <v>7402</v>
      </c>
      <c r="J689" s="14" t="s">
        <v>6614</v>
      </c>
      <c r="K689" s="22"/>
      <c r="L689" s="22"/>
      <c r="M689" s="24"/>
      <c r="N689" s="20"/>
      <c r="O689" s="20"/>
      <c r="P689" s="20"/>
      <c r="Q689" s="20"/>
    </row>
    <row r="690" spans="1:17" ht="25.5" x14ac:dyDescent="0.25">
      <c r="A690" s="15" t="s">
        <v>2726</v>
      </c>
      <c r="B690" s="15" t="s">
        <v>4305</v>
      </c>
      <c r="D690" s="15">
        <v>687908</v>
      </c>
      <c r="E690" s="15">
        <v>688822</v>
      </c>
      <c r="F690" s="15">
        <f>ABS(Tabelle2[[#This Row],[Stop]]-Tabelle2[[#This Row],[Start]]+1)</f>
        <v>915</v>
      </c>
      <c r="G690" s="16">
        <f>Tabelle2[[#This Row],[Size '[bp']]]/$F$3118*100</f>
        <v>3.1553682642370906E-2</v>
      </c>
      <c r="I690" s="14" t="s">
        <v>7403</v>
      </c>
      <c r="J690" s="14" t="s">
        <v>6554</v>
      </c>
      <c r="K690" s="22"/>
      <c r="L690" s="22"/>
      <c r="M690" s="24"/>
      <c r="N690" s="20"/>
      <c r="O690" s="20"/>
      <c r="P690" s="20"/>
      <c r="Q690" s="20"/>
    </row>
    <row r="691" spans="1:17" x14ac:dyDescent="0.25">
      <c r="A691" s="15" t="s">
        <v>2725</v>
      </c>
      <c r="B691" s="15" t="s">
        <v>4306</v>
      </c>
      <c r="D691" s="15">
        <v>688824</v>
      </c>
      <c r="E691" s="15">
        <v>689483</v>
      </c>
      <c r="F691" s="15">
        <f>ABS(Tabelle2[[#This Row],[Stop]]-Tabelle2[[#This Row],[Start]]+1)</f>
        <v>660</v>
      </c>
      <c r="G691" s="16">
        <f>Tabelle2[[#This Row],[Size '[bp']]]/$F$3118*100</f>
        <v>2.2760033381382293E-2</v>
      </c>
      <c r="I691" s="14" t="s">
        <v>6564</v>
      </c>
      <c r="J691" s="14" t="s">
        <v>11627</v>
      </c>
      <c r="K691" s="22"/>
      <c r="L691" s="22"/>
      <c r="M691" s="24"/>
      <c r="N691" s="20"/>
      <c r="O691" s="20"/>
      <c r="P691" s="20"/>
      <c r="Q691" s="20"/>
    </row>
    <row r="692" spans="1:17" x14ac:dyDescent="0.25">
      <c r="A692" s="15" t="s">
        <v>2724</v>
      </c>
      <c r="B692" s="15" t="s">
        <v>4307</v>
      </c>
      <c r="D692" s="15">
        <v>689620</v>
      </c>
      <c r="E692" s="15">
        <v>689811</v>
      </c>
      <c r="F692" s="15">
        <f>ABS(Tabelle2[[#This Row],[Stop]]-Tabelle2[[#This Row],[Start]]+1)</f>
        <v>192</v>
      </c>
      <c r="G692" s="16">
        <f>Tabelle2[[#This Row],[Size '[bp']]]/$F$3118*100</f>
        <v>6.6211006200384854E-3</v>
      </c>
      <c r="I692" s="14" t="s">
        <v>120</v>
      </c>
      <c r="J692" s="14" t="s">
        <v>11627</v>
      </c>
      <c r="K692" s="22"/>
      <c r="L692" s="22"/>
      <c r="M692" s="24"/>
      <c r="N692" s="20"/>
      <c r="O692" s="20"/>
      <c r="P692" s="20"/>
      <c r="Q692" s="20"/>
    </row>
    <row r="693" spans="1:17" ht="25.5" x14ac:dyDescent="0.25">
      <c r="A693" s="15" t="s">
        <v>2723</v>
      </c>
      <c r="B693" s="15" t="s">
        <v>4308</v>
      </c>
      <c r="D693" s="15">
        <v>691363</v>
      </c>
      <c r="E693" s="15">
        <v>690386</v>
      </c>
      <c r="F693" s="15">
        <f>ABS(Tabelle2[[#This Row],[Stop]]-Tabelle2[[#This Row],[Start]]+1)</f>
        <v>976</v>
      </c>
      <c r="G693" s="16">
        <f>Tabelle2[[#This Row],[Size '[bp']]]/$F$3118*100</f>
        <v>3.3657261485195634E-2</v>
      </c>
      <c r="I693" s="14" t="s">
        <v>7404</v>
      </c>
      <c r="J693" s="14" t="s">
        <v>7228</v>
      </c>
      <c r="K693" s="22"/>
      <c r="L693" s="22"/>
      <c r="M693" s="24"/>
      <c r="N693" s="20"/>
      <c r="O693" s="20"/>
      <c r="P693" s="20"/>
      <c r="Q693" s="20"/>
    </row>
    <row r="694" spans="1:17" ht="25.5" x14ac:dyDescent="0.25">
      <c r="A694" s="15" t="s">
        <v>2722</v>
      </c>
      <c r="B694" s="15" t="s">
        <v>4309</v>
      </c>
      <c r="D694" s="15">
        <v>692169</v>
      </c>
      <c r="E694" s="15">
        <v>691387</v>
      </c>
      <c r="F694" s="15">
        <f>ABS(Tabelle2[[#This Row],[Stop]]-Tabelle2[[#This Row],[Start]]+1)</f>
        <v>781</v>
      </c>
      <c r="G694" s="16">
        <f>Tabelle2[[#This Row],[Size '[bp']]]/$F$3118*100</f>
        <v>2.6932706167969046E-2</v>
      </c>
      <c r="I694" s="14" t="s">
        <v>7405</v>
      </c>
      <c r="J694" s="14" t="s">
        <v>7228</v>
      </c>
      <c r="K694" s="22"/>
      <c r="L694" s="22"/>
      <c r="M694" s="24"/>
      <c r="N694" s="20"/>
      <c r="O694" s="20"/>
      <c r="P694" s="20"/>
      <c r="Q694" s="20"/>
    </row>
    <row r="695" spans="1:17" ht="25.5" x14ac:dyDescent="0.25">
      <c r="A695" s="15" t="s">
        <v>2721</v>
      </c>
      <c r="B695" s="15" t="s">
        <v>4310</v>
      </c>
      <c r="D695" s="15">
        <v>693195</v>
      </c>
      <c r="E695" s="15">
        <v>692176</v>
      </c>
      <c r="F695" s="15">
        <f>ABS(Tabelle2[[#This Row],[Stop]]-Tabelle2[[#This Row],[Start]]+1)</f>
        <v>1018</v>
      </c>
      <c r="G695" s="16">
        <f>Tabelle2[[#This Row],[Size '[bp']]]/$F$3118*100</f>
        <v>3.5105627245829052E-2</v>
      </c>
      <c r="I695" s="14" t="s">
        <v>7406</v>
      </c>
      <c r="J695" s="14" t="s">
        <v>7228</v>
      </c>
      <c r="K695" s="22"/>
      <c r="L695" s="22"/>
      <c r="M695" s="24"/>
      <c r="N695" s="20"/>
      <c r="O695" s="20"/>
      <c r="P695" s="20"/>
      <c r="Q695" s="20"/>
    </row>
    <row r="696" spans="1:17" x14ac:dyDescent="0.25">
      <c r="A696" s="15" t="s">
        <v>2720</v>
      </c>
      <c r="B696" s="15" t="s">
        <v>4311</v>
      </c>
      <c r="C696" s="15" t="s">
        <v>2719</v>
      </c>
      <c r="D696" s="15">
        <v>693355</v>
      </c>
      <c r="E696" s="15">
        <v>694392</v>
      </c>
      <c r="F696" s="15">
        <f>ABS(Tabelle2[[#This Row],[Stop]]-Tabelle2[[#This Row],[Start]]+1)</f>
        <v>1038</v>
      </c>
      <c r="G696" s="16">
        <f>Tabelle2[[#This Row],[Size '[bp']]]/$F$3118*100</f>
        <v>3.5795325227083064E-2</v>
      </c>
      <c r="H696" s="15" t="s">
        <v>7407</v>
      </c>
      <c r="I696" s="14" t="s">
        <v>7408</v>
      </c>
      <c r="J696" s="14" t="s">
        <v>6575</v>
      </c>
      <c r="K696" s="22"/>
      <c r="L696" s="22"/>
      <c r="M696" s="24"/>
      <c r="N696" s="20"/>
      <c r="O696" s="20"/>
      <c r="P696" s="20"/>
      <c r="Q696" s="20"/>
    </row>
    <row r="697" spans="1:17" x14ac:dyDescent="0.25">
      <c r="A697" s="15" t="s">
        <v>2718</v>
      </c>
      <c r="B697" s="15" t="s">
        <v>4312</v>
      </c>
      <c r="D697" s="15">
        <v>694501</v>
      </c>
      <c r="E697" s="15">
        <v>695586</v>
      </c>
      <c r="F697" s="15">
        <f>ABS(Tabelle2[[#This Row],[Stop]]-Tabelle2[[#This Row],[Start]]+1)</f>
        <v>1086</v>
      </c>
      <c r="G697" s="16">
        <f>Tabelle2[[#This Row],[Size '[bp']]]/$F$3118*100</f>
        <v>3.7450600382092677E-2</v>
      </c>
      <c r="I697" s="14" t="s">
        <v>7409</v>
      </c>
      <c r="J697" s="14" t="s">
        <v>6563</v>
      </c>
      <c r="K697" s="22"/>
      <c r="L697" s="22"/>
      <c r="M697" s="24"/>
      <c r="N697" s="20"/>
      <c r="O697" s="20"/>
      <c r="P697" s="20"/>
      <c r="Q697" s="20"/>
    </row>
    <row r="698" spans="1:17" x14ac:dyDescent="0.25">
      <c r="A698" s="15" t="s">
        <v>2717</v>
      </c>
      <c r="B698" s="15" t="s">
        <v>4313</v>
      </c>
      <c r="D698" s="15">
        <v>695645</v>
      </c>
      <c r="E698" s="15">
        <v>696550</v>
      </c>
      <c r="F698" s="15">
        <f>ABS(Tabelle2[[#This Row],[Stop]]-Tabelle2[[#This Row],[Start]]+1)</f>
        <v>906</v>
      </c>
      <c r="G698" s="16">
        <f>Tabelle2[[#This Row],[Size '[bp']]]/$F$3118*100</f>
        <v>3.1243318550806604E-2</v>
      </c>
      <c r="I698" s="14" t="s">
        <v>6564</v>
      </c>
      <c r="J698" s="14" t="s">
        <v>11627</v>
      </c>
      <c r="K698" s="22"/>
      <c r="L698" s="22"/>
      <c r="M698" s="24"/>
      <c r="N698" s="20"/>
      <c r="O698" s="20"/>
      <c r="P698" s="20"/>
      <c r="Q698" s="20"/>
    </row>
    <row r="699" spans="1:17" x14ac:dyDescent="0.25">
      <c r="A699" s="15" t="s">
        <v>12</v>
      </c>
      <c r="B699" s="15" t="s">
        <v>4314</v>
      </c>
      <c r="C699" s="15" t="s">
        <v>11453</v>
      </c>
      <c r="D699" s="15">
        <v>697857</v>
      </c>
      <c r="E699" s="15">
        <v>696547</v>
      </c>
      <c r="F699" s="15">
        <f>ABS(Tabelle2[[#This Row],[Stop]]-Tabelle2[[#This Row],[Start]]+1)</f>
        <v>1309</v>
      </c>
      <c r="G699" s="16">
        <f>Tabelle2[[#This Row],[Size '[bp']]]/$F$3118*100</f>
        <v>4.5140732873074879E-2</v>
      </c>
      <c r="H699" s="15" t="s">
        <v>11454</v>
      </c>
      <c r="I699" s="14" t="s">
        <v>6631</v>
      </c>
      <c r="J699" s="14" t="s">
        <v>6632</v>
      </c>
      <c r="K699" s="22"/>
      <c r="L699" s="22"/>
      <c r="M699" s="24" t="s">
        <v>11441</v>
      </c>
      <c r="N699" s="20"/>
      <c r="O699" s="20"/>
      <c r="P699" s="20"/>
      <c r="Q699" s="20"/>
    </row>
    <row r="700" spans="1:17" x14ac:dyDescent="0.25">
      <c r="A700" s="15" t="s">
        <v>2716</v>
      </c>
      <c r="B700" s="15" t="s">
        <v>4315</v>
      </c>
      <c r="D700" s="15">
        <v>699468</v>
      </c>
      <c r="E700" s="15">
        <v>698239</v>
      </c>
      <c r="F700" s="15">
        <f>ABS(Tabelle2[[#This Row],[Stop]]-Tabelle2[[#This Row],[Start]]+1)</f>
        <v>1228</v>
      </c>
      <c r="G700" s="16">
        <f>Tabelle2[[#This Row],[Size '[bp']]]/$F$3118*100</f>
        <v>4.2347456048996146E-2</v>
      </c>
      <c r="I700" s="14" t="s">
        <v>6560</v>
      </c>
      <c r="J700" s="14" t="s">
        <v>11627</v>
      </c>
      <c r="K700" s="22"/>
      <c r="L700" s="22"/>
      <c r="M700" s="24"/>
      <c r="N700" s="20"/>
      <c r="O700" s="20"/>
      <c r="P700" s="20"/>
      <c r="Q700" s="20"/>
    </row>
    <row r="701" spans="1:17" x14ac:dyDescent="0.25">
      <c r="A701" s="15" t="s">
        <v>2715</v>
      </c>
      <c r="B701" s="15" t="s">
        <v>4316</v>
      </c>
      <c r="D701" s="15">
        <v>700395</v>
      </c>
      <c r="E701" s="15">
        <v>699535</v>
      </c>
      <c r="F701" s="15">
        <f>ABS(Tabelle2[[#This Row],[Stop]]-Tabelle2[[#This Row],[Start]]+1)</f>
        <v>859</v>
      </c>
      <c r="G701" s="16">
        <f>Tabelle2[[#This Row],[Size '[bp']]]/$F$3118*100</f>
        <v>2.962252829485968E-2</v>
      </c>
      <c r="I701" s="14" t="s">
        <v>7410</v>
      </c>
      <c r="J701" s="14" t="s">
        <v>6632</v>
      </c>
      <c r="K701" s="22"/>
      <c r="L701" s="22"/>
      <c r="M701" s="24"/>
      <c r="N701" s="20"/>
      <c r="O701" s="20"/>
      <c r="P701" s="20"/>
      <c r="Q701" s="20"/>
    </row>
    <row r="702" spans="1:17" x14ac:dyDescent="0.25">
      <c r="A702" s="15" t="s">
        <v>2714</v>
      </c>
      <c r="B702" s="15" t="s">
        <v>4317</v>
      </c>
      <c r="D702" s="15">
        <v>700655</v>
      </c>
      <c r="E702" s="15">
        <v>700392</v>
      </c>
      <c r="F702" s="15">
        <f>ABS(Tabelle2[[#This Row],[Stop]]-Tabelle2[[#This Row],[Start]]+1)</f>
        <v>262</v>
      </c>
      <c r="G702" s="16">
        <f>Tabelle2[[#This Row],[Size '[bp']]]/$F$3118*100</f>
        <v>9.0350435544275173E-3</v>
      </c>
      <c r="I702" s="14" t="s">
        <v>120</v>
      </c>
      <c r="J702" s="14" t="s">
        <v>11627</v>
      </c>
      <c r="K702" s="22"/>
      <c r="L702" s="22"/>
      <c r="M702" s="24"/>
      <c r="N702" s="20"/>
      <c r="O702" s="20"/>
      <c r="P702" s="20"/>
      <c r="Q702" s="20"/>
    </row>
    <row r="703" spans="1:17" x14ac:dyDescent="0.25">
      <c r="A703" s="15" t="s">
        <v>2713</v>
      </c>
      <c r="B703" s="15" t="s">
        <v>4318</v>
      </c>
      <c r="C703" s="15" t="s">
        <v>2712</v>
      </c>
      <c r="D703" s="15">
        <v>700754</v>
      </c>
      <c r="E703" s="15">
        <v>701389</v>
      </c>
      <c r="F703" s="15">
        <f>ABS(Tabelle2[[#This Row],[Stop]]-Tabelle2[[#This Row],[Start]]+1)</f>
        <v>636</v>
      </c>
      <c r="G703" s="16">
        <f>Tabelle2[[#This Row],[Size '[bp']]]/$F$3118*100</f>
        <v>2.1932395803877482E-2</v>
      </c>
      <c r="H703" s="15" t="s">
        <v>7411</v>
      </c>
      <c r="I703" s="14" t="s">
        <v>7412</v>
      </c>
      <c r="J703" s="14" t="s">
        <v>6708</v>
      </c>
      <c r="K703" s="22"/>
      <c r="L703" s="22"/>
      <c r="M703" s="24"/>
      <c r="N703" s="20"/>
      <c r="O703" s="20"/>
      <c r="P703" s="20"/>
      <c r="Q703" s="20"/>
    </row>
    <row r="704" spans="1:17" x14ac:dyDescent="0.25">
      <c r="A704" s="15" t="s">
        <v>2711</v>
      </c>
      <c r="B704" s="15" t="s">
        <v>4319</v>
      </c>
      <c r="D704" s="15">
        <v>701471</v>
      </c>
      <c r="E704" s="15">
        <v>701857</v>
      </c>
      <c r="F704" s="15">
        <f>ABS(Tabelle2[[#This Row],[Stop]]-Tabelle2[[#This Row],[Start]]+1)</f>
        <v>387</v>
      </c>
      <c r="G704" s="16">
        <f>Tabelle2[[#This Row],[Size '[bp']]]/$F$3118*100</f>
        <v>1.3345655937265071E-2</v>
      </c>
      <c r="I704" s="14" t="s">
        <v>7220</v>
      </c>
      <c r="J704" s="14" t="s">
        <v>7163</v>
      </c>
      <c r="K704" s="22"/>
      <c r="L704" s="22"/>
      <c r="M704" s="24"/>
      <c r="N704" s="20"/>
      <c r="O704" s="20"/>
      <c r="P704" s="20"/>
      <c r="Q704" s="20"/>
    </row>
    <row r="705" spans="1:17" x14ac:dyDescent="0.25">
      <c r="A705" s="15" t="s">
        <v>2710</v>
      </c>
      <c r="B705" s="15" t="s">
        <v>4320</v>
      </c>
      <c r="C705" s="15" t="s">
        <v>2709</v>
      </c>
      <c r="D705" s="15">
        <v>703446</v>
      </c>
      <c r="E705" s="15">
        <v>701854</v>
      </c>
      <c r="F705" s="15">
        <f>ABS(Tabelle2[[#This Row],[Stop]]-Tabelle2[[#This Row],[Start]]+1)</f>
        <v>1591</v>
      </c>
      <c r="G705" s="16">
        <f>Tabelle2[[#This Row],[Size '[bp']]]/$F$3118*100</f>
        <v>5.4865474408756401E-2</v>
      </c>
      <c r="H705" s="15" t="s">
        <v>7413</v>
      </c>
      <c r="I705" s="14" t="s">
        <v>7414</v>
      </c>
      <c r="J705" s="14" t="s">
        <v>6614</v>
      </c>
      <c r="K705" s="22"/>
      <c r="L705" s="22"/>
      <c r="M705" s="24" t="s">
        <v>11346</v>
      </c>
      <c r="N705" s="20"/>
      <c r="O705" s="20"/>
      <c r="P705" s="20"/>
      <c r="Q705" s="20"/>
    </row>
    <row r="706" spans="1:17" ht="25.5" x14ac:dyDescent="0.25">
      <c r="A706" s="15" t="s">
        <v>2708</v>
      </c>
      <c r="B706" s="15" t="s">
        <v>4321</v>
      </c>
      <c r="C706" s="15" t="s">
        <v>2707</v>
      </c>
      <c r="D706" s="15">
        <v>703551</v>
      </c>
      <c r="E706" s="15">
        <v>704738</v>
      </c>
      <c r="F706" s="15">
        <f>ABS(Tabelle2[[#This Row],[Stop]]-Tabelle2[[#This Row],[Start]]+1)</f>
        <v>1188</v>
      </c>
      <c r="G706" s="16">
        <f>Tabelle2[[#This Row],[Size '[bp']]]/$F$3118*100</f>
        <v>4.096806008648813E-2</v>
      </c>
      <c r="H706" s="15" t="s">
        <v>7415</v>
      </c>
      <c r="I706" s="14" t="s">
        <v>7416</v>
      </c>
      <c r="J706" s="14" t="s">
        <v>7417</v>
      </c>
      <c r="K706" s="22"/>
      <c r="L706" s="22"/>
      <c r="M706" s="24"/>
      <c r="N706" s="20"/>
      <c r="O706" s="20"/>
      <c r="P706" s="20"/>
      <c r="Q706" s="20"/>
    </row>
    <row r="707" spans="1:17" ht="25.5" x14ac:dyDescent="0.25">
      <c r="A707" s="15" t="s">
        <v>2706</v>
      </c>
      <c r="B707" s="15" t="s">
        <v>4322</v>
      </c>
      <c r="C707" s="15" t="s">
        <v>2705</v>
      </c>
      <c r="D707" s="15">
        <v>704878</v>
      </c>
      <c r="E707" s="15">
        <v>706287</v>
      </c>
      <c r="F707" s="15">
        <f>ABS(Tabelle2[[#This Row],[Stop]]-Tabelle2[[#This Row],[Start]]+1)</f>
        <v>1410</v>
      </c>
      <c r="G707" s="16">
        <f>Tabelle2[[#This Row],[Size '[bp']]]/$F$3118*100</f>
        <v>4.8623707678407624E-2</v>
      </c>
      <c r="H707" s="15" t="s">
        <v>7418</v>
      </c>
      <c r="I707" s="14" t="s">
        <v>7419</v>
      </c>
      <c r="J707" s="14" t="s">
        <v>7093</v>
      </c>
      <c r="K707" s="22" t="s">
        <v>6893</v>
      </c>
      <c r="L707" s="22"/>
      <c r="M707" s="24"/>
      <c r="N707" s="20"/>
      <c r="O707" s="20"/>
      <c r="P707" s="20"/>
      <c r="Q707" s="20"/>
    </row>
    <row r="708" spans="1:17" ht="38.25" x14ac:dyDescent="0.25">
      <c r="A708" s="15" t="s">
        <v>2704</v>
      </c>
      <c r="B708" s="15" t="s">
        <v>4323</v>
      </c>
      <c r="C708" s="15" t="s">
        <v>2703</v>
      </c>
      <c r="D708" s="15">
        <v>706684</v>
      </c>
      <c r="E708" s="15">
        <v>710106</v>
      </c>
      <c r="F708" s="15">
        <f>ABS(Tabelle2[[#This Row],[Stop]]-Tabelle2[[#This Row],[Start]]+1)</f>
        <v>3423</v>
      </c>
      <c r="G708" s="16">
        <f>Tabelle2[[#This Row],[Size '[bp']]]/$F$3118*100</f>
        <v>0.11804180949162363</v>
      </c>
      <c r="H708" s="15" t="s">
        <v>7420</v>
      </c>
      <c r="I708" s="14" t="s">
        <v>7421</v>
      </c>
      <c r="J708" s="14" t="s">
        <v>7093</v>
      </c>
      <c r="K708" s="29" t="s">
        <v>7422</v>
      </c>
      <c r="L708" s="29"/>
      <c r="M708" s="30" t="s">
        <v>11344</v>
      </c>
      <c r="N708" s="20"/>
      <c r="O708" s="20"/>
      <c r="P708" s="20"/>
      <c r="Q708" s="20"/>
    </row>
    <row r="709" spans="1:17" x14ac:dyDescent="0.25">
      <c r="A709" s="15" t="s">
        <v>2702</v>
      </c>
      <c r="B709" s="15" t="s">
        <v>4324</v>
      </c>
      <c r="D709" s="15">
        <v>710312</v>
      </c>
      <c r="E709" s="15">
        <v>711184</v>
      </c>
      <c r="F709" s="15">
        <f>ABS(Tabelle2[[#This Row],[Stop]]-Tabelle2[[#This Row],[Start]]+1)</f>
        <v>873</v>
      </c>
      <c r="G709" s="16">
        <f>Tabelle2[[#This Row],[Size '[bp']]]/$F$3118*100</f>
        <v>3.0105316881737485E-2</v>
      </c>
      <c r="I709" s="14" t="s">
        <v>7423</v>
      </c>
      <c r="J709" s="14" t="s">
        <v>11627</v>
      </c>
      <c r="K709" s="22"/>
      <c r="L709" s="22"/>
      <c r="M709" s="24"/>
      <c r="N709" s="20"/>
      <c r="O709" s="20"/>
      <c r="P709" s="20"/>
      <c r="Q709" s="20"/>
    </row>
    <row r="710" spans="1:17" x14ac:dyDescent="0.25">
      <c r="A710" s="15" t="s">
        <v>2701</v>
      </c>
      <c r="B710" s="15" t="s">
        <v>4325</v>
      </c>
      <c r="D710" s="15">
        <v>711266</v>
      </c>
      <c r="E710" s="15">
        <v>711754</v>
      </c>
      <c r="F710" s="15">
        <f>ABS(Tabelle2[[#This Row],[Stop]]-Tabelle2[[#This Row],[Start]]+1)</f>
        <v>489</v>
      </c>
      <c r="G710" s="16">
        <f>Tabelle2[[#This Row],[Size '[bp']]]/$F$3118*100</f>
        <v>1.6863115641660518E-2</v>
      </c>
      <c r="I710" s="14" t="s">
        <v>6589</v>
      </c>
      <c r="J710" s="14" t="s">
        <v>11627</v>
      </c>
      <c r="K710" s="22"/>
      <c r="L710" s="22"/>
      <c r="M710" s="24"/>
      <c r="N710" s="20"/>
      <c r="O710" s="20"/>
      <c r="P710" s="20"/>
      <c r="Q710" s="20"/>
    </row>
    <row r="711" spans="1:17" ht="25.5" x14ac:dyDescent="0.25">
      <c r="A711" s="15" t="s">
        <v>2700</v>
      </c>
      <c r="B711" s="15" t="s">
        <v>4326</v>
      </c>
      <c r="C711" s="15" t="s">
        <v>7424</v>
      </c>
      <c r="D711" s="15">
        <v>713078</v>
      </c>
      <c r="E711" s="15">
        <v>711990</v>
      </c>
      <c r="F711" s="15">
        <f>ABS(Tabelle2[[#This Row],[Stop]]-Tabelle2[[#This Row],[Start]]+1)</f>
        <v>1087</v>
      </c>
      <c r="G711" s="16">
        <f>Tabelle2[[#This Row],[Size '[bp']]]/$F$3118*100</f>
        <v>3.7485085281155385E-2</v>
      </c>
      <c r="H711" s="15" t="s">
        <v>7425</v>
      </c>
      <c r="I711" s="14" t="s">
        <v>7426</v>
      </c>
      <c r="J711" s="14" t="s">
        <v>6597</v>
      </c>
      <c r="K711" s="22" t="s">
        <v>6604</v>
      </c>
      <c r="L711" s="22"/>
      <c r="M711" s="24"/>
      <c r="N711" s="20"/>
      <c r="O711" s="20"/>
      <c r="P711" s="20"/>
      <c r="Q711" s="20"/>
    </row>
    <row r="712" spans="1:17" ht="25.5" x14ac:dyDescent="0.25">
      <c r="A712" s="15" t="s">
        <v>2699</v>
      </c>
      <c r="B712" s="15" t="s">
        <v>4327</v>
      </c>
      <c r="D712" s="15">
        <v>713197</v>
      </c>
      <c r="E712" s="15">
        <v>714123</v>
      </c>
      <c r="F712" s="15">
        <f>ABS(Tabelle2[[#This Row],[Stop]]-Tabelle2[[#This Row],[Start]]+1)</f>
        <v>927</v>
      </c>
      <c r="G712" s="16">
        <f>Tabelle2[[#This Row],[Size '[bp']]]/$F$3118*100</f>
        <v>3.1967501431123306E-2</v>
      </c>
      <c r="I712" s="14" t="s">
        <v>7427</v>
      </c>
      <c r="J712" s="14" t="s">
        <v>6597</v>
      </c>
      <c r="K712" s="22" t="s">
        <v>6604</v>
      </c>
      <c r="L712" s="22"/>
      <c r="M712" s="24"/>
      <c r="N712" s="20"/>
      <c r="O712" s="20"/>
      <c r="P712" s="20"/>
      <c r="Q712" s="20"/>
    </row>
    <row r="713" spans="1:17" x14ac:dyDescent="0.25">
      <c r="A713" s="15" t="s">
        <v>2698</v>
      </c>
      <c r="B713" s="15" t="s">
        <v>4328</v>
      </c>
      <c r="C713" s="15" t="s">
        <v>2697</v>
      </c>
      <c r="D713" s="15">
        <v>714211</v>
      </c>
      <c r="E713" s="15">
        <v>715707</v>
      </c>
      <c r="F713" s="15">
        <f>ABS(Tabelle2[[#This Row],[Stop]]-Tabelle2[[#This Row],[Start]]+1)</f>
        <v>1497</v>
      </c>
      <c r="G713" s="16">
        <f>Tabelle2[[#This Row],[Size '[bp']]]/$F$3118*100</f>
        <v>5.1623893896862567E-2</v>
      </c>
      <c r="H713" s="15" t="s">
        <v>7428</v>
      </c>
      <c r="I713" s="14" t="s">
        <v>7429</v>
      </c>
      <c r="J713" s="14" t="s">
        <v>6614</v>
      </c>
      <c r="K713" s="22" t="s">
        <v>6826</v>
      </c>
      <c r="L713" s="22"/>
      <c r="M713" s="24" t="s">
        <v>11073</v>
      </c>
      <c r="N713" s="20"/>
      <c r="O713" s="20"/>
      <c r="P713" s="20"/>
      <c r="Q713" s="20"/>
    </row>
    <row r="714" spans="1:17" x14ac:dyDescent="0.25">
      <c r="A714" s="15" t="s">
        <v>2696</v>
      </c>
      <c r="B714" s="15" t="s">
        <v>4329</v>
      </c>
      <c r="C714" s="15" t="s">
        <v>2695</v>
      </c>
      <c r="D714" s="15">
        <v>715704</v>
      </c>
      <c r="E714" s="15">
        <v>716621</v>
      </c>
      <c r="F714" s="15">
        <f>ABS(Tabelle2[[#This Row],[Stop]]-Tabelle2[[#This Row],[Start]]+1)</f>
        <v>918</v>
      </c>
      <c r="G714" s="16">
        <f>Tabelle2[[#This Row],[Size '[bp']]]/$F$3118*100</f>
        <v>3.1657137339559008E-2</v>
      </c>
      <c r="H714" s="15" t="s">
        <v>7430</v>
      </c>
      <c r="I714" s="14" t="s">
        <v>7431</v>
      </c>
      <c r="J714" s="14" t="s">
        <v>6614</v>
      </c>
      <c r="K714" s="22" t="s">
        <v>6826</v>
      </c>
      <c r="L714" s="22"/>
      <c r="M714" s="24" t="s">
        <v>11073</v>
      </c>
      <c r="N714" s="20"/>
      <c r="O714" s="20"/>
      <c r="P714" s="20"/>
      <c r="Q714" s="20"/>
    </row>
    <row r="715" spans="1:17" ht="25.5" x14ac:dyDescent="0.25">
      <c r="A715" s="15" t="s">
        <v>2694</v>
      </c>
      <c r="B715" s="15" t="s">
        <v>4330</v>
      </c>
      <c r="C715" s="15" t="s">
        <v>2693</v>
      </c>
      <c r="D715" s="15">
        <v>716614</v>
      </c>
      <c r="E715" s="15">
        <v>717759</v>
      </c>
      <c r="F715" s="15">
        <f>ABS(Tabelle2[[#This Row],[Stop]]-Tabelle2[[#This Row],[Start]]+1)</f>
        <v>1146</v>
      </c>
      <c r="G715" s="16">
        <f>Tabelle2[[#This Row],[Size '[bp']]]/$F$3118*100</f>
        <v>3.9519694325854705E-2</v>
      </c>
      <c r="H715" s="15" t="s">
        <v>7432</v>
      </c>
      <c r="I715" s="14" t="s">
        <v>7433</v>
      </c>
      <c r="J715" s="14" t="s">
        <v>6614</v>
      </c>
      <c r="K715" s="22" t="s">
        <v>6826</v>
      </c>
      <c r="L715" s="22"/>
      <c r="M715" s="24" t="s">
        <v>11074</v>
      </c>
      <c r="N715" s="20"/>
      <c r="O715" s="20"/>
      <c r="P715" s="20"/>
      <c r="Q715" s="20"/>
    </row>
    <row r="716" spans="1:17" x14ac:dyDescent="0.25">
      <c r="A716" s="15" t="s">
        <v>2692</v>
      </c>
      <c r="B716" s="15" t="s">
        <v>4331</v>
      </c>
      <c r="D716" s="15">
        <v>718133</v>
      </c>
      <c r="E716" s="15">
        <v>717756</v>
      </c>
      <c r="F716" s="15">
        <f>ABS(Tabelle2[[#This Row],[Stop]]-Tabelle2[[#This Row],[Start]]+1)</f>
        <v>376</v>
      </c>
      <c r="G716" s="16">
        <f>Tabelle2[[#This Row],[Size '[bp']]]/$F$3118*100</f>
        <v>1.2966322047575366E-2</v>
      </c>
      <c r="I716" s="14" t="s">
        <v>6560</v>
      </c>
      <c r="J716" s="14" t="s">
        <v>11627</v>
      </c>
      <c r="K716" s="22"/>
      <c r="L716" s="22"/>
      <c r="M716" s="24"/>
      <c r="N716" s="20"/>
      <c r="O716" s="20"/>
      <c r="P716" s="20"/>
      <c r="Q716" s="20"/>
    </row>
    <row r="717" spans="1:17" ht="25.5" x14ac:dyDescent="0.25">
      <c r="A717" s="15" t="s">
        <v>2691</v>
      </c>
      <c r="B717" s="15" t="s">
        <v>4332</v>
      </c>
      <c r="C717" s="15" t="s">
        <v>3613</v>
      </c>
      <c r="D717" s="15">
        <v>719482</v>
      </c>
      <c r="E717" s="15">
        <v>718157</v>
      </c>
      <c r="F717" s="15">
        <f>ABS(Tabelle2[[#This Row],[Stop]]-Tabelle2[[#This Row],[Start]]+1)</f>
        <v>1324</v>
      </c>
      <c r="G717" s="16">
        <f>Tabelle2[[#This Row],[Size '[bp']]]/$F$3118*100</f>
        <v>4.5658006359015388E-2</v>
      </c>
      <c r="H717" s="15" t="s">
        <v>7434</v>
      </c>
      <c r="I717" s="14" t="s">
        <v>10844</v>
      </c>
      <c r="J717" s="14" t="s">
        <v>7163</v>
      </c>
      <c r="K717" s="22" t="s">
        <v>6893</v>
      </c>
      <c r="L717" s="22" t="s">
        <v>7435</v>
      </c>
      <c r="M717" s="24" t="s">
        <v>10845</v>
      </c>
      <c r="N717" s="20"/>
      <c r="O717" s="20"/>
      <c r="P717" s="20"/>
      <c r="Q717" s="20"/>
    </row>
    <row r="718" spans="1:17" x14ac:dyDescent="0.25">
      <c r="A718" s="15" t="s">
        <v>2690</v>
      </c>
      <c r="B718" s="15" t="s">
        <v>4333</v>
      </c>
      <c r="D718" s="15">
        <v>719644</v>
      </c>
      <c r="E718" s="15">
        <v>719826</v>
      </c>
      <c r="F718" s="15">
        <f>ABS(Tabelle2[[#This Row],[Stop]]-Tabelle2[[#This Row],[Start]]+1)</f>
        <v>183</v>
      </c>
      <c r="G718" s="16">
        <f>Tabelle2[[#This Row],[Size '[bp']]]/$F$3118*100</f>
        <v>6.3107365284741819E-3</v>
      </c>
      <c r="I718" s="14" t="s">
        <v>120</v>
      </c>
      <c r="J718" s="14" t="s">
        <v>11627</v>
      </c>
      <c r="K718" s="22"/>
      <c r="L718" s="22"/>
      <c r="M718" s="24"/>
      <c r="N718" s="20"/>
      <c r="O718" s="20"/>
      <c r="P718" s="20"/>
      <c r="Q718" s="20"/>
    </row>
    <row r="719" spans="1:17" ht="25.5" x14ac:dyDescent="0.25">
      <c r="A719" s="15" t="s">
        <v>2689</v>
      </c>
      <c r="B719" s="15" t="s">
        <v>4334</v>
      </c>
      <c r="C719" s="15" t="s">
        <v>2688</v>
      </c>
      <c r="D719" s="15">
        <v>721825</v>
      </c>
      <c r="E719" s="15">
        <v>720050</v>
      </c>
      <c r="F719" s="15">
        <f>ABS(Tabelle2[[#This Row],[Stop]]-Tabelle2[[#This Row],[Start]]+1)</f>
        <v>1774</v>
      </c>
      <c r="G719" s="16">
        <f>Tabelle2[[#This Row],[Size '[bp']]]/$F$3118*100</f>
        <v>6.1176210937230587E-2</v>
      </c>
      <c r="H719" s="15" t="s">
        <v>7436</v>
      </c>
      <c r="I719" s="14" t="s">
        <v>7437</v>
      </c>
      <c r="J719" s="14" t="s">
        <v>6684</v>
      </c>
      <c r="K719" s="29" t="s">
        <v>7438</v>
      </c>
      <c r="L719" s="29"/>
      <c r="M719" s="30" t="s">
        <v>11326</v>
      </c>
      <c r="N719" s="20"/>
      <c r="O719" s="20"/>
      <c r="P719" s="20"/>
      <c r="Q719" s="20"/>
    </row>
    <row r="720" spans="1:17" x14ac:dyDescent="0.25">
      <c r="A720" s="15" t="s">
        <v>2687</v>
      </c>
      <c r="B720" s="15" t="s">
        <v>4335</v>
      </c>
      <c r="C720" s="15" t="s">
        <v>2686</v>
      </c>
      <c r="D720" s="15">
        <v>722922</v>
      </c>
      <c r="E720" s="15">
        <v>722017</v>
      </c>
      <c r="F720" s="15">
        <f>ABS(Tabelle2[[#This Row],[Stop]]-Tabelle2[[#This Row],[Start]]+1)</f>
        <v>904</v>
      </c>
      <c r="G720" s="16">
        <f>Tabelle2[[#This Row],[Size '[bp']]]/$F$3118*100</f>
        <v>3.11743487526812E-2</v>
      </c>
      <c r="H720" s="15" t="s">
        <v>7439</v>
      </c>
      <c r="I720" s="14" t="s">
        <v>7440</v>
      </c>
      <c r="J720" s="14" t="s">
        <v>6597</v>
      </c>
      <c r="K720" s="22"/>
      <c r="L720" s="22"/>
      <c r="M720" s="20"/>
      <c r="N720" s="20"/>
      <c r="O720" s="20"/>
      <c r="P720" s="20"/>
      <c r="Q720" s="20"/>
    </row>
    <row r="721" spans="1:17" x14ac:dyDescent="0.25">
      <c r="A721" s="15" t="s">
        <v>2685</v>
      </c>
      <c r="B721" s="15" t="s">
        <v>4336</v>
      </c>
      <c r="D721" s="15">
        <v>723250</v>
      </c>
      <c r="E721" s="15">
        <v>724317</v>
      </c>
      <c r="F721" s="15">
        <f>ABS(Tabelle2[[#This Row],[Stop]]-Tabelle2[[#This Row],[Start]]+1)</f>
        <v>1068</v>
      </c>
      <c r="G721" s="16">
        <f>Tabelle2[[#This Row],[Size '[bp']]]/$F$3118*100</f>
        <v>3.6829872198964074E-2</v>
      </c>
      <c r="I721" s="14" t="s">
        <v>6560</v>
      </c>
      <c r="J721" s="14" t="s">
        <v>11627</v>
      </c>
      <c r="K721" s="22"/>
      <c r="L721" s="22"/>
      <c r="M721" s="24"/>
      <c r="N721" s="20"/>
      <c r="O721" s="20"/>
      <c r="P721" s="20"/>
      <c r="Q721" s="20"/>
    </row>
    <row r="722" spans="1:17" x14ac:dyDescent="0.25">
      <c r="A722" s="15" t="s">
        <v>2684</v>
      </c>
      <c r="B722" s="15" t="s">
        <v>4337</v>
      </c>
      <c r="D722" s="15">
        <v>724811</v>
      </c>
      <c r="E722" s="15">
        <v>724395</v>
      </c>
      <c r="F722" s="15">
        <f>ABS(Tabelle2[[#This Row],[Stop]]-Tabelle2[[#This Row],[Start]]+1)</f>
        <v>415</v>
      </c>
      <c r="G722" s="16">
        <f>Tabelle2[[#This Row],[Size '[bp']]]/$F$3118*100</f>
        <v>1.4311233111020684E-2</v>
      </c>
      <c r="I722" s="14" t="s">
        <v>6560</v>
      </c>
      <c r="J722" s="14" t="s">
        <v>11627</v>
      </c>
      <c r="K722" s="22"/>
      <c r="L722" s="22"/>
      <c r="M722" s="24"/>
      <c r="N722" s="20"/>
      <c r="O722" s="20"/>
      <c r="P722" s="20"/>
      <c r="Q722" s="20"/>
    </row>
    <row r="723" spans="1:17" x14ac:dyDescent="0.25">
      <c r="A723" s="15" t="s">
        <v>2683</v>
      </c>
      <c r="B723" s="15" t="s">
        <v>4338</v>
      </c>
      <c r="C723" s="15" t="s">
        <v>2682</v>
      </c>
      <c r="D723" s="15">
        <v>724885</v>
      </c>
      <c r="E723" s="15">
        <v>727035</v>
      </c>
      <c r="F723" s="15">
        <f>ABS(Tabelle2[[#This Row],[Stop]]-Tabelle2[[#This Row],[Start]]+1)</f>
        <v>2151</v>
      </c>
      <c r="G723" s="16">
        <f>Tabelle2[[#This Row],[Size '[bp']]]/$F$3118*100</f>
        <v>7.4177017883868657E-2</v>
      </c>
      <c r="H723" s="15" t="s">
        <v>7441</v>
      </c>
      <c r="I723" s="14" t="s">
        <v>7442</v>
      </c>
      <c r="J723" s="14" t="s">
        <v>6632</v>
      </c>
      <c r="K723" s="22"/>
      <c r="L723" s="22"/>
      <c r="M723" s="24"/>
      <c r="N723" s="20"/>
      <c r="O723" s="20"/>
      <c r="P723" s="20"/>
      <c r="Q723" s="20"/>
    </row>
    <row r="724" spans="1:17" x14ac:dyDescent="0.25">
      <c r="A724" s="15" t="s">
        <v>2681</v>
      </c>
      <c r="B724" s="15" t="s">
        <v>4339</v>
      </c>
      <c r="C724" s="15" t="s">
        <v>2680</v>
      </c>
      <c r="D724" s="15">
        <v>727935</v>
      </c>
      <c r="E724" s="15">
        <v>727342</v>
      </c>
      <c r="F724" s="15">
        <f>ABS(Tabelle2[[#This Row],[Stop]]-Tabelle2[[#This Row],[Start]]+1)</f>
        <v>592</v>
      </c>
      <c r="G724" s="16">
        <f>Tabelle2[[#This Row],[Size '[bp']]]/$F$3118*100</f>
        <v>2.0415060245118664E-2</v>
      </c>
      <c r="H724" s="15" t="s">
        <v>7443</v>
      </c>
      <c r="I724" s="14" t="s">
        <v>7444</v>
      </c>
      <c r="J724" s="14" t="s">
        <v>6628</v>
      </c>
      <c r="K724" s="22"/>
      <c r="L724" s="22"/>
      <c r="M724" s="24"/>
      <c r="N724" s="20"/>
      <c r="O724" s="20"/>
      <c r="P724" s="20"/>
      <c r="Q724" s="20"/>
    </row>
    <row r="725" spans="1:17" x14ac:dyDescent="0.25">
      <c r="A725" s="15" t="s">
        <v>2679</v>
      </c>
      <c r="B725" s="15" t="s">
        <v>4340</v>
      </c>
      <c r="C725" s="15" t="s">
        <v>7445</v>
      </c>
      <c r="D725" s="15">
        <v>728188</v>
      </c>
      <c r="E725" s="15">
        <v>727940</v>
      </c>
      <c r="F725" s="15">
        <f>ABS(Tabelle2[[#This Row],[Stop]]-Tabelle2[[#This Row],[Start]]+1)</f>
        <v>247</v>
      </c>
      <c r="G725" s="16">
        <f>Tabelle2[[#This Row],[Size '[bp']]]/$F$3118*100</f>
        <v>8.5177700684870104E-3</v>
      </c>
      <c r="H725" s="15" t="s">
        <v>7446</v>
      </c>
      <c r="I725" s="14" t="s">
        <v>11327</v>
      </c>
      <c r="J725" s="14" t="s">
        <v>6684</v>
      </c>
      <c r="K725" s="22"/>
      <c r="L725" s="22"/>
      <c r="M725" s="24" t="s">
        <v>11345</v>
      </c>
      <c r="N725" s="20"/>
      <c r="O725" s="20"/>
      <c r="P725" s="20"/>
      <c r="Q725" s="20"/>
    </row>
    <row r="726" spans="1:17" ht="25.5" x14ac:dyDescent="0.25">
      <c r="A726" s="15" t="s">
        <v>2678</v>
      </c>
      <c r="B726" s="15" t="s">
        <v>4341</v>
      </c>
      <c r="C726" s="15" t="s">
        <v>11566</v>
      </c>
      <c r="D726" s="15">
        <v>729825</v>
      </c>
      <c r="E726" s="15">
        <v>728212</v>
      </c>
      <c r="F726" s="15">
        <f>ABS(Tabelle2[[#This Row],[Stop]]-Tabelle2[[#This Row],[Start]]+1)</f>
        <v>1612</v>
      </c>
      <c r="G726" s="16">
        <f>Tabelle2[[#This Row],[Size '[bp']]]/$F$3118*100</f>
        <v>5.5589657289073113E-2</v>
      </c>
      <c r="H726" s="15" t="s">
        <v>7447</v>
      </c>
      <c r="I726" s="14" t="s">
        <v>11569</v>
      </c>
      <c r="J726" s="14" t="s">
        <v>6632</v>
      </c>
      <c r="K726" s="22"/>
      <c r="L726" s="22"/>
      <c r="M726" s="24" t="s">
        <v>11568</v>
      </c>
      <c r="N726" s="20"/>
      <c r="O726" s="20"/>
      <c r="P726" s="20"/>
      <c r="Q726" s="20"/>
    </row>
    <row r="727" spans="1:17" ht="25.5" x14ac:dyDescent="0.25">
      <c r="A727" s="15" t="s">
        <v>2677</v>
      </c>
      <c r="B727" s="15" t="s">
        <v>4342</v>
      </c>
      <c r="C727" s="15" t="s">
        <v>7448</v>
      </c>
      <c r="D727" s="15">
        <v>731797</v>
      </c>
      <c r="E727" s="15">
        <v>730166</v>
      </c>
      <c r="F727" s="15">
        <f>ABS(Tabelle2[[#This Row],[Stop]]-Tabelle2[[#This Row],[Start]]+1)</f>
        <v>1630</v>
      </c>
      <c r="G727" s="16">
        <f>Tabelle2[[#This Row],[Size '[bp']]]/$F$3118*100</f>
        <v>5.6210385472201724E-2</v>
      </c>
      <c r="H727" s="15" t="s">
        <v>7449</v>
      </c>
      <c r="I727" s="14" t="s">
        <v>11570</v>
      </c>
      <c r="J727" s="14" t="s">
        <v>6632</v>
      </c>
      <c r="K727" s="22" t="s">
        <v>7450</v>
      </c>
      <c r="L727" s="22"/>
      <c r="M727" s="24" t="s">
        <v>11567</v>
      </c>
      <c r="N727" s="20"/>
      <c r="O727" s="20"/>
      <c r="P727" s="20"/>
      <c r="Q727" s="20"/>
    </row>
    <row r="728" spans="1:17" x14ac:dyDescent="0.25">
      <c r="A728" s="15" t="s">
        <v>2676</v>
      </c>
      <c r="B728" s="15" t="s">
        <v>4343</v>
      </c>
      <c r="C728" s="15" t="s">
        <v>2675</v>
      </c>
      <c r="D728" s="15">
        <v>731966</v>
      </c>
      <c r="E728" s="15">
        <v>732775</v>
      </c>
      <c r="F728" s="15">
        <f>ABS(Tabelle2[[#This Row],[Stop]]-Tabelle2[[#This Row],[Start]]+1)</f>
        <v>810</v>
      </c>
      <c r="G728" s="16">
        <f>Tabelle2[[#This Row],[Size '[bp']]]/$F$3118*100</f>
        <v>2.7932768240787359E-2</v>
      </c>
      <c r="H728" s="15" t="s">
        <v>7451</v>
      </c>
      <c r="I728" s="14" t="s">
        <v>7452</v>
      </c>
      <c r="J728" s="14" t="s">
        <v>6653</v>
      </c>
      <c r="K728" s="22" t="s">
        <v>6826</v>
      </c>
      <c r="L728" s="22"/>
      <c r="M728" s="24" t="s">
        <v>10752</v>
      </c>
      <c r="N728" s="20"/>
      <c r="O728" s="20"/>
      <c r="P728" s="20"/>
      <c r="Q728" s="20"/>
    </row>
    <row r="729" spans="1:17" x14ac:dyDescent="0.25">
      <c r="A729" s="15" t="s">
        <v>2674</v>
      </c>
      <c r="B729" s="15" t="s">
        <v>4344</v>
      </c>
      <c r="D729" s="15">
        <v>732785</v>
      </c>
      <c r="E729" s="15">
        <v>733273</v>
      </c>
      <c r="F729" s="15">
        <f>ABS(Tabelle2[[#This Row],[Stop]]-Tabelle2[[#This Row],[Start]]+1)</f>
        <v>489</v>
      </c>
      <c r="G729" s="16">
        <f>Tabelle2[[#This Row],[Size '[bp']]]/$F$3118*100</f>
        <v>1.6863115641660518E-2</v>
      </c>
      <c r="I729" s="14" t="s">
        <v>6564</v>
      </c>
      <c r="J729" s="14" t="s">
        <v>11627</v>
      </c>
      <c r="K729" s="22"/>
      <c r="L729" s="22"/>
      <c r="M729" s="24"/>
      <c r="N729" s="20"/>
      <c r="O729" s="20"/>
      <c r="P729" s="20"/>
      <c r="Q729" s="20"/>
    </row>
    <row r="730" spans="1:17" x14ac:dyDescent="0.25">
      <c r="A730" s="15" t="s">
        <v>2673</v>
      </c>
      <c r="B730" s="15" t="s">
        <v>4345</v>
      </c>
      <c r="C730" s="15" t="s">
        <v>2672</v>
      </c>
      <c r="D730" s="15">
        <v>733294</v>
      </c>
      <c r="E730" s="15">
        <v>734493</v>
      </c>
      <c r="F730" s="15">
        <f>ABS(Tabelle2[[#This Row],[Stop]]-Tabelle2[[#This Row],[Start]]+1)</f>
        <v>1200</v>
      </c>
      <c r="G730" s="16">
        <f>Tabelle2[[#This Row],[Size '[bp']]]/$F$3118*100</f>
        <v>4.1381878875240537E-2</v>
      </c>
      <c r="H730" s="15" t="s">
        <v>7453</v>
      </c>
      <c r="I730" s="14" t="s">
        <v>7454</v>
      </c>
      <c r="J730" s="14" t="s">
        <v>6708</v>
      </c>
      <c r="K730" s="22"/>
      <c r="L730" s="22"/>
      <c r="M730" s="24" t="s">
        <v>10747</v>
      </c>
      <c r="N730" s="20"/>
      <c r="O730" s="20"/>
      <c r="P730" s="20"/>
      <c r="Q730" s="20"/>
    </row>
    <row r="731" spans="1:17" x14ac:dyDescent="0.25">
      <c r="A731" s="15" t="s">
        <v>2671</v>
      </c>
      <c r="B731" s="15" t="s">
        <v>4346</v>
      </c>
      <c r="C731" s="15" t="s">
        <v>2670</v>
      </c>
      <c r="D731" s="15">
        <v>734545</v>
      </c>
      <c r="E731" s="15">
        <v>736419</v>
      </c>
      <c r="F731" s="15">
        <f>ABS(Tabelle2[[#This Row],[Stop]]-Tabelle2[[#This Row],[Start]]+1)</f>
        <v>1875</v>
      </c>
      <c r="G731" s="16">
        <f>Tabelle2[[#This Row],[Size '[bp']]]/$F$3118*100</f>
        <v>6.4659185742563324E-2</v>
      </c>
      <c r="H731" s="15" t="s">
        <v>7455</v>
      </c>
      <c r="I731" s="14" t="s">
        <v>7456</v>
      </c>
      <c r="J731" s="14" t="s">
        <v>6597</v>
      </c>
      <c r="K731" s="22"/>
      <c r="L731" s="22"/>
      <c r="M731" s="24"/>
      <c r="N731" s="20"/>
      <c r="O731" s="20"/>
      <c r="P731" s="20"/>
      <c r="Q731" s="20"/>
    </row>
    <row r="732" spans="1:17" x14ac:dyDescent="0.25">
      <c r="A732" s="15" t="s">
        <v>2669</v>
      </c>
      <c r="B732" s="15" t="s">
        <v>4347</v>
      </c>
      <c r="D732" s="15">
        <v>736457</v>
      </c>
      <c r="E732" s="15">
        <v>736816</v>
      </c>
      <c r="F732" s="15">
        <f>ABS(Tabelle2[[#This Row],[Stop]]-Tabelle2[[#This Row],[Start]]+1)</f>
        <v>360</v>
      </c>
      <c r="G732" s="16">
        <f>Tabelle2[[#This Row],[Size '[bp']]]/$F$3118*100</f>
        <v>1.241456366257216E-2</v>
      </c>
      <c r="I732" s="14" t="s">
        <v>120</v>
      </c>
      <c r="J732" s="14" t="s">
        <v>11627</v>
      </c>
      <c r="K732" s="22"/>
      <c r="L732" s="22"/>
      <c r="M732" s="24" t="s">
        <v>10753</v>
      </c>
      <c r="N732" s="20"/>
      <c r="O732" s="20"/>
      <c r="P732" s="20"/>
      <c r="Q732" s="20"/>
    </row>
    <row r="733" spans="1:17" x14ac:dyDescent="0.25">
      <c r="A733" s="15" t="s">
        <v>2668</v>
      </c>
      <c r="B733" s="15" t="s">
        <v>4348</v>
      </c>
      <c r="C733" s="15" t="s">
        <v>2667</v>
      </c>
      <c r="D733" s="15">
        <v>736875</v>
      </c>
      <c r="E733" s="15">
        <v>737372</v>
      </c>
      <c r="F733" s="15">
        <f>ABS(Tabelle2[[#This Row],[Stop]]-Tabelle2[[#This Row],[Start]]+1)</f>
        <v>498</v>
      </c>
      <c r="G733" s="16">
        <f>Tabelle2[[#This Row],[Size '[bp']]]/$F$3118*100</f>
        <v>1.717347973322482E-2</v>
      </c>
      <c r="H733" s="15" t="s">
        <v>7457</v>
      </c>
      <c r="I733" s="14" t="s">
        <v>7458</v>
      </c>
      <c r="J733" s="14" t="s">
        <v>6708</v>
      </c>
      <c r="K733" s="22"/>
      <c r="L733" s="22"/>
      <c r="M733" s="24"/>
      <c r="N733" s="20"/>
      <c r="O733" s="20"/>
      <c r="P733" s="20"/>
      <c r="Q733" s="20"/>
    </row>
    <row r="734" spans="1:17" x14ac:dyDescent="0.25">
      <c r="A734" s="15" t="s">
        <v>2666</v>
      </c>
      <c r="B734" s="15" t="s">
        <v>4349</v>
      </c>
      <c r="D734" s="15">
        <v>737372</v>
      </c>
      <c r="E734" s="15">
        <v>737827</v>
      </c>
      <c r="F734" s="15">
        <f>ABS(Tabelle2[[#This Row],[Stop]]-Tabelle2[[#This Row],[Start]]+1)</f>
        <v>456</v>
      </c>
      <c r="G734" s="16">
        <f>Tabelle2[[#This Row],[Size '[bp']]]/$F$3118*100</f>
        <v>1.5725113972591402E-2</v>
      </c>
      <c r="I734" s="14" t="s">
        <v>6560</v>
      </c>
      <c r="J734" s="14" t="s">
        <v>11627</v>
      </c>
      <c r="K734" s="22"/>
      <c r="L734" s="22"/>
      <c r="M734" s="24"/>
      <c r="N734" s="20"/>
      <c r="O734" s="20"/>
      <c r="P734" s="20"/>
      <c r="Q734" s="20"/>
    </row>
    <row r="735" spans="1:17" x14ac:dyDescent="0.25">
      <c r="A735" s="15" t="s">
        <v>2665</v>
      </c>
      <c r="B735" s="15" t="s">
        <v>4350</v>
      </c>
      <c r="D735" s="15">
        <v>737886</v>
      </c>
      <c r="E735" s="15">
        <v>738680</v>
      </c>
      <c r="F735" s="15">
        <f>ABS(Tabelle2[[#This Row],[Stop]]-Tabelle2[[#This Row],[Start]]+1)</f>
        <v>795</v>
      </c>
      <c r="G735" s="16">
        <f>Tabelle2[[#This Row],[Size '[bp']]]/$F$3118*100</f>
        <v>2.7415494754846854E-2</v>
      </c>
      <c r="I735" s="14" t="s">
        <v>6560</v>
      </c>
      <c r="J735" s="14" t="s">
        <v>11627</v>
      </c>
      <c r="K735" s="22"/>
      <c r="L735" s="22"/>
      <c r="M735" s="24"/>
      <c r="N735" s="20"/>
      <c r="O735" s="21">
        <v>1</v>
      </c>
      <c r="P735" s="20"/>
      <c r="Q735" s="21">
        <v>1</v>
      </c>
    </row>
    <row r="736" spans="1:17" x14ac:dyDescent="0.25">
      <c r="A736" s="15" t="s">
        <v>2664</v>
      </c>
      <c r="B736" s="15" t="s">
        <v>4351</v>
      </c>
      <c r="C736" s="15" t="s">
        <v>2663</v>
      </c>
      <c r="D736" s="15">
        <v>740002</v>
      </c>
      <c r="E736" s="15">
        <v>738686</v>
      </c>
      <c r="F736" s="15">
        <f>ABS(Tabelle2[[#This Row],[Stop]]-Tabelle2[[#This Row],[Start]]+1)</f>
        <v>1315</v>
      </c>
      <c r="G736" s="16">
        <f>Tabelle2[[#This Row],[Size '[bp']]]/$F$3118*100</f>
        <v>4.5347642267451083E-2</v>
      </c>
      <c r="H736" s="15" t="s">
        <v>7459</v>
      </c>
      <c r="I736" s="14" t="s">
        <v>7460</v>
      </c>
      <c r="J736" s="14" t="s">
        <v>6690</v>
      </c>
      <c r="K736" s="22"/>
      <c r="L736" s="22"/>
      <c r="M736" s="24"/>
      <c r="N736" s="21">
        <v>1</v>
      </c>
      <c r="O736" s="20"/>
      <c r="P736" s="21">
        <v>1</v>
      </c>
      <c r="Q736" s="20"/>
    </row>
    <row r="737" spans="1:17" ht="25.5" x14ac:dyDescent="0.25">
      <c r="A737" s="15" t="s">
        <v>2662</v>
      </c>
      <c r="C737" s="15" t="s">
        <v>7461</v>
      </c>
      <c r="D737" s="15">
        <v>741645</v>
      </c>
      <c r="E737" s="15">
        <v>740143</v>
      </c>
      <c r="F737" s="15">
        <f>ABS(Tabelle2[[#This Row],[Stop]]-Tabelle2[[#This Row],[Start]]+1)</f>
        <v>1501</v>
      </c>
      <c r="G737" s="16">
        <f>Tabelle2[[#This Row],[Size '[bp']]]/$F$3118*100</f>
        <v>5.176183349311337E-2</v>
      </c>
      <c r="H737" s="15" t="s">
        <v>3663</v>
      </c>
      <c r="I737" s="14" t="s">
        <v>6808</v>
      </c>
      <c r="J737" s="14" t="s">
        <v>6554</v>
      </c>
      <c r="K737" s="22"/>
      <c r="L737" s="22"/>
      <c r="M737" s="24"/>
      <c r="N737" s="21">
        <v>1</v>
      </c>
      <c r="O737" s="20"/>
      <c r="P737" s="21">
        <v>1</v>
      </c>
      <c r="Q737" s="20"/>
    </row>
    <row r="738" spans="1:17" x14ac:dyDescent="0.25">
      <c r="A738" s="15" t="s">
        <v>2661</v>
      </c>
      <c r="B738" s="15" t="s">
        <v>4352</v>
      </c>
      <c r="C738" s="15" t="s">
        <v>7462</v>
      </c>
      <c r="D738" s="15">
        <v>742489</v>
      </c>
      <c r="E738" s="15">
        <v>741698</v>
      </c>
      <c r="F738" s="15">
        <f>ABS(Tabelle2[[#This Row],[Stop]]-Tabelle2[[#This Row],[Start]]+1)</f>
        <v>790</v>
      </c>
      <c r="G738" s="16">
        <f>Tabelle2[[#This Row],[Size '[bp']]]/$F$3118*100</f>
        <v>2.7243070259533351E-2</v>
      </c>
      <c r="H738" s="15" t="s">
        <v>7463</v>
      </c>
      <c r="I738" s="14" t="s">
        <v>7464</v>
      </c>
      <c r="J738" s="14" t="s">
        <v>6684</v>
      </c>
      <c r="K738" s="22"/>
      <c r="L738" s="22"/>
      <c r="M738" s="24"/>
      <c r="N738" s="21">
        <v>1</v>
      </c>
      <c r="O738" s="20"/>
      <c r="P738" s="21">
        <v>1</v>
      </c>
      <c r="Q738" s="20"/>
    </row>
    <row r="739" spans="1:17" x14ac:dyDescent="0.25">
      <c r="A739" s="15" t="s">
        <v>2660</v>
      </c>
      <c r="B739" s="15" t="s">
        <v>4353</v>
      </c>
      <c r="D739" s="15">
        <v>742870</v>
      </c>
      <c r="E739" s="15">
        <v>743241</v>
      </c>
      <c r="F739" s="15">
        <f>ABS(Tabelle2[[#This Row],[Stop]]-Tabelle2[[#This Row],[Start]]+1)</f>
        <v>372</v>
      </c>
      <c r="G739" s="16">
        <f>Tabelle2[[#This Row],[Size '[bp']]]/$F$3118*100</f>
        <v>1.2828382451324566E-2</v>
      </c>
      <c r="I739" s="14" t="s">
        <v>6564</v>
      </c>
      <c r="J739" s="14" t="s">
        <v>11627</v>
      </c>
      <c r="K739" s="22"/>
      <c r="L739" s="22"/>
      <c r="M739" s="24"/>
      <c r="N739" s="20"/>
      <c r="O739" s="21">
        <v>1</v>
      </c>
      <c r="P739" s="20"/>
      <c r="Q739" s="21">
        <v>1</v>
      </c>
    </row>
    <row r="740" spans="1:17" x14ac:dyDescent="0.25">
      <c r="A740" s="15" t="s">
        <v>2659</v>
      </c>
      <c r="B740" s="15" t="s">
        <v>4354</v>
      </c>
      <c r="D740" s="15">
        <v>743854</v>
      </c>
      <c r="E740" s="15">
        <v>743288</v>
      </c>
      <c r="F740" s="15">
        <f>ABS(Tabelle2[[#This Row],[Stop]]-Tabelle2[[#This Row],[Start]]+1)</f>
        <v>565</v>
      </c>
      <c r="G740" s="16">
        <f>Tabelle2[[#This Row],[Size '[bp']]]/$F$3118*100</f>
        <v>1.9483967970425752E-2</v>
      </c>
      <c r="I740" s="14" t="s">
        <v>7465</v>
      </c>
      <c r="J740" s="14" t="s">
        <v>6653</v>
      </c>
      <c r="K740" s="22"/>
      <c r="L740" s="22"/>
      <c r="M740" s="24"/>
      <c r="N740" s="21">
        <v>1</v>
      </c>
      <c r="O740" s="20"/>
      <c r="P740" s="21">
        <v>1</v>
      </c>
      <c r="Q740" s="20"/>
    </row>
    <row r="741" spans="1:17" ht="25.5" x14ac:dyDescent="0.25">
      <c r="A741" s="15" t="s">
        <v>2658</v>
      </c>
      <c r="B741" s="15" t="s">
        <v>4355</v>
      </c>
      <c r="D741" s="15">
        <v>743882</v>
      </c>
      <c r="E741" s="15">
        <v>744304</v>
      </c>
      <c r="F741" s="15">
        <f>ABS(Tabelle2[[#This Row],[Stop]]-Tabelle2[[#This Row],[Start]]+1)</f>
        <v>423</v>
      </c>
      <c r="G741" s="16">
        <f>Tabelle2[[#This Row],[Size '[bp']]]/$F$3118*100</f>
        <v>1.4587112303522288E-2</v>
      </c>
      <c r="I741" s="14" t="s">
        <v>7466</v>
      </c>
      <c r="J741" s="14" t="s">
        <v>6563</v>
      </c>
      <c r="K741" s="22"/>
      <c r="L741" s="22"/>
      <c r="M741" s="24"/>
      <c r="N741" s="21">
        <v>1</v>
      </c>
      <c r="O741" s="20"/>
      <c r="P741" s="21">
        <v>1</v>
      </c>
      <c r="Q741" s="20"/>
    </row>
    <row r="742" spans="1:17" x14ac:dyDescent="0.25">
      <c r="A742" s="15" t="s">
        <v>2657</v>
      </c>
      <c r="B742" s="15" t="s">
        <v>4356</v>
      </c>
      <c r="D742" s="15">
        <v>744525</v>
      </c>
      <c r="E742" s="15">
        <v>744301</v>
      </c>
      <c r="F742" s="15">
        <f>ABS(Tabelle2[[#This Row],[Stop]]-Tabelle2[[#This Row],[Start]]+1)</f>
        <v>223</v>
      </c>
      <c r="G742" s="16">
        <f>Tabelle2[[#This Row],[Size '[bp']]]/$F$3118*100</f>
        <v>7.690132490982199E-3</v>
      </c>
      <c r="I742" s="14" t="s">
        <v>6564</v>
      </c>
      <c r="J742" s="14" t="s">
        <v>11627</v>
      </c>
      <c r="K742" s="22"/>
      <c r="L742" s="22"/>
      <c r="M742" s="24"/>
      <c r="N742" s="20"/>
      <c r="O742" s="21">
        <v>1</v>
      </c>
      <c r="P742" s="20"/>
      <c r="Q742" s="21">
        <v>1</v>
      </c>
    </row>
    <row r="743" spans="1:17" x14ac:dyDescent="0.25">
      <c r="A743" s="15" t="s">
        <v>2656</v>
      </c>
      <c r="B743" s="15" t="s">
        <v>4357</v>
      </c>
      <c r="C743" s="15" t="s">
        <v>2655</v>
      </c>
      <c r="D743" s="15">
        <v>745373</v>
      </c>
      <c r="E743" s="15">
        <v>744537</v>
      </c>
      <c r="F743" s="15">
        <f>ABS(Tabelle2[[#This Row],[Stop]]-Tabelle2[[#This Row],[Start]]+1)</f>
        <v>835</v>
      </c>
      <c r="G743" s="16">
        <f>Tabelle2[[#This Row],[Size '[bp']]]/$F$3118*100</f>
        <v>2.879489071735487E-2</v>
      </c>
      <c r="H743" s="15" t="s">
        <v>7467</v>
      </c>
      <c r="I743" s="14" t="s">
        <v>7468</v>
      </c>
      <c r="J743" s="14" t="s">
        <v>6614</v>
      </c>
      <c r="K743" s="22"/>
      <c r="L743" s="22"/>
      <c r="M743" s="24"/>
      <c r="N743" s="21">
        <v>1</v>
      </c>
      <c r="O743" s="20"/>
      <c r="P743" s="21">
        <v>1</v>
      </c>
      <c r="Q743" s="20"/>
    </row>
    <row r="744" spans="1:17" x14ac:dyDescent="0.25">
      <c r="A744" s="15" t="s">
        <v>2654</v>
      </c>
      <c r="B744" s="15" t="s">
        <v>4358</v>
      </c>
      <c r="C744" s="15" t="s">
        <v>2653</v>
      </c>
      <c r="D744" s="15">
        <v>746404</v>
      </c>
      <c r="E744" s="15">
        <v>745370</v>
      </c>
      <c r="F744" s="15">
        <f>ABS(Tabelle2[[#This Row],[Stop]]-Tabelle2[[#This Row],[Start]]+1)</f>
        <v>1033</v>
      </c>
      <c r="G744" s="16">
        <f>Tabelle2[[#This Row],[Size '[bp']]]/$F$3118*100</f>
        <v>3.5622900731769554E-2</v>
      </c>
      <c r="H744" s="15" t="s">
        <v>7469</v>
      </c>
      <c r="I744" s="14" t="s">
        <v>7470</v>
      </c>
      <c r="J744" s="14" t="s">
        <v>6614</v>
      </c>
      <c r="K744" s="22"/>
      <c r="L744" s="22"/>
      <c r="M744" s="24"/>
      <c r="N744" s="21">
        <v>1</v>
      </c>
      <c r="O744" s="20"/>
      <c r="P744" s="21">
        <v>1</v>
      </c>
      <c r="Q744" s="20"/>
    </row>
    <row r="745" spans="1:17" x14ac:dyDescent="0.25">
      <c r="A745" s="15" t="s">
        <v>2652</v>
      </c>
      <c r="B745" s="15" t="s">
        <v>4359</v>
      </c>
      <c r="D745" s="15">
        <v>746971</v>
      </c>
      <c r="E745" s="15">
        <v>746516</v>
      </c>
      <c r="F745" s="15">
        <f>ABS(Tabelle2[[#This Row],[Stop]]-Tabelle2[[#This Row],[Start]]+1)</f>
        <v>454</v>
      </c>
      <c r="G745" s="16">
        <f>Tabelle2[[#This Row],[Size '[bp']]]/$F$3118*100</f>
        <v>1.5656144174466001E-2</v>
      </c>
      <c r="I745" s="14" t="s">
        <v>7471</v>
      </c>
      <c r="J745" s="14" t="s">
        <v>6614</v>
      </c>
      <c r="K745" s="22"/>
      <c r="L745" s="22"/>
      <c r="M745" s="24"/>
      <c r="N745" s="21">
        <v>1</v>
      </c>
      <c r="O745" s="20"/>
      <c r="P745" s="21">
        <v>1</v>
      </c>
      <c r="Q745" s="20"/>
    </row>
    <row r="746" spans="1:17" ht="25.5" x14ac:dyDescent="0.25">
      <c r="A746" s="15" t="s">
        <v>2651</v>
      </c>
      <c r="B746" s="15" t="s">
        <v>4360</v>
      </c>
      <c r="C746" s="15" t="s">
        <v>2650</v>
      </c>
      <c r="D746" s="15">
        <v>748366</v>
      </c>
      <c r="E746" s="15">
        <v>747092</v>
      </c>
      <c r="F746" s="15">
        <f>ABS(Tabelle2[[#This Row],[Stop]]-Tabelle2[[#This Row],[Start]]+1)</f>
        <v>1273</v>
      </c>
      <c r="G746" s="16">
        <f>Tabelle2[[#This Row],[Size '[bp']]]/$F$3118*100</f>
        <v>4.3899276506817665E-2</v>
      </c>
      <c r="H746" s="15" t="s">
        <v>7472</v>
      </c>
      <c r="I746" s="14" t="s">
        <v>7473</v>
      </c>
      <c r="J746" s="14" t="s">
        <v>6614</v>
      </c>
      <c r="K746" s="22" t="s">
        <v>7344</v>
      </c>
      <c r="L746" s="22"/>
      <c r="M746" s="24"/>
      <c r="N746" s="21">
        <v>1</v>
      </c>
      <c r="O746" s="20"/>
      <c r="P746" s="21">
        <v>1</v>
      </c>
      <c r="Q746" s="20"/>
    </row>
    <row r="747" spans="1:17" x14ac:dyDescent="0.25">
      <c r="A747" s="15" t="s">
        <v>2649</v>
      </c>
      <c r="B747" s="15" t="s">
        <v>4361</v>
      </c>
      <c r="C747" s="15" t="s">
        <v>7474</v>
      </c>
      <c r="D747" s="15">
        <v>749499</v>
      </c>
      <c r="E747" s="15">
        <v>748501</v>
      </c>
      <c r="F747" s="15">
        <f>ABS(Tabelle2[[#This Row],[Stop]]-Tabelle2[[#This Row],[Start]]+1)</f>
        <v>997</v>
      </c>
      <c r="G747" s="16">
        <f>Tabelle2[[#This Row],[Size '[bp']]]/$F$3118*100</f>
        <v>3.4381444365512347E-2</v>
      </c>
      <c r="H747" s="15" t="s">
        <v>7475</v>
      </c>
      <c r="I747" s="14" t="s">
        <v>7476</v>
      </c>
      <c r="J747" s="14" t="s">
        <v>6614</v>
      </c>
      <c r="K747" s="22"/>
      <c r="L747" s="22"/>
      <c r="M747" s="24"/>
      <c r="N747" s="21">
        <v>1</v>
      </c>
      <c r="O747" s="20"/>
      <c r="P747" s="21">
        <v>1</v>
      </c>
      <c r="Q747" s="20"/>
    </row>
    <row r="748" spans="1:17" x14ac:dyDescent="0.25">
      <c r="A748" s="15" t="s">
        <v>2648</v>
      </c>
      <c r="B748" s="15" t="s">
        <v>4362</v>
      </c>
      <c r="D748" s="15">
        <v>749586</v>
      </c>
      <c r="E748" s="15">
        <v>749918</v>
      </c>
      <c r="F748" s="15">
        <f>ABS(Tabelle2[[#This Row],[Stop]]-Tabelle2[[#This Row],[Start]]+1)</f>
        <v>333</v>
      </c>
      <c r="G748" s="16">
        <f>Tabelle2[[#This Row],[Size '[bp']]]/$F$3118*100</f>
        <v>1.1483471387879246E-2</v>
      </c>
      <c r="I748" s="14" t="s">
        <v>120</v>
      </c>
      <c r="J748" s="14" t="s">
        <v>11627</v>
      </c>
      <c r="K748" s="22" t="s">
        <v>7477</v>
      </c>
      <c r="L748" s="22"/>
      <c r="M748" s="24"/>
      <c r="N748" s="20"/>
      <c r="O748" s="21">
        <v>1</v>
      </c>
      <c r="P748" s="20"/>
      <c r="Q748" s="21">
        <v>1</v>
      </c>
    </row>
    <row r="749" spans="1:17" x14ac:dyDescent="0.25">
      <c r="A749" s="15" t="s">
        <v>2647</v>
      </c>
      <c r="D749" s="15">
        <v>749919</v>
      </c>
      <c r="E749" s="15">
        <v>750290</v>
      </c>
      <c r="F749" s="15">
        <f>ABS(Tabelle2[[#This Row],[Stop]]-Tabelle2[[#This Row],[Start]]+1)</f>
        <v>372</v>
      </c>
      <c r="G749" s="16">
        <f>Tabelle2[[#This Row],[Size '[bp']]]/$F$3118*100</f>
        <v>1.2828382451324566E-2</v>
      </c>
      <c r="I749" s="14" t="s">
        <v>120</v>
      </c>
      <c r="J749" s="14" t="s">
        <v>11627</v>
      </c>
      <c r="K749" s="22"/>
      <c r="L749" s="22"/>
      <c r="M749" s="24"/>
      <c r="N749" s="20"/>
      <c r="O749" s="21">
        <v>1</v>
      </c>
      <c r="P749" s="20"/>
      <c r="Q749" s="21">
        <v>1</v>
      </c>
    </row>
    <row r="750" spans="1:17" ht="25.5" x14ac:dyDescent="0.25">
      <c r="A750" s="15" t="s">
        <v>2646</v>
      </c>
      <c r="B750" s="15" t="s">
        <v>4363</v>
      </c>
      <c r="D750" s="15">
        <v>755158</v>
      </c>
      <c r="E750" s="15">
        <v>750356</v>
      </c>
      <c r="F750" s="15">
        <f>ABS(Tabelle2[[#This Row],[Stop]]-Tabelle2[[#This Row],[Start]]+1)</f>
        <v>4801</v>
      </c>
      <c r="G750" s="16">
        <f>Tabelle2[[#This Row],[Size '[bp']]]/$F$3118*100</f>
        <v>0.16556200040002483</v>
      </c>
      <c r="I750" s="14" t="s">
        <v>7478</v>
      </c>
      <c r="J750" s="14" t="s">
        <v>6554</v>
      </c>
      <c r="K750" s="22"/>
      <c r="L750" s="22"/>
      <c r="M750" s="24"/>
      <c r="N750" s="21">
        <v>1</v>
      </c>
      <c r="O750" s="20"/>
      <c r="P750" s="21">
        <v>1</v>
      </c>
      <c r="Q750" s="20"/>
    </row>
    <row r="751" spans="1:17" x14ac:dyDescent="0.25">
      <c r="A751" s="15" t="s">
        <v>2645</v>
      </c>
      <c r="B751" s="15" t="s">
        <v>4364</v>
      </c>
      <c r="D751" s="15">
        <v>758868</v>
      </c>
      <c r="E751" s="15">
        <v>755167</v>
      </c>
      <c r="F751" s="15">
        <f>ABS(Tabelle2[[#This Row],[Stop]]-Tabelle2[[#This Row],[Start]]+1)</f>
        <v>3700</v>
      </c>
      <c r="G751" s="16">
        <f>Tabelle2[[#This Row],[Size '[bp']]]/$F$3118*100</f>
        <v>0.12759412653199165</v>
      </c>
      <c r="I751" s="14" t="s">
        <v>120</v>
      </c>
      <c r="J751" s="14" t="s">
        <v>11627</v>
      </c>
      <c r="K751" s="22"/>
      <c r="L751" s="22"/>
      <c r="M751" s="24"/>
      <c r="N751" s="20"/>
      <c r="O751" s="21">
        <v>1</v>
      </c>
      <c r="P751" s="20"/>
      <c r="Q751" s="21">
        <v>1</v>
      </c>
    </row>
    <row r="752" spans="1:17" x14ac:dyDescent="0.25">
      <c r="A752" s="15" t="s">
        <v>2644</v>
      </c>
      <c r="B752" s="15" t="s">
        <v>4365</v>
      </c>
      <c r="D752" s="15">
        <v>759753</v>
      </c>
      <c r="E752" s="15">
        <v>759100</v>
      </c>
      <c r="F752" s="15">
        <f>ABS(Tabelle2[[#This Row],[Stop]]-Tabelle2[[#This Row],[Start]]+1)</f>
        <v>652</v>
      </c>
      <c r="G752" s="16">
        <f>Tabelle2[[#This Row],[Size '[bp']]]/$F$3118*100</f>
        <v>2.2484154188880688E-2</v>
      </c>
      <c r="I752" s="14" t="s">
        <v>6560</v>
      </c>
      <c r="J752" s="14" t="s">
        <v>11627</v>
      </c>
      <c r="K752" s="22"/>
      <c r="L752" s="22"/>
      <c r="M752" s="24"/>
      <c r="N752" s="20"/>
      <c r="O752" s="21">
        <v>1</v>
      </c>
      <c r="P752" s="20"/>
      <c r="Q752" s="21">
        <v>1</v>
      </c>
    </row>
    <row r="753" spans="1:17" x14ac:dyDescent="0.25">
      <c r="A753" s="15" t="s">
        <v>2643</v>
      </c>
      <c r="B753" s="15" t="s">
        <v>4366</v>
      </c>
      <c r="D753" s="15">
        <v>762269</v>
      </c>
      <c r="E753" s="15">
        <v>759834</v>
      </c>
      <c r="F753" s="15">
        <f>ABS(Tabelle2[[#This Row],[Stop]]-Tabelle2[[#This Row],[Start]]+1)</f>
        <v>2434</v>
      </c>
      <c r="G753" s="16">
        <f>Tabelle2[[#This Row],[Size '[bp']]]/$F$3118*100</f>
        <v>8.3936244318612879E-2</v>
      </c>
      <c r="I753" s="14" t="s">
        <v>6560</v>
      </c>
      <c r="J753" s="14" t="s">
        <v>11627</v>
      </c>
      <c r="K753" s="22" t="s">
        <v>7344</v>
      </c>
      <c r="L753" s="22"/>
      <c r="M753" s="24"/>
      <c r="N753" s="20"/>
      <c r="O753" s="21">
        <v>1</v>
      </c>
      <c r="P753" s="20"/>
      <c r="Q753" s="21">
        <v>1</v>
      </c>
    </row>
    <row r="754" spans="1:17" ht="25.5" x14ac:dyDescent="0.25">
      <c r="A754" s="15" t="s">
        <v>2642</v>
      </c>
      <c r="B754" s="15" t="s">
        <v>4367</v>
      </c>
      <c r="D754" s="15">
        <v>764676</v>
      </c>
      <c r="E754" s="15">
        <v>762376</v>
      </c>
      <c r="F754" s="15">
        <f>ABS(Tabelle2[[#This Row],[Stop]]-Tabelle2[[#This Row],[Start]]+1)</f>
        <v>2299</v>
      </c>
      <c r="G754" s="16">
        <f>Tabelle2[[#This Row],[Size '[bp']]]/$F$3118*100</f>
        <v>7.9280782945148315E-2</v>
      </c>
      <c r="I754" s="14" t="s">
        <v>7479</v>
      </c>
      <c r="J754" s="14" t="s">
        <v>6554</v>
      </c>
      <c r="K754" s="22"/>
      <c r="L754" s="22"/>
      <c r="M754" s="24"/>
      <c r="N754" s="21">
        <v>1</v>
      </c>
      <c r="O754" s="20"/>
      <c r="P754" s="21">
        <v>1</v>
      </c>
      <c r="Q754" s="20"/>
    </row>
    <row r="755" spans="1:17" ht="25.5" x14ac:dyDescent="0.25">
      <c r="A755" s="15" t="s">
        <v>2641</v>
      </c>
      <c r="B755" s="15" t="s">
        <v>4368</v>
      </c>
      <c r="D755" s="15">
        <v>771009</v>
      </c>
      <c r="E755" s="15">
        <v>764707</v>
      </c>
      <c r="F755" s="15">
        <f>ABS(Tabelle2[[#This Row],[Stop]]-Tabelle2[[#This Row],[Start]]+1)</f>
        <v>6301</v>
      </c>
      <c r="G755" s="16">
        <f>Tabelle2[[#This Row],[Size '[bp']]]/$F$3118*100</f>
        <v>0.21728934899407551</v>
      </c>
      <c r="I755" s="14" t="s">
        <v>7478</v>
      </c>
      <c r="J755" s="14" t="s">
        <v>6554</v>
      </c>
      <c r="K755" s="22"/>
      <c r="L755" s="22"/>
      <c r="M755" s="24"/>
      <c r="N755" s="21">
        <v>1</v>
      </c>
      <c r="O755" s="20"/>
      <c r="P755" s="21">
        <v>1</v>
      </c>
      <c r="Q755" s="20"/>
    </row>
    <row r="756" spans="1:17" ht="25.5" x14ac:dyDescent="0.25">
      <c r="A756" s="15" t="s">
        <v>2640</v>
      </c>
      <c r="B756" s="15" t="s">
        <v>4369</v>
      </c>
      <c r="D756" s="15">
        <v>775615</v>
      </c>
      <c r="E756" s="15">
        <v>771017</v>
      </c>
      <c r="F756" s="15">
        <f>ABS(Tabelle2[[#This Row],[Stop]]-Tabelle2[[#This Row],[Start]]+1)</f>
        <v>4597</v>
      </c>
      <c r="G756" s="16">
        <f>Tabelle2[[#This Row],[Size '[bp']]]/$F$3118*100</f>
        <v>0.15852708099123394</v>
      </c>
      <c r="I756" s="14" t="s">
        <v>7480</v>
      </c>
      <c r="J756" s="14" t="s">
        <v>6554</v>
      </c>
      <c r="K756" s="22"/>
      <c r="L756" s="22"/>
      <c r="M756" s="24"/>
      <c r="N756" s="21">
        <v>1</v>
      </c>
      <c r="O756" s="20"/>
      <c r="P756" s="21">
        <v>1</v>
      </c>
      <c r="Q756" s="20"/>
    </row>
    <row r="757" spans="1:17" ht="25.5" x14ac:dyDescent="0.25">
      <c r="A757" s="15" t="s">
        <v>2639</v>
      </c>
      <c r="B757" s="15" t="s">
        <v>4370</v>
      </c>
      <c r="D757" s="15">
        <v>778508</v>
      </c>
      <c r="E757" s="15">
        <v>775620</v>
      </c>
      <c r="F757" s="15">
        <f>ABS(Tabelle2[[#This Row],[Stop]]-Tabelle2[[#This Row],[Start]]+1)</f>
        <v>2887</v>
      </c>
      <c r="G757" s="16">
        <f>Tabelle2[[#This Row],[Size '[bp']]]/$F$3118*100</f>
        <v>9.9557903594016173E-2</v>
      </c>
      <c r="I757" s="14" t="s">
        <v>7481</v>
      </c>
      <c r="J757" s="14" t="s">
        <v>6554</v>
      </c>
      <c r="K757" s="22"/>
      <c r="L757" s="22"/>
      <c r="M757" s="24"/>
      <c r="N757" s="21">
        <v>1</v>
      </c>
      <c r="O757" s="20"/>
      <c r="P757" s="21">
        <v>1</v>
      </c>
      <c r="Q757" s="20"/>
    </row>
    <row r="758" spans="1:17" ht="25.5" x14ac:dyDescent="0.25">
      <c r="A758" s="15" t="s">
        <v>2638</v>
      </c>
      <c r="B758" s="15" t="s">
        <v>4371</v>
      </c>
      <c r="C758" s="15" t="s">
        <v>10977</v>
      </c>
      <c r="D758" s="15">
        <v>780184</v>
      </c>
      <c r="E758" s="15">
        <v>778628</v>
      </c>
      <c r="F758" s="15">
        <f>ABS(Tabelle2[[#This Row],[Stop]]-Tabelle2[[#This Row],[Start]]+1)</f>
        <v>1555</v>
      </c>
      <c r="G758" s="16">
        <f>Tabelle2[[#This Row],[Size '[bp']]]/$F$3118*100</f>
        <v>5.3624018042499187E-2</v>
      </c>
      <c r="H758" s="15" t="s">
        <v>10978</v>
      </c>
      <c r="I758" s="14" t="s">
        <v>10979</v>
      </c>
      <c r="J758" s="14" t="s">
        <v>6632</v>
      </c>
      <c r="K758" s="22"/>
      <c r="L758" s="22"/>
      <c r="M758" s="24" t="s">
        <v>10980</v>
      </c>
      <c r="N758" s="20"/>
      <c r="O758" s="20"/>
      <c r="P758" s="20"/>
      <c r="Q758" s="20"/>
    </row>
    <row r="759" spans="1:17" x14ac:dyDescent="0.25">
      <c r="A759" s="15" t="s">
        <v>2637</v>
      </c>
      <c r="B759" s="15" t="s">
        <v>4372</v>
      </c>
      <c r="C759" s="15" t="s">
        <v>2636</v>
      </c>
      <c r="D759" s="15">
        <v>780487</v>
      </c>
      <c r="E759" s="15">
        <v>781386</v>
      </c>
      <c r="F759" s="15">
        <f>ABS(Tabelle2[[#This Row],[Stop]]-Tabelle2[[#This Row],[Start]]+1)</f>
        <v>900</v>
      </c>
      <c r="G759" s="16">
        <f>Tabelle2[[#This Row],[Size '[bp']]]/$F$3118*100</f>
        <v>3.1036409156430397E-2</v>
      </c>
      <c r="H759" s="15" t="s">
        <v>7483</v>
      </c>
      <c r="I759" s="14" t="s">
        <v>7484</v>
      </c>
      <c r="J759" s="14" t="s">
        <v>6632</v>
      </c>
      <c r="K759" s="22"/>
      <c r="L759" s="22"/>
      <c r="M759" s="24" t="s">
        <v>11346</v>
      </c>
      <c r="N759" s="20"/>
      <c r="O759" s="20"/>
      <c r="P759" s="20"/>
      <c r="Q759" s="20"/>
    </row>
    <row r="760" spans="1:17" ht="25.5" x14ac:dyDescent="0.25">
      <c r="A760" s="15" t="s">
        <v>2635</v>
      </c>
      <c r="B760" s="15" t="s">
        <v>4373</v>
      </c>
      <c r="C760" s="15" t="s">
        <v>11347</v>
      </c>
      <c r="D760" s="15">
        <v>781559</v>
      </c>
      <c r="E760" s="15">
        <v>782647</v>
      </c>
      <c r="F760" s="15">
        <f>ABS(Tabelle2[[#This Row],[Stop]]-Tabelle2[[#This Row],[Start]]+1)</f>
        <v>1089</v>
      </c>
      <c r="G760" s="16">
        <f>Tabelle2[[#This Row],[Size '[bp']]]/$F$3118*100</f>
        <v>3.7554055079280786E-2</v>
      </c>
      <c r="H760" s="15" t="s">
        <v>11348</v>
      </c>
      <c r="I760" s="14" t="s">
        <v>7485</v>
      </c>
      <c r="J760" s="14" t="s">
        <v>6632</v>
      </c>
      <c r="K760" s="22"/>
      <c r="L760" s="22"/>
      <c r="M760" s="24" t="s">
        <v>11346</v>
      </c>
      <c r="N760" s="20"/>
      <c r="O760" s="20"/>
      <c r="P760" s="20"/>
      <c r="Q760" s="20"/>
    </row>
    <row r="761" spans="1:17" ht="23.25" customHeight="1" x14ac:dyDescent="0.25">
      <c r="A761" s="15" t="s">
        <v>2634</v>
      </c>
      <c r="B761" s="15" t="s">
        <v>4374</v>
      </c>
      <c r="C761" s="15" t="s">
        <v>7486</v>
      </c>
      <c r="D761" s="15">
        <v>783037</v>
      </c>
      <c r="E761" s="15">
        <v>783351</v>
      </c>
      <c r="F761" s="15">
        <f>ABS(Tabelle2[[#This Row],[Stop]]-Tabelle2[[#This Row],[Start]]+1)</f>
        <v>315</v>
      </c>
      <c r="G761" s="16">
        <f>Tabelle2[[#This Row],[Size '[bp']]]/$F$3118*100</f>
        <v>1.0862743204750639E-2</v>
      </c>
      <c r="H761" s="15" t="s">
        <v>7487</v>
      </c>
      <c r="I761" s="14" t="s">
        <v>10846</v>
      </c>
      <c r="J761" s="14" t="s">
        <v>7163</v>
      </c>
      <c r="K761" s="22"/>
      <c r="L761" s="22"/>
      <c r="M761" s="24" t="s">
        <v>10847</v>
      </c>
      <c r="N761" s="20"/>
      <c r="O761" s="20"/>
      <c r="P761" s="20"/>
      <c r="Q761" s="20"/>
    </row>
    <row r="762" spans="1:17" x14ac:dyDescent="0.25">
      <c r="A762" s="15" t="s">
        <v>2633</v>
      </c>
      <c r="D762" s="15">
        <v>783492</v>
      </c>
      <c r="E762" s="15">
        <v>783635</v>
      </c>
      <c r="F762" s="15">
        <f>ABS(Tabelle2[[#This Row],[Stop]]-Tabelle2[[#This Row],[Start]]+1)</f>
        <v>144</v>
      </c>
      <c r="G762" s="16">
        <f>Tabelle2[[#This Row],[Size '[bp']]]/$F$3118*100</f>
        <v>4.9658254650288636E-3</v>
      </c>
      <c r="I762" s="14" t="s">
        <v>120</v>
      </c>
      <c r="J762" s="14" t="s">
        <v>11627</v>
      </c>
      <c r="K762" s="22"/>
      <c r="L762" s="22"/>
      <c r="M762" s="24"/>
      <c r="N762" s="20"/>
      <c r="O762" s="20"/>
      <c r="P762" s="20"/>
      <c r="Q762" s="20"/>
    </row>
    <row r="763" spans="1:17" x14ac:dyDescent="0.25">
      <c r="A763" s="15" t="s">
        <v>2632</v>
      </c>
      <c r="B763" s="15" t="s">
        <v>4375</v>
      </c>
      <c r="D763" s="15">
        <v>784090</v>
      </c>
      <c r="E763" s="15">
        <v>783632</v>
      </c>
      <c r="F763" s="15">
        <f>ABS(Tabelle2[[#This Row],[Stop]]-Tabelle2[[#This Row],[Start]]+1)</f>
        <v>457</v>
      </c>
      <c r="G763" s="16">
        <f>Tabelle2[[#This Row],[Size '[bp']]]/$F$3118*100</f>
        <v>1.5759598871654103E-2</v>
      </c>
      <c r="I763" s="14" t="s">
        <v>6560</v>
      </c>
      <c r="J763" s="14" t="s">
        <v>11627</v>
      </c>
      <c r="K763" s="22"/>
      <c r="L763" s="22"/>
      <c r="M763" s="24"/>
      <c r="N763" s="20"/>
      <c r="O763" s="20"/>
      <c r="P763" s="20"/>
      <c r="Q763" s="20"/>
    </row>
    <row r="764" spans="1:17" x14ac:dyDescent="0.25">
      <c r="A764" s="15" t="s">
        <v>2631</v>
      </c>
      <c r="B764" s="15" t="s">
        <v>4376</v>
      </c>
      <c r="D764" s="15">
        <v>784185</v>
      </c>
      <c r="E764" s="15">
        <v>784577</v>
      </c>
      <c r="F764" s="15">
        <f>ABS(Tabelle2[[#This Row],[Stop]]-Tabelle2[[#This Row],[Start]]+1)</f>
        <v>393</v>
      </c>
      <c r="G764" s="16">
        <f>Tabelle2[[#This Row],[Size '[bp']]]/$F$3118*100</f>
        <v>1.3552565331641274E-2</v>
      </c>
      <c r="I764" s="14" t="s">
        <v>6560</v>
      </c>
      <c r="J764" s="14" t="s">
        <v>11627</v>
      </c>
      <c r="K764" s="22"/>
      <c r="L764" s="22"/>
      <c r="M764" s="24"/>
      <c r="N764" s="20"/>
      <c r="O764" s="20"/>
      <c r="P764" s="20"/>
      <c r="Q764" s="20"/>
    </row>
    <row r="765" spans="1:17" x14ac:dyDescent="0.25">
      <c r="A765" s="15" t="s">
        <v>2630</v>
      </c>
      <c r="B765" s="15" t="s">
        <v>4377</v>
      </c>
      <c r="C765" s="15" t="s">
        <v>11349</v>
      </c>
      <c r="D765" s="15">
        <v>784657</v>
      </c>
      <c r="E765" s="15">
        <v>786033</v>
      </c>
      <c r="F765" s="15">
        <f>ABS(Tabelle2[[#This Row],[Stop]]-Tabelle2[[#This Row],[Start]]+1)</f>
        <v>1377</v>
      </c>
      <c r="G765" s="16">
        <f>Tabelle2[[#This Row],[Size '[bp']]]/$F$3118*100</f>
        <v>4.7485706009338512E-2</v>
      </c>
      <c r="H765" s="15" t="s">
        <v>11350</v>
      </c>
      <c r="I765" s="14" t="s">
        <v>7488</v>
      </c>
      <c r="J765" s="14" t="s">
        <v>6614</v>
      </c>
      <c r="K765" s="22"/>
      <c r="L765" s="22"/>
      <c r="M765" s="24" t="s">
        <v>11346</v>
      </c>
      <c r="N765" s="20"/>
      <c r="O765" s="20"/>
      <c r="P765" s="20"/>
      <c r="Q765" s="20"/>
    </row>
    <row r="766" spans="1:17" x14ac:dyDescent="0.25">
      <c r="A766" s="15" t="s">
        <v>2629</v>
      </c>
      <c r="B766" s="15" t="s">
        <v>4378</v>
      </c>
      <c r="D766" s="15">
        <v>786108</v>
      </c>
      <c r="E766" s="15">
        <v>787115</v>
      </c>
      <c r="F766" s="15">
        <f>ABS(Tabelle2[[#This Row],[Stop]]-Tabelle2[[#This Row],[Start]]+1)</f>
        <v>1008</v>
      </c>
      <c r="G766" s="16">
        <f>Tabelle2[[#This Row],[Size '[bp']]]/$F$3118*100</f>
        <v>3.4760778255202046E-2</v>
      </c>
      <c r="I766" s="14" t="s">
        <v>6560</v>
      </c>
      <c r="J766" s="14" t="s">
        <v>11627</v>
      </c>
      <c r="K766" s="22"/>
      <c r="L766" s="22"/>
      <c r="M766" s="24" t="s">
        <v>11346</v>
      </c>
      <c r="N766" s="20"/>
      <c r="O766" s="20"/>
      <c r="P766" s="20"/>
      <c r="Q766" s="20"/>
    </row>
    <row r="767" spans="1:17" x14ac:dyDescent="0.25">
      <c r="A767" s="15" t="s">
        <v>2628</v>
      </c>
      <c r="B767" s="15" t="s">
        <v>4379</v>
      </c>
      <c r="C767" s="15" t="s">
        <v>2627</v>
      </c>
      <c r="D767" s="15">
        <v>787116</v>
      </c>
      <c r="E767" s="15">
        <v>788300</v>
      </c>
      <c r="F767" s="15">
        <f>ABS(Tabelle2[[#This Row],[Stop]]-Tabelle2[[#This Row],[Start]]+1)</f>
        <v>1185</v>
      </c>
      <c r="G767" s="16">
        <f>Tabelle2[[#This Row],[Size '[bp']]]/$F$3118*100</f>
        <v>4.0864605389300028E-2</v>
      </c>
      <c r="H767" s="15" t="s">
        <v>7489</v>
      </c>
      <c r="I767" s="14" t="s">
        <v>7490</v>
      </c>
      <c r="J767" s="14" t="s">
        <v>6614</v>
      </c>
      <c r="K767" s="22"/>
      <c r="L767" s="22"/>
      <c r="M767" s="24" t="s">
        <v>10754</v>
      </c>
      <c r="N767" s="20"/>
      <c r="O767" s="20"/>
      <c r="P767" s="20"/>
      <c r="Q767" s="20"/>
    </row>
    <row r="768" spans="1:17" x14ac:dyDescent="0.25">
      <c r="A768" s="15" t="s">
        <v>2626</v>
      </c>
      <c r="B768" s="15" t="s">
        <v>4380</v>
      </c>
      <c r="D768" s="15">
        <v>789425</v>
      </c>
      <c r="E768" s="15">
        <v>788640</v>
      </c>
      <c r="F768" s="15">
        <f>ABS(Tabelle2[[#This Row],[Stop]]-Tabelle2[[#This Row],[Start]]+1)</f>
        <v>784</v>
      </c>
      <c r="G768" s="16">
        <f>Tabelle2[[#This Row],[Size '[bp']]]/$F$3118*100</f>
        <v>2.7036160865157147E-2</v>
      </c>
      <c r="I768" s="14" t="s">
        <v>6589</v>
      </c>
      <c r="J768" s="14" t="s">
        <v>11627</v>
      </c>
      <c r="K768" s="22" t="s">
        <v>6718</v>
      </c>
      <c r="L768" s="22"/>
      <c r="M768" s="24"/>
      <c r="N768" s="20"/>
      <c r="O768" s="20"/>
      <c r="P768" s="20"/>
      <c r="Q768" s="20"/>
    </row>
    <row r="769" spans="1:17" x14ac:dyDescent="0.25">
      <c r="A769" s="15" t="s">
        <v>2625</v>
      </c>
      <c r="B769" s="15" t="s">
        <v>4381</v>
      </c>
      <c r="D769" s="15">
        <v>789669</v>
      </c>
      <c r="E769" s="15">
        <v>790022</v>
      </c>
      <c r="F769" s="15">
        <f>ABS(Tabelle2[[#This Row],[Stop]]-Tabelle2[[#This Row],[Start]]+1)</f>
        <v>354</v>
      </c>
      <c r="G769" s="16">
        <f>Tabelle2[[#This Row],[Size '[bp']]]/$F$3118*100</f>
        <v>1.2207654268195959E-2</v>
      </c>
      <c r="I769" s="14" t="s">
        <v>6560</v>
      </c>
      <c r="J769" s="14" t="s">
        <v>11627</v>
      </c>
      <c r="K769" s="22" t="s">
        <v>6718</v>
      </c>
      <c r="L769" s="22"/>
      <c r="M769" s="24"/>
      <c r="N769" s="20"/>
      <c r="O769" s="20"/>
      <c r="P769" s="20"/>
      <c r="Q769" s="20"/>
    </row>
    <row r="770" spans="1:17" ht="38.25" x14ac:dyDescent="0.25">
      <c r="A770" s="15" t="s">
        <v>2624</v>
      </c>
      <c r="B770" s="15" t="s">
        <v>4382</v>
      </c>
      <c r="C770" s="15" t="s">
        <v>2623</v>
      </c>
      <c r="D770" s="15">
        <v>790133</v>
      </c>
      <c r="E770" s="15">
        <v>791569</v>
      </c>
      <c r="F770" s="15">
        <f>ABS(Tabelle2[[#This Row],[Stop]]-Tabelle2[[#This Row],[Start]]+1)</f>
        <v>1437</v>
      </c>
      <c r="G770" s="16">
        <f>Tabelle2[[#This Row],[Size '[bp']]]/$F$3118*100</f>
        <v>4.955479995310054E-2</v>
      </c>
      <c r="H770" s="15" t="s">
        <v>7491</v>
      </c>
      <c r="I770" s="14" t="s">
        <v>11592</v>
      </c>
      <c r="J770" s="14" t="s">
        <v>6643</v>
      </c>
      <c r="K770" s="22"/>
      <c r="L770" s="22"/>
      <c r="M770" s="24" t="s">
        <v>10755</v>
      </c>
      <c r="N770" s="20"/>
      <c r="O770" s="20"/>
      <c r="P770" s="20"/>
      <c r="Q770" s="20"/>
    </row>
    <row r="771" spans="1:17" x14ac:dyDescent="0.25">
      <c r="A771" s="15" t="s">
        <v>2622</v>
      </c>
      <c r="B771" s="15" t="s">
        <v>4383</v>
      </c>
      <c r="C771" s="15" t="s">
        <v>2621</v>
      </c>
      <c r="D771" s="15">
        <v>791569</v>
      </c>
      <c r="E771" s="15">
        <v>792180</v>
      </c>
      <c r="F771" s="15">
        <f>ABS(Tabelle2[[#This Row],[Stop]]-Tabelle2[[#This Row],[Start]]+1)</f>
        <v>612</v>
      </c>
      <c r="G771" s="16">
        <f>Tabelle2[[#This Row],[Size '[bp']]]/$F$3118*100</f>
        <v>2.1104758226372672E-2</v>
      </c>
      <c r="H771" s="15" t="s">
        <v>7492</v>
      </c>
      <c r="I771" s="14" t="s">
        <v>7493</v>
      </c>
      <c r="J771" s="14" t="s">
        <v>6708</v>
      </c>
      <c r="K771" s="22"/>
      <c r="L771" s="22"/>
      <c r="M771" s="24" t="s">
        <v>10747</v>
      </c>
      <c r="N771" s="20"/>
      <c r="O771" s="20"/>
      <c r="P771" s="20"/>
      <c r="Q771" s="20"/>
    </row>
    <row r="772" spans="1:17" ht="153" x14ac:dyDescent="0.25">
      <c r="A772" s="15" t="s">
        <v>2620</v>
      </c>
      <c r="B772" s="15" t="s">
        <v>4384</v>
      </c>
      <c r="C772" s="15" t="s">
        <v>2619</v>
      </c>
      <c r="D772" s="15">
        <v>792205</v>
      </c>
      <c r="E772" s="15">
        <v>792885</v>
      </c>
      <c r="F772" s="15">
        <f>ABS(Tabelle2[[#This Row],[Stop]]-Tabelle2[[#This Row],[Start]]+1)</f>
        <v>681</v>
      </c>
      <c r="G772" s="16">
        <f>Tabelle2[[#This Row],[Size '[bp']]]/$F$3118*100</f>
        <v>2.3484216261699001E-2</v>
      </c>
      <c r="H772" s="15" t="s">
        <v>7494</v>
      </c>
      <c r="I772" s="14" t="s">
        <v>7495</v>
      </c>
      <c r="J772" s="14" t="s">
        <v>7496</v>
      </c>
      <c r="K772" s="22"/>
      <c r="L772" s="22" t="s">
        <v>10676</v>
      </c>
      <c r="M772" s="24" t="s">
        <v>10848</v>
      </c>
      <c r="N772" s="20"/>
      <c r="O772" s="20"/>
      <c r="P772" s="20"/>
      <c r="Q772" s="20"/>
    </row>
    <row r="773" spans="1:17" ht="25.5" x14ac:dyDescent="0.25">
      <c r="A773" s="15" t="s">
        <v>2618</v>
      </c>
      <c r="B773" s="15" t="s">
        <v>4385</v>
      </c>
      <c r="C773" s="15" t="s">
        <v>2617</v>
      </c>
      <c r="D773" s="15">
        <v>792985</v>
      </c>
      <c r="E773" s="15">
        <v>794484</v>
      </c>
      <c r="F773" s="15">
        <f>ABS(Tabelle2[[#This Row],[Stop]]-Tabelle2[[#This Row],[Start]]+1)</f>
        <v>1500</v>
      </c>
      <c r="G773" s="16">
        <f>Tabelle2[[#This Row],[Size '[bp']]]/$F$3118*100</f>
        <v>5.1727348594050662E-2</v>
      </c>
      <c r="H773" s="15" t="s">
        <v>7497</v>
      </c>
      <c r="I773" s="14" t="s">
        <v>7498</v>
      </c>
      <c r="J773" s="14" t="s">
        <v>7496</v>
      </c>
      <c r="K773" s="22"/>
      <c r="L773" s="22"/>
      <c r="M773" s="24"/>
      <c r="N773" s="20"/>
      <c r="O773" s="20"/>
      <c r="P773" s="20"/>
      <c r="Q773" s="20"/>
    </row>
    <row r="774" spans="1:17" x14ac:dyDescent="0.25">
      <c r="A774" s="15" t="s">
        <v>2616</v>
      </c>
      <c r="B774" s="15" t="s">
        <v>4386</v>
      </c>
      <c r="D774" s="15">
        <v>794481</v>
      </c>
      <c r="E774" s="15">
        <v>796187</v>
      </c>
      <c r="F774" s="15">
        <f>ABS(Tabelle2[[#This Row],[Stop]]-Tabelle2[[#This Row],[Start]]+1)</f>
        <v>1707</v>
      </c>
      <c r="G774" s="16">
        <f>Tabelle2[[#This Row],[Size '[bp']]]/$F$3118*100</f>
        <v>5.8865722700029662E-2</v>
      </c>
      <c r="I774" s="14" t="s">
        <v>7358</v>
      </c>
      <c r="J774" s="14" t="s">
        <v>11627</v>
      </c>
      <c r="K774" s="22"/>
      <c r="L774" s="22"/>
      <c r="M774" s="24"/>
      <c r="N774" s="20"/>
      <c r="O774" s="20"/>
      <c r="P774" s="20"/>
      <c r="Q774" s="20"/>
    </row>
    <row r="775" spans="1:17" x14ac:dyDescent="0.25">
      <c r="A775" s="15" t="s">
        <v>2615</v>
      </c>
      <c r="B775" s="15" t="s">
        <v>4387</v>
      </c>
      <c r="D775" s="15">
        <v>796187</v>
      </c>
      <c r="E775" s="15">
        <v>796777</v>
      </c>
      <c r="F775" s="15">
        <f>ABS(Tabelle2[[#This Row],[Stop]]-Tabelle2[[#This Row],[Start]]+1)</f>
        <v>591</v>
      </c>
      <c r="G775" s="16">
        <f>Tabelle2[[#This Row],[Size '[bp']]]/$F$3118*100</f>
        <v>2.038057534605596E-2</v>
      </c>
      <c r="I775" s="14" t="s">
        <v>7499</v>
      </c>
      <c r="J775" s="14" t="s">
        <v>6708</v>
      </c>
      <c r="K775" s="22"/>
      <c r="L775" s="22"/>
      <c r="M775" s="24"/>
      <c r="N775" s="20"/>
      <c r="O775" s="20"/>
      <c r="P775" s="20"/>
      <c r="Q775" s="20"/>
    </row>
    <row r="776" spans="1:17" x14ac:dyDescent="0.25">
      <c r="A776" s="15" t="s">
        <v>2614</v>
      </c>
      <c r="B776" s="15" t="s">
        <v>4388</v>
      </c>
      <c r="C776" s="15" t="s">
        <v>7500</v>
      </c>
      <c r="D776" s="15">
        <v>796921</v>
      </c>
      <c r="E776" s="15">
        <v>797586</v>
      </c>
      <c r="F776" s="15">
        <f>ABS(Tabelle2[[#This Row],[Stop]]-Tabelle2[[#This Row],[Start]]+1)</f>
        <v>666</v>
      </c>
      <c r="G776" s="16">
        <f>Tabelle2[[#This Row],[Size '[bp']]]/$F$3118*100</f>
        <v>2.2966942775758493E-2</v>
      </c>
      <c r="H776" s="15" t="s">
        <v>7501</v>
      </c>
      <c r="I776" s="14" t="s">
        <v>7502</v>
      </c>
      <c r="J776" s="14" t="s">
        <v>6575</v>
      </c>
      <c r="K776" s="22"/>
      <c r="L776" s="22"/>
      <c r="M776" s="24"/>
      <c r="N776" s="20"/>
      <c r="O776" s="20"/>
      <c r="P776" s="20"/>
      <c r="Q776" s="20"/>
    </row>
    <row r="777" spans="1:17" x14ac:dyDescent="0.25">
      <c r="A777" s="15" t="s">
        <v>2613</v>
      </c>
      <c r="B777" s="15" t="s">
        <v>4389</v>
      </c>
      <c r="C777" s="15" t="s">
        <v>11147</v>
      </c>
      <c r="D777" s="15">
        <v>797723</v>
      </c>
      <c r="E777" s="15">
        <v>800260</v>
      </c>
      <c r="F777" s="15">
        <f>ABS(Tabelle2[[#This Row],[Stop]]-Tabelle2[[#This Row],[Start]]+1)</f>
        <v>2538</v>
      </c>
      <c r="G777" s="16">
        <f>Tabelle2[[#This Row],[Size '[bp']]]/$F$3118*100</f>
        <v>8.7522673821133726E-2</v>
      </c>
      <c r="H777" s="15" t="s">
        <v>11148</v>
      </c>
      <c r="I777" s="14" t="s">
        <v>11149</v>
      </c>
      <c r="J777" s="14" t="s">
        <v>7197</v>
      </c>
      <c r="K777" s="29"/>
      <c r="L777" s="29"/>
      <c r="M777" s="30" t="s">
        <v>11150</v>
      </c>
      <c r="N777" s="20"/>
      <c r="O777" s="20"/>
      <c r="P777" s="20"/>
      <c r="Q777" s="20"/>
    </row>
    <row r="778" spans="1:17" x14ac:dyDescent="0.25">
      <c r="A778" s="15" t="s">
        <v>2612</v>
      </c>
      <c r="D778" s="15">
        <v>800640</v>
      </c>
      <c r="E778" s="15">
        <v>800257</v>
      </c>
      <c r="F778" s="15">
        <f>ABS(Tabelle2[[#This Row],[Stop]]-Tabelle2[[#This Row],[Start]]+1)</f>
        <v>382</v>
      </c>
      <c r="G778" s="16">
        <f>Tabelle2[[#This Row],[Size '[bp']]]/$F$3118*100</f>
        <v>1.317323144195157E-2</v>
      </c>
      <c r="I778" s="14" t="s">
        <v>120</v>
      </c>
      <c r="J778" s="14" t="s">
        <v>11627</v>
      </c>
      <c r="K778" s="22"/>
      <c r="L778" s="22"/>
      <c r="M778" s="24"/>
      <c r="N778" s="20"/>
      <c r="O778" s="20"/>
      <c r="P778" s="20"/>
      <c r="Q778" s="20"/>
    </row>
    <row r="779" spans="1:17" x14ac:dyDescent="0.25">
      <c r="A779" s="15" t="s">
        <v>2611</v>
      </c>
      <c r="B779" s="15" t="s">
        <v>4390</v>
      </c>
      <c r="D779" s="15">
        <v>800757</v>
      </c>
      <c r="E779" s="15">
        <v>801167</v>
      </c>
      <c r="F779" s="15">
        <f>ABS(Tabelle2[[#This Row],[Stop]]-Tabelle2[[#This Row],[Start]]+1)</f>
        <v>411</v>
      </c>
      <c r="G779" s="16">
        <f>Tabelle2[[#This Row],[Size '[bp']]]/$F$3118*100</f>
        <v>1.4173293514769883E-2</v>
      </c>
      <c r="I779" s="14" t="s">
        <v>7503</v>
      </c>
      <c r="J779" s="14" t="s">
        <v>6563</v>
      </c>
      <c r="K779" s="22"/>
      <c r="L779" s="22"/>
      <c r="M779" s="24"/>
      <c r="N779" s="20"/>
      <c r="O779" s="20"/>
      <c r="P779" s="20"/>
      <c r="Q779" s="20"/>
    </row>
    <row r="780" spans="1:17" x14ac:dyDescent="0.25">
      <c r="A780" s="15" t="s">
        <v>2610</v>
      </c>
      <c r="B780" s="15" t="s">
        <v>4391</v>
      </c>
      <c r="D780" s="15">
        <v>801170</v>
      </c>
      <c r="E780" s="15">
        <v>801676</v>
      </c>
      <c r="F780" s="15">
        <f>ABS(Tabelle2[[#This Row],[Stop]]-Tabelle2[[#This Row],[Start]]+1)</f>
        <v>507</v>
      </c>
      <c r="G780" s="16">
        <f>Tabelle2[[#This Row],[Size '[bp']]]/$F$3118*100</f>
        <v>1.7483843824789125E-2</v>
      </c>
      <c r="I780" s="14" t="s">
        <v>6560</v>
      </c>
      <c r="J780" s="14" t="s">
        <v>11627</v>
      </c>
      <c r="K780" s="22"/>
      <c r="L780" s="22"/>
      <c r="M780" s="24"/>
      <c r="N780" s="20"/>
      <c r="O780" s="20"/>
      <c r="P780" s="20"/>
      <c r="Q780" s="20"/>
    </row>
    <row r="781" spans="1:17" x14ac:dyDescent="0.25">
      <c r="A781" s="15" t="s">
        <v>2609</v>
      </c>
      <c r="B781" s="15" t="s">
        <v>4392</v>
      </c>
      <c r="D781" s="15">
        <v>802667</v>
      </c>
      <c r="E781" s="15">
        <v>801678</v>
      </c>
      <c r="F781" s="15">
        <f>ABS(Tabelle2[[#This Row],[Stop]]-Tabelle2[[#This Row],[Start]]+1)</f>
        <v>988</v>
      </c>
      <c r="G781" s="16">
        <f>Tabelle2[[#This Row],[Size '[bp']]]/$F$3118*100</f>
        <v>3.4071080273948041E-2</v>
      </c>
      <c r="I781" s="14" t="s">
        <v>7504</v>
      </c>
      <c r="J781" s="14" t="s">
        <v>6563</v>
      </c>
      <c r="K781" s="22"/>
      <c r="L781" s="22"/>
      <c r="M781" s="24"/>
      <c r="N781" s="20"/>
      <c r="O781" s="20"/>
      <c r="P781" s="20"/>
      <c r="Q781" s="20"/>
    </row>
    <row r="782" spans="1:17" ht="25.5" x14ac:dyDescent="0.25">
      <c r="A782" s="15" t="s">
        <v>2608</v>
      </c>
      <c r="B782" s="15" t="s">
        <v>4393</v>
      </c>
      <c r="C782" s="15" t="s">
        <v>2607</v>
      </c>
      <c r="D782" s="15">
        <v>803943</v>
      </c>
      <c r="E782" s="15">
        <v>802660</v>
      </c>
      <c r="F782" s="15">
        <f>ABS(Tabelle2[[#This Row],[Stop]]-Tabelle2[[#This Row],[Start]]+1)</f>
        <v>1282</v>
      </c>
      <c r="G782" s="16">
        <f>Tabelle2[[#This Row],[Size '[bp']]]/$F$3118*100</f>
        <v>4.420964059838197E-2</v>
      </c>
      <c r="H782" s="15" t="s">
        <v>7505</v>
      </c>
      <c r="I782" s="14" t="s">
        <v>11152</v>
      </c>
      <c r="J782" s="14" t="s">
        <v>6643</v>
      </c>
      <c r="K782" s="29"/>
      <c r="L782" s="29"/>
      <c r="M782" s="30"/>
      <c r="N782" s="20"/>
      <c r="O782" s="20"/>
      <c r="P782" s="20"/>
      <c r="Q782" s="20"/>
    </row>
    <row r="783" spans="1:17" x14ac:dyDescent="0.25">
      <c r="A783" s="15" t="s">
        <v>2606</v>
      </c>
      <c r="B783" s="15" t="s">
        <v>4394</v>
      </c>
      <c r="D783" s="15">
        <v>803963</v>
      </c>
      <c r="E783" s="15">
        <v>804604</v>
      </c>
      <c r="F783" s="15">
        <f>ABS(Tabelle2[[#This Row],[Stop]]-Tabelle2[[#This Row],[Start]]+1)</f>
        <v>642</v>
      </c>
      <c r="G783" s="16">
        <f>Tabelle2[[#This Row],[Size '[bp']]]/$F$3118*100</f>
        <v>2.2139305198253686E-2</v>
      </c>
      <c r="I783" s="14" t="s">
        <v>7506</v>
      </c>
      <c r="J783" s="14" t="s">
        <v>11627</v>
      </c>
      <c r="K783" s="22"/>
      <c r="L783" s="22"/>
      <c r="M783" s="24"/>
      <c r="N783" s="20"/>
      <c r="O783" s="20"/>
      <c r="P783" s="20"/>
      <c r="Q783" s="20"/>
    </row>
    <row r="784" spans="1:17" x14ac:dyDescent="0.25">
      <c r="A784" s="15" t="s">
        <v>2605</v>
      </c>
      <c r="B784" s="15" t="s">
        <v>4395</v>
      </c>
      <c r="D784" s="15">
        <v>805713</v>
      </c>
      <c r="E784" s="15">
        <v>804601</v>
      </c>
      <c r="F784" s="15">
        <f>ABS(Tabelle2[[#This Row],[Stop]]-Tabelle2[[#This Row],[Start]]+1)</f>
        <v>1111</v>
      </c>
      <c r="G784" s="16">
        <f>Tabelle2[[#This Row],[Size '[bp']]]/$F$3118*100</f>
        <v>3.8312722858660192E-2</v>
      </c>
      <c r="I784" s="14" t="s">
        <v>6560</v>
      </c>
      <c r="J784" s="14" t="s">
        <v>11627</v>
      </c>
      <c r="K784" s="22" t="s">
        <v>7507</v>
      </c>
      <c r="L784" s="22"/>
      <c r="M784" s="24"/>
      <c r="N784" s="20"/>
      <c r="O784" s="20"/>
      <c r="P784" s="20"/>
      <c r="Q784" s="20"/>
    </row>
    <row r="785" spans="1:17" ht="409.5" x14ac:dyDescent="0.25">
      <c r="A785" s="15" t="s">
        <v>2604</v>
      </c>
      <c r="B785" s="15" t="s">
        <v>4396</v>
      </c>
      <c r="C785" s="15" t="s">
        <v>2603</v>
      </c>
      <c r="D785" s="15">
        <v>805881</v>
      </c>
      <c r="E785" s="15">
        <v>806501</v>
      </c>
      <c r="F785" s="15">
        <f>ABS(Tabelle2[[#This Row],[Stop]]-Tabelle2[[#This Row],[Start]]+1)</f>
        <v>621</v>
      </c>
      <c r="G785" s="16">
        <f>Tabelle2[[#This Row],[Size '[bp']]]/$F$3118*100</f>
        <v>2.1415122317936974E-2</v>
      </c>
      <c r="H785" s="15" t="s">
        <v>7508</v>
      </c>
      <c r="I785" s="14" t="s">
        <v>11173</v>
      </c>
      <c r="J785" s="14" t="s">
        <v>6758</v>
      </c>
      <c r="K785" s="22" t="s">
        <v>7509</v>
      </c>
      <c r="L785" s="22" t="s">
        <v>10677</v>
      </c>
      <c r="M785" s="24" t="s">
        <v>10850</v>
      </c>
      <c r="N785" s="20"/>
      <c r="O785" s="20"/>
      <c r="P785" s="20"/>
      <c r="Q785" s="20"/>
    </row>
    <row r="786" spans="1:17" ht="25.5" x14ac:dyDescent="0.25">
      <c r="A786" s="15" t="s">
        <v>2602</v>
      </c>
      <c r="C786" s="15" t="s">
        <v>2601</v>
      </c>
      <c r="D786" s="15">
        <v>806504</v>
      </c>
      <c r="E786" s="15">
        <v>806773</v>
      </c>
      <c r="F786" s="15">
        <f>ABS(Tabelle2[[#This Row],[Stop]]-Tabelle2[[#This Row],[Start]]+1)</f>
        <v>270</v>
      </c>
      <c r="G786" s="16">
        <f>Tabelle2[[#This Row],[Size '[bp']]]/$F$3118*100</f>
        <v>9.3109227469291202E-3</v>
      </c>
      <c r="H786" s="15" t="s">
        <v>7510</v>
      </c>
      <c r="I786" s="14" t="s">
        <v>11174</v>
      </c>
      <c r="J786" s="14" t="s">
        <v>6758</v>
      </c>
      <c r="K786" s="29" t="s">
        <v>7509</v>
      </c>
      <c r="L786" s="29"/>
      <c r="M786" s="30" t="s">
        <v>11153</v>
      </c>
      <c r="N786" s="20"/>
      <c r="O786" s="20"/>
      <c r="P786" s="20"/>
      <c r="Q786" s="20"/>
    </row>
    <row r="787" spans="1:17" ht="25.5" x14ac:dyDescent="0.25">
      <c r="A787" s="15" t="s">
        <v>2600</v>
      </c>
      <c r="B787" s="15" t="s">
        <v>4397</v>
      </c>
      <c r="C787" s="15" t="s">
        <v>7511</v>
      </c>
      <c r="D787" s="15">
        <v>807265</v>
      </c>
      <c r="E787" s="15">
        <v>807005</v>
      </c>
      <c r="F787" s="15">
        <f>ABS(Tabelle2[[#This Row],[Stop]]-Tabelle2[[#This Row],[Start]]+1)</f>
        <v>259</v>
      </c>
      <c r="G787" s="16">
        <f>Tabelle2[[#This Row],[Size '[bp']]]/$F$3118*100</f>
        <v>8.9315888572394156E-3</v>
      </c>
      <c r="H787" s="15" t="s">
        <v>7512</v>
      </c>
      <c r="I787" s="14" t="s">
        <v>7513</v>
      </c>
      <c r="J787" s="14" t="s">
        <v>6566</v>
      </c>
      <c r="K787" s="22" t="s">
        <v>7514</v>
      </c>
      <c r="L787" s="22"/>
      <c r="M787" s="24" t="s">
        <v>10849</v>
      </c>
      <c r="N787" s="20"/>
      <c r="O787" s="20"/>
      <c r="P787" s="20"/>
      <c r="Q787" s="20"/>
    </row>
    <row r="788" spans="1:17" x14ac:dyDescent="0.25">
      <c r="A788" s="15" t="s">
        <v>2599</v>
      </c>
      <c r="B788" s="15" t="s">
        <v>4398</v>
      </c>
      <c r="D788" s="15">
        <v>807797</v>
      </c>
      <c r="E788" s="15">
        <v>808213</v>
      </c>
      <c r="F788" s="15">
        <f>ABS(Tabelle2[[#This Row],[Stop]]-Tabelle2[[#This Row],[Start]]+1)</f>
        <v>417</v>
      </c>
      <c r="G788" s="16">
        <f>Tabelle2[[#This Row],[Size '[bp']]]/$F$3118*100</f>
        <v>1.4380202909146085E-2</v>
      </c>
      <c r="I788" s="14" t="s">
        <v>6564</v>
      </c>
      <c r="J788" s="14" t="s">
        <v>11627</v>
      </c>
      <c r="K788" s="22" t="s">
        <v>6826</v>
      </c>
      <c r="L788" s="22"/>
      <c r="M788" s="24"/>
      <c r="N788" s="20"/>
      <c r="O788" s="20"/>
      <c r="P788" s="20"/>
      <c r="Q788" s="20"/>
    </row>
    <row r="789" spans="1:17" x14ac:dyDescent="0.25">
      <c r="A789" s="15" t="s">
        <v>2598</v>
      </c>
      <c r="B789" s="15" t="s">
        <v>4399</v>
      </c>
      <c r="D789" s="15">
        <v>809412</v>
      </c>
      <c r="E789" s="15">
        <v>808210</v>
      </c>
      <c r="F789" s="15">
        <f>ABS(Tabelle2[[#This Row],[Stop]]-Tabelle2[[#This Row],[Start]]+1)</f>
        <v>1201</v>
      </c>
      <c r="G789" s="16">
        <f>Tabelle2[[#This Row],[Size '[bp']]]/$F$3118*100</f>
        <v>4.141636377430323E-2</v>
      </c>
      <c r="I789" s="14" t="s">
        <v>6589</v>
      </c>
      <c r="J789" s="14" t="s">
        <v>11627</v>
      </c>
      <c r="K789" s="22"/>
      <c r="L789" s="22"/>
      <c r="M789" s="24"/>
      <c r="N789" s="20"/>
      <c r="O789" s="20"/>
      <c r="P789" s="20"/>
      <c r="Q789" s="20"/>
    </row>
    <row r="790" spans="1:17" ht="25.5" x14ac:dyDescent="0.25">
      <c r="A790" s="15" t="s">
        <v>2597</v>
      </c>
      <c r="B790" s="15" t="s">
        <v>4400</v>
      </c>
      <c r="C790" s="15" t="s">
        <v>2596</v>
      </c>
      <c r="D790" s="15">
        <v>810690</v>
      </c>
      <c r="E790" s="15">
        <v>809416</v>
      </c>
      <c r="F790" s="15">
        <f>ABS(Tabelle2[[#This Row],[Stop]]-Tabelle2[[#This Row],[Start]]+1)</f>
        <v>1273</v>
      </c>
      <c r="G790" s="16">
        <f>Tabelle2[[#This Row],[Size '[bp']]]/$F$3118*100</f>
        <v>4.3899276506817665E-2</v>
      </c>
      <c r="H790" s="15" t="s">
        <v>7515</v>
      </c>
      <c r="I790" s="14" t="s">
        <v>6757</v>
      </c>
      <c r="J790" s="14" t="s">
        <v>6758</v>
      </c>
      <c r="K790" s="22"/>
      <c r="L790" s="22"/>
      <c r="M790" s="24"/>
      <c r="N790" s="20"/>
      <c r="O790" s="20"/>
      <c r="P790" s="20"/>
      <c r="Q790" s="20"/>
    </row>
    <row r="791" spans="1:17" x14ac:dyDescent="0.25">
      <c r="A791" s="15" t="s">
        <v>2595</v>
      </c>
      <c r="B791" s="15" t="s">
        <v>4401</v>
      </c>
      <c r="D791" s="15">
        <v>810759</v>
      </c>
      <c r="E791" s="15">
        <v>810986</v>
      </c>
      <c r="F791" s="15">
        <f>ABS(Tabelle2[[#This Row],[Stop]]-Tabelle2[[#This Row],[Start]]+1)</f>
        <v>228</v>
      </c>
      <c r="G791" s="16">
        <f>Tabelle2[[#This Row],[Size '[bp']]]/$F$3118*100</f>
        <v>7.8625569862957011E-3</v>
      </c>
      <c r="I791" s="14" t="s">
        <v>6560</v>
      </c>
      <c r="J791" s="14" t="s">
        <v>11627</v>
      </c>
      <c r="K791" s="22"/>
      <c r="L791" s="22"/>
      <c r="M791" s="24"/>
      <c r="N791" s="20"/>
      <c r="O791" s="20"/>
      <c r="P791" s="20"/>
      <c r="Q791" s="20"/>
    </row>
    <row r="792" spans="1:17" x14ac:dyDescent="0.25">
      <c r="A792" s="15" t="s">
        <v>2594</v>
      </c>
      <c r="B792" s="15" t="s">
        <v>4402</v>
      </c>
      <c r="D792" s="15">
        <v>811001</v>
      </c>
      <c r="E792" s="15">
        <v>811870</v>
      </c>
      <c r="F792" s="15">
        <f>ABS(Tabelle2[[#This Row],[Stop]]-Tabelle2[[#This Row],[Start]]+1)</f>
        <v>870</v>
      </c>
      <c r="G792" s="16">
        <f>Tabelle2[[#This Row],[Size '[bp']]]/$F$3118*100</f>
        <v>3.0001862184549387E-2</v>
      </c>
      <c r="I792" s="14" t="s">
        <v>6976</v>
      </c>
      <c r="J792" s="14" t="s">
        <v>11627</v>
      </c>
      <c r="K792" s="22"/>
      <c r="L792" s="22"/>
      <c r="M792" s="24"/>
      <c r="N792" s="20"/>
      <c r="O792" s="20"/>
      <c r="P792" s="20"/>
      <c r="Q792" s="20"/>
    </row>
    <row r="793" spans="1:17" x14ac:dyDescent="0.25">
      <c r="A793" s="15" t="s">
        <v>2593</v>
      </c>
      <c r="B793" s="15" t="s">
        <v>4403</v>
      </c>
      <c r="D793" s="15">
        <v>811878</v>
      </c>
      <c r="E793" s="15">
        <v>812639</v>
      </c>
      <c r="F793" s="15">
        <f>ABS(Tabelle2[[#This Row],[Stop]]-Tabelle2[[#This Row],[Start]]+1)</f>
        <v>762</v>
      </c>
      <c r="G793" s="16">
        <f>Tabelle2[[#This Row],[Size '[bp']]]/$F$3118*100</f>
        <v>2.6277493085777738E-2</v>
      </c>
      <c r="I793" s="14" t="s">
        <v>6560</v>
      </c>
      <c r="J793" s="14" t="s">
        <v>11627</v>
      </c>
      <c r="K793" s="22"/>
      <c r="L793" s="22"/>
      <c r="M793" s="24"/>
      <c r="N793" s="20"/>
      <c r="O793" s="20"/>
      <c r="P793" s="20"/>
      <c r="Q793" s="20"/>
    </row>
    <row r="794" spans="1:17" x14ac:dyDescent="0.25">
      <c r="A794" s="15" t="s">
        <v>2592</v>
      </c>
      <c r="B794" s="15" t="s">
        <v>4404</v>
      </c>
      <c r="D794" s="15">
        <v>812643</v>
      </c>
      <c r="E794" s="15">
        <v>815693</v>
      </c>
      <c r="F794" s="15">
        <f>ABS(Tabelle2[[#This Row],[Stop]]-Tabelle2[[#This Row],[Start]]+1)</f>
        <v>3051</v>
      </c>
      <c r="G794" s="16">
        <f>Tabelle2[[#This Row],[Size '[bp']]]/$F$3118*100</f>
        <v>0.10521342704029905</v>
      </c>
      <c r="I794" s="14" t="s">
        <v>7516</v>
      </c>
      <c r="J794" s="14" t="s">
        <v>6563</v>
      </c>
      <c r="K794" s="22"/>
      <c r="L794" s="22"/>
      <c r="M794" s="24"/>
      <c r="N794" s="20"/>
      <c r="O794" s="20"/>
      <c r="P794" s="20"/>
      <c r="Q794" s="20"/>
    </row>
    <row r="795" spans="1:17" ht="25.5" x14ac:dyDescent="0.25">
      <c r="A795" s="15" t="s">
        <v>2591</v>
      </c>
      <c r="B795" s="15" t="s">
        <v>4405</v>
      </c>
      <c r="D795" s="15">
        <v>815686</v>
      </c>
      <c r="E795" s="15">
        <v>818898</v>
      </c>
      <c r="F795" s="15">
        <f>ABS(Tabelle2[[#This Row],[Stop]]-Tabelle2[[#This Row],[Start]]+1)</f>
        <v>3213</v>
      </c>
      <c r="G795" s="16">
        <f>Tabelle2[[#This Row],[Size '[bp']]]/$F$3118*100</f>
        <v>0.11079998068845652</v>
      </c>
      <c r="I795" s="14" t="s">
        <v>10713</v>
      </c>
      <c r="J795" s="14" t="s">
        <v>6563</v>
      </c>
      <c r="K795" s="29"/>
      <c r="L795" s="29"/>
      <c r="M795" s="30"/>
      <c r="N795" s="20"/>
      <c r="O795" s="20"/>
      <c r="P795" s="20"/>
      <c r="Q795" s="20"/>
    </row>
    <row r="796" spans="1:17" ht="35.25" customHeight="1" x14ac:dyDescent="0.25">
      <c r="A796" s="15" t="s">
        <v>2590</v>
      </c>
      <c r="B796" s="15" t="s">
        <v>4406</v>
      </c>
      <c r="C796" s="15" t="s">
        <v>7517</v>
      </c>
      <c r="D796" s="15">
        <v>818938</v>
      </c>
      <c r="E796" s="15">
        <v>819999</v>
      </c>
      <c r="F796" s="15">
        <f>ABS(Tabelle2[[#This Row],[Stop]]-Tabelle2[[#This Row],[Start]]+1)</f>
        <v>1062</v>
      </c>
      <c r="G796" s="16">
        <f>Tabelle2[[#This Row],[Size '[bp']]]/$F$3118*100</f>
        <v>3.6622962804587871E-2</v>
      </c>
      <c r="H796" s="15" t="s">
        <v>7518</v>
      </c>
      <c r="I796" s="14" t="s">
        <v>7519</v>
      </c>
      <c r="J796" s="14" t="s">
        <v>6597</v>
      </c>
      <c r="K796" s="29"/>
      <c r="L796" s="29"/>
      <c r="M796" s="30" t="s">
        <v>11363</v>
      </c>
      <c r="N796" s="20"/>
      <c r="O796" s="20"/>
      <c r="P796" s="20"/>
      <c r="Q796" s="20"/>
    </row>
    <row r="797" spans="1:17" x14ac:dyDescent="0.25">
      <c r="A797" s="15" t="s">
        <v>2589</v>
      </c>
      <c r="B797" s="15" t="s">
        <v>4407</v>
      </c>
      <c r="D797" s="15">
        <v>819996</v>
      </c>
      <c r="E797" s="15">
        <v>820712</v>
      </c>
      <c r="F797" s="15">
        <f>ABS(Tabelle2[[#This Row],[Stop]]-Tabelle2[[#This Row],[Start]]+1)</f>
        <v>717</v>
      </c>
      <c r="G797" s="16">
        <f>Tabelle2[[#This Row],[Size '[bp']]]/$F$3118*100</f>
        <v>2.4725672627956215E-2</v>
      </c>
      <c r="I797" s="14" t="s">
        <v>7520</v>
      </c>
      <c r="J797" s="14" t="s">
        <v>6563</v>
      </c>
      <c r="K797" s="29"/>
      <c r="L797" s="29"/>
      <c r="M797" s="30"/>
      <c r="N797" s="20"/>
      <c r="O797" s="20"/>
      <c r="P797" s="20"/>
      <c r="Q797" s="20"/>
    </row>
    <row r="798" spans="1:17" ht="43.5" customHeight="1" x14ac:dyDescent="0.25">
      <c r="A798" s="15" t="s">
        <v>2588</v>
      </c>
      <c r="B798" s="15" t="s">
        <v>4408</v>
      </c>
      <c r="D798" s="15">
        <v>820727</v>
      </c>
      <c r="E798" s="15">
        <v>822763</v>
      </c>
      <c r="F798" s="15">
        <f>ABS(Tabelle2[[#This Row],[Stop]]-Tabelle2[[#This Row],[Start]]+1)</f>
        <v>2037</v>
      </c>
      <c r="G798" s="16">
        <f>Tabelle2[[#This Row],[Size '[bp']]]/$F$3118*100</f>
        <v>7.0245739390720804E-2</v>
      </c>
      <c r="I798" s="14" t="s">
        <v>10714</v>
      </c>
      <c r="J798" s="14" t="s">
        <v>6554</v>
      </c>
      <c r="K798" s="22"/>
      <c r="L798" s="22"/>
      <c r="M798" s="24"/>
      <c r="N798" s="20"/>
      <c r="O798" s="20"/>
      <c r="P798" s="20"/>
      <c r="Q798" s="20"/>
    </row>
    <row r="799" spans="1:17" x14ac:dyDescent="0.25">
      <c r="A799" s="15" t="s">
        <v>2587</v>
      </c>
      <c r="B799" s="15" t="s">
        <v>4409</v>
      </c>
      <c r="D799" s="15">
        <v>823560</v>
      </c>
      <c r="E799" s="15">
        <v>822760</v>
      </c>
      <c r="F799" s="15">
        <f>ABS(Tabelle2[[#This Row],[Stop]]-Tabelle2[[#This Row],[Start]]+1)</f>
        <v>799</v>
      </c>
      <c r="G799" s="16">
        <f>Tabelle2[[#This Row],[Size '[bp']]]/$F$3118*100</f>
        <v>2.7553434351097653E-2</v>
      </c>
      <c r="I799" s="14" t="s">
        <v>6560</v>
      </c>
      <c r="J799" s="14" t="s">
        <v>11627</v>
      </c>
      <c r="K799" s="22"/>
      <c r="L799" s="22"/>
      <c r="M799" s="24"/>
      <c r="N799" s="20"/>
      <c r="O799" s="20"/>
      <c r="P799" s="20"/>
      <c r="Q799" s="20"/>
    </row>
    <row r="800" spans="1:17" x14ac:dyDescent="0.25">
      <c r="A800" s="15" t="s">
        <v>2586</v>
      </c>
      <c r="B800" s="15" t="s">
        <v>4410</v>
      </c>
      <c r="D800" s="15">
        <v>823639</v>
      </c>
      <c r="E800" s="15">
        <v>824145</v>
      </c>
      <c r="F800" s="15">
        <f>ABS(Tabelle2[[#This Row],[Stop]]-Tabelle2[[#This Row],[Start]]+1)</f>
        <v>507</v>
      </c>
      <c r="G800" s="16">
        <f>Tabelle2[[#This Row],[Size '[bp']]]/$F$3118*100</f>
        <v>1.7483843824789125E-2</v>
      </c>
      <c r="I800" s="14" t="s">
        <v>7521</v>
      </c>
      <c r="J800" s="14" t="s">
        <v>6563</v>
      </c>
      <c r="K800" s="22"/>
      <c r="L800" s="22"/>
      <c r="M800" s="24"/>
      <c r="N800" s="20"/>
      <c r="O800" s="20"/>
      <c r="P800" s="20"/>
      <c r="Q800" s="20"/>
    </row>
    <row r="801" spans="1:17" x14ac:dyDescent="0.25">
      <c r="A801" s="15" t="s">
        <v>2585</v>
      </c>
      <c r="B801" s="15" t="s">
        <v>4411</v>
      </c>
      <c r="D801" s="15">
        <v>825577</v>
      </c>
      <c r="E801" s="15">
        <v>824150</v>
      </c>
      <c r="F801" s="15">
        <f>ABS(Tabelle2[[#This Row],[Stop]]-Tabelle2[[#This Row],[Start]]+1)</f>
        <v>1426</v>
      </c>
      <c r="G801" s="16">
        <f>Tabelle2[[#This Row],[Size '[bp']]]/$F$3118*100</f>
        <v>4.9175466063410833E-2</v>
      </c>
      <c r="I801" s="14" t="s">
        <v>120</v>
      </c>
      <c r="J801" s="14" t="s">
        <v>11627</v>
      </c>
      <c r="K801" s="22" t="s">
        <v>6885</v>
      </c>
      <c r="L801" s="22"/>
      <c r="M801" s="24"/>
      <c r="N801" s="20"/>
      <c r="O801" s="20"/>
      <c r="P801" s="20"/>
      <c r="Q801" s="20"/>
    </row>
    <row r="802" spans="1:17" x14ac:dyDescent="0.25">
      <c r="A802" s="15" t="s">
        <v>2584</v>
      </c>
      <c r="B802" s="15" t="s">
        <v>4412</v>
      </c>
      <c r="D802" s="15">
        <v>825663</v>
      </c>
      <c r="E802" s="15">
        <v>826715</v>
      </c>
      <c r="F802" s="15">
        <f>ABS(Tabelle2[[#This Row],[Stop]]-Tabelle2[[#This Row],[Start]]+1)</f>
        <v>1053</v>
      </c>
      <c r="G802" s="16">
        <f>Tabelle2[[#This Row],[Size '[bp']]]/$F$3118*100</f>
        <v>3.6312598713023565E-2</v>
      </c>
      <c r="I802" s="14" t="s">
        <v>7522</v>
      </c>
      <c r="J802" s="14" t="s">
        <v>11627</v>
      </c>
      <c r="K802" s="22"/>
      <c r="L802" s="22"/>
      <c r="M802" s="24"/>
      <c r="N802" s="20"/>
      <c r="O802" s="20"/>
      <c r="P802" s="20"/>
      <c r="Q802" s="20"/>
    </row>
    <row r="803" spans="1:17" x14ac:dyDescent="0.25">
      <c r="A803" s="15" t="s">
        <v>2583</v>
      </c>
      <c r="B803" s="15" t="s">
        <v>4413</v>
      </c>
      <c r="D803" s="15">
        <v>827389</v>
      </c>
      <c r="E803" s="15">
        <v>826712</v>
      </c>
      <c r="F803" s="15">
        <f>ABS(Tabelle2[[#This Row],[Stop]]-Tabelle2[[#This Row],[Start]]+1)</f>
        <v>676</v>
      </c>
      <c r="G803" s="16">
        <f>Tabelle2[[#This Row],[Size '[bp']]]/$F$3118*100</f>
        <v>2.3311791766385502E-2</v>
      </c>
      <c r="I803" s="14" t="s">
        <v>7523</v>
      </c>
      <c r="J803" s="14" t="s">
        <v>11627</v>
      </c>
      <c r="K803" s="22"/>
      <c r="L803" s="22"/>
      <c r="M803" s="24"/>
      <c r="N803" s="20"/>
      <c r="O803" s="20"/>
      <c r="P803" s="20"/>
      <c r="Q803" s="20"/>
    </row>
    <row r="804" spans="1:17" x14ac:dyDescent="0.25">
      <c r="A804" s="15" t="s">
        <v>2582</v>
      </c>
      <c r="B804" s="15" t="s">
        <v>4414</v>
      </c>
      <c r="D804" s="15">
        <v>827990</v>
      </c>
      <c r="E804" s="15">
        <v>827466</v>
      </c>
      <c r="F804" s="15">
        <f>ABS(Tabelle2[[#This Row],[Stop]]-Tabelle2[[#This Row],[Start]]+1)</f>
        <v>523</v>
      </c>
      <c r="G804" s="16">
        <f>Tabelle2[[#This Row],[Size '[bp']]]/$F$3118*100</f>
        <v>1.8035602209792334E-2</v>
      </c>
      <c r="I804" s="14" t="s">
        <v>120</v>
      </c>
      <c r="J804" s="14" t="s">
        <v>11627</v>
      </c>
      <c r="K804" s="22"/>
      <c r="L804" s="22"/>
      <c r="M804" s="24"/>
      <c r="N804" s="20"/>
      <c r="O804" s="20"/>
      <c r="P804" s="20"/>
      <c r="Q804" s="20"/>
    </row>
    <row r="805" spans="1:17" x14ac:dyDescent="0.25">
      <c r="A805" s="15" t="s">
        <v>2581</v>
      </c>
      <c r="B805" s="15" t="s">
        <v>4415</v>
      </c>
      <c r="D805" s="15">
        <v>828089</v>
      </c>
      <c r="E805" s="15">
        <v>831046</v>
      </c>
      <c r="F805" s="15">
        <f>ABS(Tabelle2[[#This Row],[Stop]]-Tabelle2[[#This Row],[Start]]+1)</f>
        <v>2958</v>
      </c>
      <c r="G805" s="16">
        <f>Tabelle2[[#This Row],[Size '[bp']]]/$F$3118*100</f>
        <v>0.1020063314274679</v>
      </c>
      <c r="I805" s="14" t="s">
        <v>6564</v>
      </c>
      <c r="J805" s="14" t="s">
        <v>11627</v>
      </c>
      <c r="K805" s="29" t="s">
        <v>6718</v>
      </c>
      <c r="L805" s="29"/>
      <c r="M805" s="30"/>
      <c r="N805" s="20"/>
      <c r="O805" s="20"/>
      <c r="P805" s="20"/>
      <c r="Q805" s="20"/>
    </row>
    <row r="806" spans="1:17" ht="27.75" customHeight="1" x14ac:dyDescent="0.25">
      <c r="A806" s="15" t="s">
        <v>2580</v>
      </c>
      <c r="B806" s="15" t="s">
        <v>4416</v>
      </c>
      <c r="C806" s="15" t="s">
        <v>2579</v>
      </c>
      <c r="D806" s="15">
        <v>832458</v>
      </c>
      <c r="E806" s="15">
        <v>831097</v>
      </c>
      <c r="F806" s="15">
        <f>ABS(Tabelle2[[#This Row],[Stop]]-Tabelle2[[#This Row],[Start]]+1)</f>
        <v>1360</v>
      </c>
      <c r="G806" s="16">
        <f>Tabelle2[[#This Row],[Size '[bp']]]/$F$3118*100</f>
        <v>4.6899462725272602E-2</v>
      </c>
      <c r="H806" s="15" t="s">
        <v>7524</v>
      </c>
      <c r="I806" s="14" t="s">
        <v>10851</v>
      </c>
      <c r="J806" s="14" t="s">
        <v>6566</v>
      </c>
      <c r="K806" s="22" t="s">
        <v>10863</v>
      </c>
      <c r="L806" s="22" t="s">
        <v>10864</v>
      </c>
      <c r="M806" s="24" t="s">
        <v>10852</v>
      </c>
      <c r="N806" s="20"/>
      <c r="O806" s="20"/>
      <c r="P806" s="20"/>
      <c r="Q806" s="20"/>
    </row>
    <row r="807" spans="1:17" ht="25.5" x14ac:dyDescent="0.25">
      <c r="A807" s="15" t="s">
        <v>2578</v>
      </c>
      <c r="B807" s="15" t="s">
        <v>4417</v>
      </c>
      <c r="C807" s="15" t="s">
        <v>2577</v>
      </c>
      <c r="D807" s="15">
        <v>832548</v>
      </c>
      <c r="E807" s="15">
        <v>833447</v>
      </c>
      <c r="F807" s="15">
        <f>ABS(Tabelle2[[#This Row],[Stop]]-Tabelle2[[#This Row],[Start]]+1)</f>
        <v>900</v>
      </c>
      <c r="G807" s="16">
        <f>Tabelle2[[#This Row],[Size '[bp']]]/$F$3118*100</f>
        <v>3.1036409156430397E-2</v>
      </c>
      <c r="H807" s="15" t="s">
        <v>7525</v>
      </c>
      <c r="I807" s="14" t="s">
        <v>10588</v>
      </c>
      <c r="J807" s="14" t="s">
        <v>6653</v>
      </c>
      <c r="K807" s="22" t="s">
        <v>7526</v>
      </c>
      <c r="L807" s="22"/>
      <c r="M807" s="24"/>
      <c r="N807" s="20"/>
      <c r="O807" s="20"/>
      <c r="P807" s="20"/>
      <c r="Q807" s="20"/>
    </row>
    <row r="808" spans="1:17" ht="25.5" x14ac:dyDescent="0.25">
      <c r="A808" s="15" t="s">
        <v>2576</v>
      </c>
      <c r="B808" s="15" t="s">
        <v>4418</v>
      </c>
      <c r="C808" s="15" t="s">
        <v>2575</v>
      </c>
      <c r="D808" s="15">
        <v>833444</v>
      </c>
      <c r="E808" s="15">
        <v>834046</v>
      </c>
      <c r="F808" s="15">
        <f>ABS(Tabelle2[[#This Row],[Stop]]-Tabelle2[[#This Row],[Start]]+1)</f>
        <v>603</v>
      </c>
      <c r="G808" s="16">
        <f>Tabelle2[[#This Row],[Size '[bp']]]/$F$3118*100</f>
        <v>2.0794394134808367E-2</v>
      </c>
      <c r="H808" s="15" t="s">
        <v>7527</v>
      </c>
      <c r="I808" s="14" t="s">
        <v>10589</v>
      </c>
      <c r="J808" s="14" t="s">
        <v>6653</v>
      </c>
      <c r="K808" s="22" t="s">
        <v>7528</v>
      </c>
      <c r="L808" s="22"/>
      <c r="M808" s="24"/>
      <c r="N808" s="20"/>
      <c r="O808" s="20"/>
      <c r="P808" s="20"/>
      <c r="Q808" s="20"/>
    </row>
    <row r="809" spans="1:17" x14ac:dyDescent="0.25">
      <c r="A809" s="15" t="s">
        <v>7529</v>
      </c>
      <c r="D809" s="15">
        <v>834080</v>
      </c>
      <c r="E809" s="15">
        <v>834216</v>
      </c>
      <c r="F809" s="15">
        <f>ABS(Tabelle2[[#This Row],[Stop]]-Tabelle2[[#This Row],[Start]]+1)</f>
        <v>137</v>
      </c>
      <c r="G809" s="16">
        <f>Tabelle2[[#This Row],[Size '[bp']]]/$F$3118*100</f>
        <v>4.7244311715899613E-3</v>
      </c>
      <c r="I809" s="14" t="s">
        <v>7192</v>
      </c>
      <c r="J809" s="14" t="s">
        <v>6575</v>
      </c>
      <c r="K809" s="22"/>
      <c r="L809" s="22"/>
      <c r="M809" s="24"/>
      <c r="N809" s="20"/>
      <c r="O809" s="20"/>
      <c r="P809" s="20"/>
      <c r="Q809" s="20"/>
    </row>
    <row r="810" spans="1:17" x14ac:dyDescent="0.25">
      <c r="A810" s="15" t="s">
        <v>2574</v>
      </c>
      <c r="B810" s="15" t="s">
        <v>4419</v>
      </c>
      <c r="D810" s="15">
        <v>834630</v>
      </c>
      <c r="E810" s="15">
        <v>834265</v>
      </c>
      <c r="F810" s="15">
        <f>ABS(Tabelle2[[#This Row],[Stop]]-Tabelle2[[#This Row],[Start]]+1)</f>
        <v>364</v>
      </c>
      <c r="G810" s="16">
        <f>Tabelle2[[#This Row],[Size '[bp']]]/$F$3118*100</f>
        <v>1.2552503258822961E-2</v>
      </c>
      <c r="I810" s="14" t="s">
        <v>6564</v>
      </c>
      <c r="J810" s="14" t="s">
        <v>11627</v>
      </c>
      <c r="K810" s="22"/>
      <c r="L810" s="22"/>
      <c r="M810" s="24"/>
      <c r="N810" s="20"/>
      <c r="O810" s="20"/>
      <c r="P810" s="20"/>
      <c r="Q810" s="20"/>
    </row>
    <row r="811" spans="1:17" x14ac:dyDescent="0.25">
      <c r="A811" s="15" t="s">
        <v>2573</v>
      </c>
      <c r="B811" s="15" t="s">
        <v>4420</v>
      </c>
      <c r="D811" s="15">
        <v>835045</v>
      </c>
      <c r="E811" s="15">
        <v>836109</v>
      </c>
      <c r="F811" s="15">
        <f>ABS(Tabelle2[[#This Row],[Stop]]-Tabelle2[[#This Row],[Start]]+1)</f>
        <v>1065</v>
      </c>
      <c r="G811" s="16">
        <f>Tabelle2[[#This Row],[Size '[bp']]]/$F$3118*100</f>
        <v>3.6726417501775972E-2</v>
      </c>
      <c r="I811" s="14" t="s">
        <v>6589</v>
      </c>
      <c r="J811" s="14" t="s">
        <v>11627</v>
      </c>
      <c r="K811" s="22"/>
      <c r="L811" s="22"/>
      <c r="M811" s="24"/>
      <c r="N811" s="20"/>
      <c r="O811" s="20"/>
      <c r="P811" s="20"/>
      <c r="Q811" s="20"/>
    </row>
    <row r="812" spans="1:17" x14ac:dyDescent="0.25">
      <c r="A812" s="15" t="s">
        <v>2572</v>
      </c>
      <c r="B812" s="15" t="s">
        <v>4421</v>
      </c>
      <c r="D812" s="15">
        <v>836391</v>
      </c>
      <c r="E812" s="15">
        <v>836864</v>
      </c>
      <c r="F812" s="15">
        <f>ABS(Tabelle2[[#This Row],[Stop]]-Tabelle2[[#This Row],[Start]]+1)</f>
        <v>474</v>
      </c>
      <c r="G812" s="16">
        <f>Tabelle2[[#This Row],[Size '[bp']]]/$F$3118*100</f>
        <v>1.6345842155720009E-2</v>
      </c>
      <c r="I812" s="14" t="s">
        <v>120</v>
      </c>
      <c r="J812" s="14" t="s">
        <v>11627</v>
      </c>
      <c r="K812" s="22"/>
      <c r="L812" s="22"/>
      <c r="M812" s="24"/>
      <c r="N812" s="20"/>
      <c r="O812" s="20"/>
      <c r="P812" s="20"/>
      <c r="Q812" s="20"/>
    </row>
    <row r="813" spans="1:17" x14ac:dyDescent="0.25">
      <c r="A813" s="15" t="s">
        <v>2571</v>
      </c>
      <c r="B813" s="15" t="s">
        <v>4422</v>
      </c>
      <c r="D813" s="15">
        <v>836858</v>
      </c>
      <c r="E813" s="15">
        <v>837313</v>
      </c>
      <c r="F813" s="15">
        <f>ABS(Tabelle2[[#This Row],[Stop]]-Tabelle2[[#This Row],[Start]]+1)</f>
        <v>456</v>
      </c>
      <c r="G813" s="16">
        <f>Tabelle2[[#This Row],[Size '[bp']]]/$F$3118*100</f>
        <v>1.5725113972591402E-2</v>
      </c>
      <c r="I813" s="14" t="s">
        <v>6560</v>
      </c>
      <c r="J813" s="14" t="s">
        <v>11627</v>
      </c>
      <c r="K813" s="22"/>
      <c r="L813" s="22"/>
      <c r="M813" s="24"/>
      <c r="N813" s="20"/>
      <c r="O813" s="20"/>
      <c r="P813" s="20"/>
      <c r="Q813" s="20"/>
    </row>
    <row r="814" spans="1:17" x14ac:dyDescent="0.25">
      <c r="A814" s="15" t="s">
        <v>2570</v>
      </c>
      <c r="D814" s="15">
        <v>837563</v>
      </c>
      <c r="E814" s="15">
        <v>837724</v>
      </c>
      <c r="F814" s="15">
        <f>ABS(Tabelle2[[#This Row],[Stop]]-Tabelle2[[#This Row],[Start]]+1)</f>
        <v>162</v>
      </c>
      <c r="G814" s="16">
        <f>Tabelle2[[#This Row],[Size '[bp']]]/$F$3118*100</f>
        <v>5.5865536481574723E-3</v>
      </c>
      <c r="I814" s="14" t="s">
        <v>120</v>
      </c>
      <c r="J814" s="14" t="s">
        <v>11627</v>
      </c>
      <c r="K814" s="22"/>
      <c r="L814" s="22"/>
      <c r="M814" s="24"/>
      <c r="N814" s="20"/>
      <c r="O814" s="20"/>
      <c r="P814" s="20"/>
      <c r="Q814" s="20"/>
    </row>
    <row r="815" spans="1:17" x14ac:dyDescent="0.25">
      <c r="A815" s="15" t="s">
        <v>2569</v>
      </c>
      <c r="B815" s="15" t="s">
        <v>4423</v>
      </c>
      <c r="C815" s="15" t="s">
        <v>2568</v>
      </c>
      <c r="D815" s="15">
        <v>838785</v>
      </c>
      <c r="E815" s="15">
        <v>840368</v>
      </c>
      <c r="F815" s="15">
        <f>ABS(Tabelle2[[#This Row],[Stop]]-Tabelle2[[#This Row],[Start]]+1)</f>
        <v>1584</v>
      </c>
      <c r="G815" s="16">
        <f>Tabelle2[[#This Row],[Size '[bp']]]/$F$3118*100</f>
        <v>5.4624080115317497E-2</v>
      </c>
      <c r="H815" s="15" t="s">
        <v>7530</v>
      </c>
      <c r="I815" s="14" t="s">
        <v>6589</v>
      </c>
      <c r="J815" s="14" t="s">
        <v>11627</v>
      </c>
      <c r="K815" s="22"/>
      <c r="L815" s="22"/>
      <c r="M815" s="24"/>
      <c r="N815" s="20"/>
      <c r="O815" s="20"/>
      <c r="P815" s="20"/>
      <c r="Q815" s="20"/>
    </row>
    <row r="816" spans="1:17" x14ac:dyDescent="0.25">
      <c r="A816" s="15" t="s">
        <v>2567</v>
      </c>
      <c r="B816" s="15" t="s">
        <v>4424</v>
      </c>
      <c r="D816" s="15">
        <v>840398</v>
      </c>
      <c r="E816" s="15">
        <v>840829</v>
      </c>
      <c r="F816" s="15">
        <f>ABS(Tabelle2[[#This Row],[Stop]]-Tabelle2[[#This Row],[Start]]+1)</f>
        <v>432</v>
      </c>
      <c r="G816" s="16">
        <f>Tabelle2[[#This Row],[Size '[bp']]]/$F$3118*100</f>
        <v>1.489747639508659E-2</v>
      </c>
      <c r="I816" s="14" t="s">
        <v>120</v>
      </c>
      <c r="J816" s="14" t="s">
        <v>11627</v>
      </c>
      <c r="K816" s="22"/>
      <c r="L816" s="22"/>
      <c r="M816" s="24"/>
      <c r="N816" s="20"/>
      <c r="O816" s="20"/>
      <c r="P816" s="20"/>
      <c r="Q816" s="20"/>
    </row>
    <row r="817" spans="1:17" x14ac:dyDescent="0.25">
      <c r="A817" s="15" t="s">
        <v>2566</v>
      </c>
      <c r="B817" s="15" t="s">
        <v>4425</v>
      </c>
      <c r="D817" s="15">
        <v>840792</v>
      </c>
      <c r="E817" s="15">
        <v>841106</v>
      </c>
      <c r="F817" s="15">
        <f>ABS(Tabelle2[[#This Row],[Stop]]-Tabelle2[[#This Row],[Start]]+1)</f>
        <v>315</v>
      </c>
      <c r="G817" s="16">
        <f>Tabelle2[[#This Row],[Size '[bp']]]/$F$3118*100</f>
        <v>1.0862743204750639E-2</v>
      </c>
      <c r="I817" s="14" t="s">
        <v>120</v>
      </c>
      <c r="J817" s="14" t="s">
        <v>11627</v>
      </c>
      <c r="K817" s="22"/>
      <c r="L817" s="22"/>
      <c r="M817" s="24"/>
      <c r="N817" s="20"/>
      <c r="O817" s="20"/>
      <c r="P817" s="20"/>
      <c r="Q817" s="20"/>
    </row>
    <row r="818" spans="1:17" x14ac:dyDescent="0.25">
      <c r="A818" s="15" t="s">
        <v>2565</v>
      </c>
      <c r="B818" s="15" t="s">
        <v>4426</v>
      </c>
      <c r="D818" s="15">
        <v>841103</v>
      </c>
      <c r="E818" s="15">
        <v>841615</v>
      </c>
      <c r="F818" s="15">
        <f>ABS(Tabelle2[[#This Row],[Stop]]-Tabelle2[[#This Row],[Start]]+1)</f>
        <v>513</v>
      </c>
      <c r="G818" s="16">
        <f>Tabelle2[[#This Row],[Size '[bp']]]/$F$3118*100</f>
        <v>1.7690753219165328E-2</v>
      </c>
      <c r="I818" s="14" t="s">
        <v>6589</v>
      </c>
      <c r="J818" s="14" t="s">
        <v>11627</v>
      </c>
      <c r="K818" s="22"/>
      <c r="L818" s="22"/>
      <c r="M818" s="24"/>
      <c r="N818" s="20"/>
      <c r="O818" s="20"/>
      <c r="P818" s="20"/>
      <c r="Q818" s="20"/>
    </row>
    <row r="819" spans="1:17" x14ac:dyDescent="0.25">
      <c r="A819" s="15" t="s">
        <v>2564</v>
      </c>
      <c r="B819" s="15" t="s">
        <v>4427</v>
      </c>
      <c r="D819" s="15">
        <v>842077</v>
      </c>
      <c r="E819" s="15">
        <v>841907</v>
      </c>
      <c r="F819" s="15">
        <f>ABS(Tabelle2[[#This Row],[Stop]]-Tabelle2[[#This Row],[Start]]+1)</f>
        <v>169</v>
      </c>
      <c r="G819" s="16">
        <f>Tabelle2[[#This Row],[Size '[bp']]]/$F$3118*100</f>
        <v>5.8279479415963755E-3</v>
      </c>
      <c r="I819" s="14" t="s">
        <v>120</v>
      </c>
      <c r="J819" s="14" t="s">
        <v>11627</v>
      </c>
      <c r="K819" s="22"/>
      <c r="L819" s="22"/>
      <c r="M819" s="24"/>
      <c r="N819" s="20"/>
      <c r="O819" s="20"/>
      <c r="P819" s="20"/>
      <c r="Q819" s="20"/>
    </row>
    <row r="820" spans="1:17" x14ac:dyDescent="0.25">
      <c r="A820" s="15" t="s">
        <v>2563</v>
      </c>
      <c r="B820" s="15" t="s">
        <v>4428</v>
      </c>
      <c r="C820" s="15" t="s">
        <v>2562</v>
      </c>
      <c r="D820" s="15">
        <v>843769</v>
      </c>
      <c r="E820" s="15">
        <v>842987</v>
      </c>
      <c r="F820" s="15">
        <f>ABS(Tabelle2[[#This Row],[Stop]]-Tabelle2[[#This Row],[Start]]+1)</f>
        <v>781</v>
      </c>
      <c r="G820" s="16">
        <f>Tabelle2[[#This Row],[Size '[bp']]]/$F$3118*100</f>
        <v>2.6932706167969046E-2</v>
      </c>
      <c r="H820" s="15" t="s">
        <v>7531</v>
      </c>
      <c r="I820" s="14" t="s">
        <v>2561</v>
      </c>
      <c r="J820" s="14" t="s">
        <v>6643</v>
      </c>
      <c r="K820" s="22"/>
      <c r="L820" s="22"/>
      <c r="M820" s="24" t="s">
        <v>10756</v>
      </c>
      <c r="N820" s="20"/>
      <c r="O820" s="20"/>
      <c r="P820" s="20"/>
      <c r="Q820" s="20"/>
    </row>
    <row r="821" spans="1:17" x14ac:dyDescent="0.25">
      <c r="A821" s="15" t="s">
        <v>2560</v>
      </c>
      <c r="B821" s="15" t="s">
        <v>4429</v>
      </c>
      <c r="D821" s="15">
        <v>844642</v>
      </c>
      <c r="E821" s="15">
        <v>843776</v>
      </c>
      <c r="F821" s="15">
        <f>ABS(Tabelle2[[#This Row],[Stop]]-Tabelle2[[#This Row],[Start]]+1)</f>
        <v>865</v>
      </c>
      <c r="G821" s="16">
        <f>Tabelle2[[#This Row],[Size '[bp']]]/$F$3118*100</f>
        <v>2.9829437689235884E-2</v>
      </c>
      <c r="I821" s="14" t="s">
        <v>7532</v>
      </c>
      <c r="J821" s="14" t="s">
        <v>6614</v>
      </c>
      <c r="K821" s="22"/>
      <c r="L821" s="22"/>
      <c r="M821" s="24" t="s">
        <v>10756</v>
      </c>
      <c r="N821" s="20"/>
      <c r="O821" s="20"/>
      <c r="P821" s="20"/>
      <c r="Q821" s="20"/>
    </row>
    <row r="822" spans="1:17" x14ac:dyDescent="0.25">
      <c r="A822" s="15" t="s">
        <v>2559</v>
      </c>
      <c r="B822" s="15" t="s">
        <v>4430</v>
      </c>
      <c r="C822" s="15" t="s">
        <v>2558</v>
      </c>
      <c r="D822" s="15">
        <v>844730</v>
      </c>
      <c r="E822" s="15">
        <v>845836</v>
      </c>
      <c r="F822" s="15">
        <f>ABS(Tabelle2[[#This Row],[Stop]]-Tabelle2[[#This Row],[Start]]+1)</f>
        <v>1107</v>
      </c>
      <c r="G822" s="16">
        <f>Tabelle2[[#This Row],[Size '[bp']]]/$F$3118*100</f>
        <v>3.817478326240939E-2</v>
      </c>
      <c r="H822" s="15" t="s">
        <v>7533</v>
      </c>
      <c r="I822" s="14" t="s">
        <v>7534</v>
      </c>
      <c r="J822" s="14" t="s">
        <v>6575</v>
      </c>
      <c r="K822" s="22"/>
      <c r="L822" s="22"/>
      <c r="M822" s="24"/>
      <c r="N822" s="20"/>
      <c r="O822" s="20"/>
      <c r="P822" s="20"/>
      <c r="Q822" s="20"/>
    </row>
    <row r="823" spans="1:17" ht="25.5" x14ac:dyDescent="0.25">
      <c r="A823" s="15" t="s">
        <v>2557</v>
      </c>
      <c r="B823" s="15" t="s">
        <v>4431</v>
      </c>
      <c r="C823" s="15" t="s">
        <v>2556</v>
      </c>
      <c r="D823" s="15">
        <v>845968</v>
      </c>
      <c r="E823" s="15">
        <v>846657</v>
      </c>
      <c r="F823" s="15">
        <f>ABS(Tabelle2[[#This Row],[Stop]]-Tabelle2[[#This Row],[Start]]+1)</f>
        <v>690</v>
      </c>
      <c r="G823" s="16">
        <f>Tabelle2[[#This Row],[Size '[bp']]]/$F$3118*100</f>
        <v>2.3794580353263303E-2</v>
      </c>
      <c r="H823" s="15" t="s">
        <v>7535</v>
      </c>
      <c r="I823" s="14" t="s">
        <v>7536</v>
      </c>
      <c r="J823" s="14" t="s">
        <v>6628</v>
      </c>
      <c r="K823" s="22"/>
      <c r="L823" s="22"/>
      <c r="M823" s="24" t="s">
        <v>11366</v>
      </c>
      <c r="N823" s="20"/>
      <c r="O823" s="20"/>
      <c r="P823" s="20"/>
      <c r="Q823" s="20"/>
    </row>
    <row r="824" spans="1:17" x14ac:dyDescent="0.25">
      <c r="A824" s="15" t="s">
        <v>2555</v>
      </c>
      <c r="B824" s="15" t="s">
        <v>4432</v>
      </c>
      <c r="C824" s="15" t="s">
        <v>2554</v>
      </c>
      <c r="D824" s="15">
        <v>846671</v>
      </c>
      <c r="E824" s="15">
        <v>847573</v>
      </c>
      <c r="F824" s="15">
        <f>ABS(Tabelle2[[#This Row],[Stop]]-Tabelle2[[#This Row],[Start]]+1)</f>
        <v>903</v>
      </c>
      <c r="G824" s="16">
        <f>Tabelle2[[#This Row],[Size '[bp']]]/$F$3118*100</f>
        <v>3.1139863853618503E-2</v>
      </c>
      <c r="H824" s="15" t="s">
        <v>7537</v>
      </c>
      <c r="I824" s="14" t="s">
        <v>7538</v>
      </c>
      <c r="J824" s="14" t="s">
        <v>6628</v>
      </c>
      <c r="K824" s="22"/>
      <c r="L824" s="22"/>
      <c r="M824" s="24" t="s">
        <v>11365</v>
      </c>
      <c r="N824" s="20"/>
      <c r="O824" s="20"/>
      <c r="P824" s="20"/>
      <c r="Q824" s="20"/>
    </row>
    <row r="825" spans="1:17" x14ac:dyDescent="0.25">
      <c r="A825" s="15" t="s">
        <v>2553</v>
      </c>
      <c r="B825" s="15" t="s">
        <v>4433</v>
      </c>
      <c r="C825" s="15" t="s">
        <v>2552</v>
      </c>
      <c r="D825" s="15">
        <v>847610</v>
      </c>
      <c r="E825" s="15">
        <v>848104</v>
      </c>
      <c r="F825" s="15">
        <f>ABS(Tabelle2[[#This Row],[Stop]]-Tabelle2[[#This Row],[Start]]+1)</f>
        <v>495</v>
      </c>
      <c r="G825" s="16">
        <f>Tabelle2[[#This Row],[Size '[bp']]]/$F$3118*100</f>
        <v>1.7070025036036721E-2</v>
      </c>
      <c r="H825" s="15" t="s">
        <v>7539</v>
      </c>
      <c r="I825" s="14" t="s">
        <v>2551</v>
      </c>
      <c r="J825" s="14" t="s">
        <v>6585</v>
      </c>
      <c r="K825" s="22"/>
      <c r="L825" s="22"/>
      <c r="M825" s="24"/>
      <c r="N825" s="20"/>
      <c r="O825" s="20"/>
      <c r="P825" s="20"/>
      <c r="Q825" s="20"/>
    </row>
    <row r="826" spans="1:17" x14ac:dyDescent="0.25">
      <c r="A826" s="15" t="s">
        <v>2550</v>
      </c>
      <c r="B826" s="15" t="s">
        <v>4434</v>
      </c>
      <c r="D826" s="15">
        <v>848105</v>
      </c>
      <c r="E826" s="15">
        <v>848458</v>
      </c>
      <c r="F826" s="15">
        <f>ABS(Tabelle2[[#This Row],[Stop]]-Tabelle2[[#This Row],[Start]]+1)</f>
        <v>354</v>
      </c>
      <c r="G826" s="16">
        <f>Tabelle2[[#This Row],[Size '[bp']]]/$F$3118*100</f>
        <v>1.2207654268195959E-2</v>
      </c>
      <c r="I826" s="14" t="s">
        <v>7540</v>
      </c>
      <c r="J826" s="14" t="s">
        <v>6690</v>
      </c>
      <c r="K826" s="22"/>
      <c r="L826" s="22"/>
      <c r="M826" s="24"/>
      <c r="N826" s="20"/>
      <c r="O826" s="20"/>
      <c r="P826" s="20"/>
      <c r="Q826" s="20"/>
    </row>
    <row r="827" spans="1:17" ht="25.5" x14ac:dyDescent="0.25">
      <c r="A827" s="15" t="s">
        <v>7541</v>
      </c>
      <c r="C827" s="15" t="s">
        <v>7542</v>
      </c>
      <c r="D827" s="15">
        <v>848498</v>
      </c>
      <c r="E827" s="15">
        <v>848922</v>
      </c>
      <c r="F827" s="15">
        <f>ABS(Tabelle2[[#This Row],[Stop]]-Tabelle2[[#This Row],[Start]]+1)</f>
        <v>425</v>
      </c>
      <c r="G827" s="16">
        <f>Tabelle2[[#This Row],[Size '[bp']]]/$F$3118*100</f>
        <v>1.4656082101647689E-2</v>
      </c>
      <c r="H827" s="15" t="s">
        <v>7543</v>
      </c>
      <c r="I827" s="14" t="s">
        <v>3614</v>
      </c>
      <c r="J827" s="14" t="s">
        <v>7544</v>
      </c>
      <c r="K827" s="22"/>
      <c r="L827" s="22"/>
      <c r="M827" s="24"/>
      <c r="N827" s="20"/>
      <c r="O827" s="20"/>
      <c r="P827" s="20"/>
      <c r="Q827" s="20"/>
    </row>
    <row r="828" spans="1:17" ht="25.5" x14ac:dyDescent="0.25">
      <c r="A828" s="15" t="s">
        <v>2549</v>
      </c>
      <c r="B828" s="15" t="s">
        <v>4435</v>
      </c>
      <c r="C828" s="15" t="s">
        <v>7545</v>
      </c>
      <c r="D828" s="15">
        <v>849198</v>
      </c>
      <c r="E828" s="15">
        <v>849500</v>
      </c>
      <c r="F828" s="15">
        <f>ABS(Tabelle2[[#This Row],[Stop]]-Tabelle2[[#This Row],[Start]]+1)</f>
        <v>303</v>
      </c>
      <c r="G828" s="16">
        <f>Tabelle2[[#This Row],[Size '[bp']]]/$F$3118*100</f>
        <v>1.0448924415998234E-2</v>
      </c>
      <c r="H828" s="15" t="s">
        <v>7546</v>
      </c>
      <c r="I828" s="14" t="s">
        <v>6808</v>
      </c>
      <c r="J828" s="14" t="s">
        <v>6554</v>
      </c>
      <c r="K828" s="22"/>
      <c r="L828" s="22"/>
      <c r="M828" s="24"/>
      <c r="N828" s="20"/>
      <c r="O828" s="20"/>
      <c r="P828" s="20"/>
      <c r="Q828" s="20"/>
    </row>
    <row r="829" spans="1:17" x14ac:dyDescent="0.25">
      <c r="A829" s="15" t="s">
        <v>7547</v>
      </c>
      <c r="D829" s="15">
        <v>849822</v>
      </c>
      <c r="E829" s="15">
        <v>849899</v>
      </c>
      <c r="F829" s="15">
        <f>ABS(Tabelle2[[#This Row],[Stop]]-Tabelle2[[#This Row],[Start]]+1)</f>
        <v>78</v>
      </c>
      <c r="G829" s="16">
        <f>Tabelle2[[#This Row],[Size '[bp']]]/$F$3118*100</f>
        <v>2.6898221268906349E-3</v>
      </c>
      <c r="I829" s="14" t="s">
        <v>7192</v>
      </c>
      <c r="J829" s="14" t="s">
        <v>6575</v>
      </c>
      <c r="K829" s="22"/>
      <c r="L829" s="22"/>
      <c r="M829" s="24"/>
      <c r="N829" s="20"/>
      <c r="O829" s="20"/>
      <c r="P829" s="20"/>
      <c r="Q829" s="20"/>
    </row>
    <row r="830" spans="1:17" ht="25.5" x14ac:dyDescent="0.25">
      <c r="A830" s="15" t="s">
        <v>2548</v>
      </c>
      <c r="B830" s="15" t="s">
        <v>4436</v>
      </c>
      <c r="D830" s="15">
        <v>850794</v>
      </c>
      <c r="E830" s="15">
        <v>849967</v>
      </c>
      <c r="F830" s="15">
        <f>ABS(Tabelle2[[#This Row],[Stop]]-Tabelle2[[#This Row],[Start]]+1)</f>
        <v>826</v>
      </c>
      <c r="G830" s="16">
        <f>Tabelle2[[#This Row],[Size '[bp']]]/$F$3118*100</f>
        <v>2.8484526625790568E-2</v>
      </c>
      <c r="I830" s="14" t="s">
        <v>7396</v>
      </c>
      <c r="J830" s="14" t="s">
        <v>7228</v>
      </c>
      <c r="K830" s="22" t="s">
        <v>7152</v>
      </c>
      <c r="L830" s="22"/>
      <c r="M830" s="24"/>
      <c r="N830" s="20"/>
      <c r="O830" s="20"/>
      <c r="P830" s="20"/>
      <c r="Q830" s="20"/>
    </row>
    <row r="831" spans="1:17" ht="25.5" x14ac:dyDescent="0.25">
      <c r="A831" s="15" t="s">
        <v>2547</v>
      </c>
      <c r="B831" s="15" t="s">
        <v>4437</v>
      </c>
      <c r="D831" s="15">
        <v>851714</v>
      </c>
      <c r="E831" s="15">
        <v>850794</v>
      </c>
      <c r="F831" s="15">
        <f>ABS(Tabelle2[[#This Row],[Stop]]-Tabelle2[[#This Row],[Start]]+1)</f>
        <v>919</v>
      </c>
      <c r="G831" s="16">
        <f>Tabelle2[[#This Row],[Size '[bp']]]/$F$3118*100</f>
        <v>3.1691622238621708E-2</v>
      </c>
      <c r="I831" s="14" t="s">
        <v>7548</v>
      </c>
      <c r="J831" s="14" t="s">
        <v>7228</v>
      </c>
      <c r="K831" s="22" t="s">
        <v>7152</v>
      </c>
      <c r="L831" s="22"/>
      <c r="M831" s="24"/>
      <c r="N831" s="20"/>
      <c r="O831" s="20"/>
      <c r="P831" s="20"/>
      <c r="Q831" s="20"/>
    </row>
    <row r="832" spans="1:17" x14ac:dyDescent="0.25">
      <c r="A832" s="15" t="s">
        <v>2546</v>
      </c>
      <c r="B832" s="15" t="s">
        <v>4438</v>
      </c>
      <c r="D832" s="15">
        <v>852469</v>
      </c>
      <c r="E832" s="15">
        <v>851879</v>
      </c>
      <c r="F832" s="15">
        <f>ABS(Tabelle2[[#This Row],[Stop]]-Tabelle2[[#This Row],[Start]]+1)</f>
        <v>589</v>
      </c>
      <c r="G832" s="16">
        <f>Tabelle2[[#This Row],[Size '[bp']]]/$F$3118*100</f>
        <v>2.0311605547930562E-2</v>
      </c>
      <c r="I832" s="14" t="s">
        <v>6564</v>
      </c>
      <c r="J832" s="14" t="s">
        <v>11627</v>
      </c>
      <c r="K832" s="22"/>
      <c r="L832" s="22"/>
      <c r="M832" s="24"/>
      <c r="N832" s="20"/>
      <c r="O832" s="20"/>
      <c r="P832" s="20"/>
      <c r="Q832" s="20"/>
    </row>
    <row r="833" spans="1:17" ht="25.5" x14ac:dyDescent="0.25">
      <c r="A833" s="15" t="s">
        <v>2545</v>
      </c>
      <c r="B833" s="15" t="s">
        <v>4439</v>
      </c>
      <c r="D833" s="15">
        <v>852821</v>
      </c>
      <c r="E833" s="15">
        <v>853837</v>
      </c>
      <c r="F833" s="15">
        <f>ABS(Tabelle2[[#This Row],[Stop]]-Tabelle2[[#This Row],[Start]]+1)</f>
        <v>1017</v>
      </c>
      <c r="G833" s="16">
        <f>Tabelle2[[#This Row],[Size '[bp']]]/$F$3118*100</f>
        <v>3.5071142346766351E-2</v>
      </c>
      <c r="I833" s="14" t="s">
        <v>7369</v>
      </c>
      <c r="J833" s="14" t="s">
        <v>7228</v>
      </c>
      <c r="K833" s="22" t="s">
        <v>6744</v>
      </c>
      <c r="L833" s="22"/>
      <c r="M833" s="24"/>
      <c r="N833" s="20"/>
      <c r="O833" s="20"/>
      <c r="P833" s="20"/>
      <c r="Q833" s="20"/>
    </row>
    <row r="834" spans="1:17" ht="25.5" x14ac:dyDescent="0.25">
      <c r="A834" s="15" t="s">
        <v>2544</v>
      </c>
      <c r="B834" s="15" t="s">
        <v>4440</v>
      </c>
      <c r="D834" s="15">
        <v>854088</v>
      </c>
      <c r="E834" s="15">
        <v>855089</v>
      </c>
      <c r="F834" s="15">
        <f>ABS(Tabelle2[[#This Row],[Stop]]-Tabelle2[[#This Row],[Start]]+1)</f>
        <v>1002</v>
      </c>
      <c r="G834" s="16">
        <f>Tabelle2[[#This Row],[Size '[bp']]]/$F$3118*100</f>
        <v>3.455386886082585E-2</v>
      </c>
      <c r="I834" s="14" t="s">
        <v>7549</v>
      </c>
      <c r="J834" s="14" t="s">
        <v>7228</v>
      </c>
      <c r="K834" s="22" t="s">
        <v>6744</v>
      </c>
      <c r="L834" s="22"/>
      <c r="M834" s="24"/>
      <c r="N834" s="20"/>
      <c r="O834" s="20"/>
      <c r="P834" s="20"/>
      <c r="Q834" s="20"/>
    </row>
    <row r="835" spans="1:17" ht="25.5" x14ac:dyDescent="0.25">
      <c r="A835" s="15" t="s">
        <v>2543</v>
      </c>
      <c r="B835" s="15" t="s">
        <v>4441</v>
      </c>
      <c r="D835" s="15">
        <v>855076</v>
      </c>
      <c r="E835" s="15">
        <v>856197</v>
      </c>
      <c r="F835" s="15">
        <f>ABS(Tabelle2[[#This Row],[Stop]]-Tabelle2[[#This Row],[Start]]+1)</f>
        <v>1122</v>
      </c>
      <c r="G835" s="16">
        <f>Tabelle2[[#This Row],[Size '[bp']]]/$F$3118*100</f>
        <v>3.8692056748349898E-2</v>
      </c>
      <c r="I835" s="14" t="s">
        <v>7550</v>
      </c>
      <c r="J835" s="14" t="s">
        <v>7228</v>
      </c>
      <c r="K835" s="22" t="s">
        <v>6744</v>
      </c>
      <c r="L835" s="22"/>
      <c r="M835" s="24"/>
      <c r="N835" s="20"/>
      <c r="O835" s="20"/>
      <c r="P835" s="20"/>
      <c r="Q835" s="20"/>
    </row>
    <row r="836" spans="1:17" ht="25.5" x14ac:dyDescent="0.25">
      <c r="A836" s="15" t="s">
        <v>2542</v>
      </c>
      <c r="B836" s="15" t="s">
        <v>4442</v>
      </c>
      <c r="D836" s="15">
        <v>856194</v>
      </c>
      <c r="E836" s="15">
        <v>856949</v>
      </c>
      <c r="F836" s="15">
        <f>ABS(Tabelle2[[#This Row],[Stop]]-Tabelle2[[#This Row],[Start]]+1)</f>
        <v>756</v>
      </c>
      <c r="G836" s="16">
        <f>Tabelle2[[#This Row],[Size '[bp']]]/$F$3118*100</f>
        <v>2.6070583691401538E-2</v>
      </c>
      <c r="I836" s="14" t="s">
        <v>7551</v>
      </c>
      <c r="J836" s="14" t="s">
        <v>7228</v>
      </c>
      <c r="K836" s="22" t="s">
        <v>6744</v>
      </c>
      <c r="L836" s="22"/>
      <c r="M836" s="24"/>
      <c r="N836" s="20"/>
      <c r="O836" s="20"/>
      <c r="P836" s="20"/>
      <c r="Q836" s="20"/>
    </row>
    <row r="837" spans="1:17" x14ac:dyDescent="0.25">
      <c r="A837" s="15" t="s">
        <v>7552</v>
      </c>
      <c r="D837" s="15">
        <v>857081</v>
      </c>
      <c r="E837" s="15">
        <v>859113</v>
      </c>
      <c r="F837" s="15">
        <f>ABS(Tabelle2[[#This Row],[Stop]]-Tabelle2[[#This Row],[Start]]+1)</f>
        <v>2033</v>
      </c>
      <c r="G837" s="16">
        <f>Tabelle2[[#This Row],[Size '[bp']]]/$F$3118*100</f>
        <v>7.0107799794470002E-2</v>
      </c>
      <c r="I837" s="14" t="s">
        <v>6672</v>
      </c>
      <c r="J837" s="14" t="s">
        <v>6575</v>
      </c>
      <c r="K837" s="22"/>
      <c r="L837" s="22"/>
      <c r="M837" s="24"/>
      <c r="N837" s="20"/>
      <c r="O837" s="20"/>
      <c r="P837" s="20"/>
      <c r="Q837" s="20"/>
    </row>
    <row r="838" spans="1:17" x14ac:dyDescent="0.25">
      <c r="A838" s="15" t="s">
        <v>7553</v>
      </c>
      <c r="D838" s="15">
        <v>859114</v>
      </c>
      <c r="E838" s="15">
        <v>862583</v>
      </c>
      <c r="F838" s="15">
        <f>ABS(Tabelle2[[#This Row],[Stop]]-Tabelle2[[#This Row],[Start]]+1)</f>
        <v>3470</v>
      </c>
      <c r="G838" s="16">
        <f>Tabelle2[[#This Row],[Size '[bp']]]/$F$3118*100</f>
        <v>0.11966259974757053</v>
      </c>
      <c r="I838" s="14" t="s">
        <v>6674</v>
      </c>
      <c r="J838" s="14" t="s">
        <v>6575</v>
      </c>
      <c r="K838" s="22"/>
      <c r="L838" s="22"/>
      <c r="M838" s="24"/>
      <c r="N838" s="20"/>
      <c r="O838" s="20"/>
      <c r="P838" s="20"/>
      <c r="Q838" s="20"/>
    </row>
    <row r="839" spans="1:17" x14ac:dyDescent="0.25">
      <c r="A839" s="15" t="s">
        <v>7554</v>
      </c>
      <c r="D839" s="15">
        <v>862584</v>
      </c>
      <c r="E839" s="15">
        <v>862813</v>
      </c>
      <c r="F839" s="15">
        <f>ABS(Tabelle2[[#This Row],[Stop]]-Tabelle2[[#This Row],[Start]]+1)</f>
        <v>230</v>
      </c>
      <c r="G839" s="16">
        <f>Tabelle2[[#This Row],[Size '[bp']]]/$F$3118*100</f>
        <v>7.9315267844211022E-3</v>
      </c>
      <c r="I839" s="14" t="s">
        <v>6676</v>
      </c>
      <c r="J839" s="14" t="s">
        <v>6575</v>
      </c>
      <c r="K839" s="22"/>
      <c r="L839" s="22"/>
      <c r="M839" s="24"/>
      <c r="N839" s="20"/>
      <c r="O839" s="20"/>
      <c r="P839" s="20"/>
      <c r="Q839" s="20"/>
    </row>
    <row r="840" spans="1:17" ht="25.5" x14ac:dyDescent="0.25">
      <c r="A840" s="15" t="s">
        <v>2541</v>
      </c>
      <c r="B840" s="15" t="s">
        <v>4443</v>
      </c>
      <c r="D840" s="15">
        <v>863063</v>
      </c>
      <c r="E840" s="15">
        <v>864226</v>
      </c>
      <c r="F840" s="15">
        <f>ABS(Tabelle2[[#This Row],[Stop]]-Tabelle2[[#This Row],[Start]]+1)</f>
        <v>1164</v>
      </c>
      <c r="G840" s="16">
        <f>Tabelle2[[#This Row],[Size '[bp']]]/$F$3118*100</f>
        <v>4.0140422508983316E-2</v>
      </c>
      <c r="I840" s="14" t="s">
        <v>7555</v>
      </c>
      <c r="J840" s="14" t="s">
        <v>6563</v>
      </c>
      <c r="K840" s="22"/>
      <c r="L840" s="22"/>
      <c r="M840" s="24" t="s">
        <v>11058</v>
      </c>
      <c r="N840" s="20"/>
      <c r="O840" s="20"/>
      <c r="P840" s="20"/>
      <c r="Q840" s="20"/>
    </row>
    <row r="841" spans="1:17" x14ac:dyDescent="0.25">
      <c r="A841" s="15" t="s">
        <v>2540</v>
      </c>
      <c r="B841" s="15" t="s">
        <v>4444</v>
      </c>
      <c r="D841" s="15">
        <v>864862</v>
      </c>
      <c r="E841" s="15">
        <v>864221</v>
      </c>
      <c r="F841" s="15">
        <f>ABS(Tabelle2[[#This Row],[Stop]]-Tabelle2[[#This Row],[Start]]+1)</f>
        <v>640</v>
      </c>
      <c r="G841" s="16">
        <f>Tabelle2[[#This Row],[Size '[bp']]]/$F$3118*100</f>
        <v>2.2070335400128285E-2</v>
      </c>
      <c r="I841" s="14" t="s">
        <v>6564</v>
      </c>
      <c r="J841" s="14" t="s">
        <v>11627</v>
      </c>
      <c r="K841" s="22"/>
      <c r="L841" s="22"/>
      <c r="M841" s="24"/>
      <c r="N841" s="20"/>
      <c r="O841" s="20"/>
      <c r="P841" s="20"/>
      <c r="Q841" s="20"/>
    </row>
    <row r="842" spans="1:17" x14ac:dyDescent="0.25">
      <c r="A842" s="15" t="s">
        <v>2539</v>
      </c>
      <c r="B842" s="15" t="s">
        <v>4445</v>
      </c>
      <c r="D842" s="15">
        <v>866537</v>
      </c>
      <c r="E842" s="15">
        <v>864864</v>
      </c>
      <c r="F842" s="15">
        <f>ABS(Tabelle2[[#This Row],[Stop]]-Tabelle2[[#This Row],[Start]]+1)</f>
        <v>1672</v>
      </c>
      <c r="G842" s="16">
        <f>Tabelle2[[#This Row],[Size '[bp']]]/$F$3118*100</f>
        <v>5.7658751232835141E-2</v>
      </c>
      <c r="I842" s="14" t="s">
        <v>7556</v>
      </c>
      <c r="J842" s="14" t="s">
        <v>6563</v>
      </c>
      <c r="K842" s="22"/>
      <c r="L842" s="22"/>
      <c r="M842" s="24"/>
      <c r="N842" s="20"/>
      <c r="O842" s="20"/>
      <c r="P842" s="20"/>
      <c r="Q842" s="20"/>
    </row>
    <row r="843" spans="1:17" x14ac:dyDescent="0.25">
      <c r="A843" s="15" t="s">
        <v>2538</v>
      </c>
      <c r="B843" s="15" t="s">
        <v>4446</v>
      </c>
      <c r="D843" s="15">
        <v>868788</v>
      </c>
      <c r="E843" s="15">
        <v>866587</v>
      </c>
      <c r="F843" s="15">
        <f>ABS(Tabelle2[[#This Row],[Stop]]-Tabelle2[[#This Row],[Start]]+1)</f>
        <v>2200</v>
      </c>
      <c r="G843" s="16">
        <f>Tabelle2[[#This Row],[Size '[bp']]]/$F$3118*100</f>
        <v>7.5866777937940971E-2</v>
      </c>
      <c r="I843" s="14" t="s">
        <v>6560</v>
      </c>
      <c r="J843" s="14" t="s">
        <v>11627</v>
      </c>
      <c r="K843" s="22"/>
      <c r="L843" s="22"/>
      <c r="M843" s="24"/>
      <c r="N843" s="20"/>
      <c r="O843" s="20"/>
      <c r="P843" s="20"/>
      <c r="Q843" s="20"/>
    </row>
    <row r="844" spans="1:17" x14ac:dyDescent="0.25">
      <c r="A844" s="15" t="s">
        <v>2537</v>
      </c>
      <c r="B844" s="15" t="s">
        <v>4447</v>
      </c>
      <c r="D844" s="15">
        <v>868854</v>
      </c>
      <c r="E844" s="15">
        <v>869045</v>
      </c>
      <c r="F844" s="15">
        <f>ABS(Tabelle2[[#This Row],[Stop]]-Tabelle2[[#This Row],[Start]]+1)</f>
        <v>192</v>
      </c>
      <c r="G844" s="16">
        <f>Tabelle2[[#This Row],[Size '[bp']]]/$F$3118*100</f>
        <v>6.6211006200384854E-3</v>
      </c>
      <c r="I844" s="14" t="s">
        <v>6560</v>
      </c>
      <c r="J844" s="14" t="s">
        <v>11627</v>
      </c>
      <c r="K844" s="22"/>
      <c r="L844" s="22"/>
      <c r="M844" s="24"/>
      <c r="N844" s="20"/>
      <c r="O844" s="20"/>
      <c r="P844" s="20"/>
      <c r="Q844" s="20"/>
    </row>
    <row r="845" spans="1:17" x14ac:dyDescent="0.25">
      <c r="A845" s="15" t="s">
        <v>2536</v>
      </c>
      <c r="B845" s="15" t="s">
        <v>4448</v>
      </c>
      <c r="C845" s="15" t="s">
        <v>2535</v>
      </c>
      <c r="D845" s="15">
        <v>869852</v>
      </c>
      <c r="E845" s="15">
        <v>869271</v>
      </c>
      <c r="F845" s="15">
        <f>ABS(Tabelle2[[#This Row],[Stop]]-Tabelle2[[#This Row],[Start]]+1)</f>
        <v>580</v>
      </c>
      <c r="G845" s="16">
        <f>Tabelle2[[#This Row],[Size '[bp']]]/$F$3118*100</f>
        <v>2.0001241456366257E-2</v>
      </c>
      <c r="H845" s="15" t="s">
        <v>7557</v>
      </c>
      <c r="I845" s="14" t="s">
        <v>7558</v>
      </c>
      <c r="J845" s="14" t="s">
        <v>6632</v>
      </c>
      <c r="K845" s="22" t="s">
        <v>6826</v>
      </c>
      <c r="L845" s="22"/>
      <c r="M845" s="24"/>
      <c r="N845" s="20"/>
      <c r="O845" s="20"/>
      <c r="P845" s="20"/>
      <c r="Q845" s="20"/>
    </row>
    <row r="846" spans="1:17" ht="25.5" x14ac:dyDescent="0.25">
      <c r="A846" s="15" t="s">
        <v>2534</v>
      </c>
      <c r="B846" s="15" t="s">
        <v>4449</v>
      </c>
      <c r="C846" s="15" t="s">
        <v>3222</v>
      </c>
      <c r="D846" s="15">
        <v>870409</v>
      </c>
      <c r="E846" s="15">
        <v>870792</v>
      </c>
      <c r="F846" s="15">
        <f>ABS(Tabelle2[[#This Row],[Stop]]-Tabelle2[[#This Row],[Start]]+1)</f>
        <v>384</v>
      </c>
      <c r="G846" s="16">
        <f>Tabelle2[[#This Row],[Size '[bp']]]/$F$3118*100</f>
        <v>1.3242201240076971E-2</v>
      </c>
      <c r="H846" s="15" t="s">
        <v>7559</v>
      </c>
      <c r="I846" s="14" t="s">
        <v>7560</v>
      </c>
      <c r="J846" s="14" t="s">
        <v>6758</v>
      </c>
      <c r="K846" s="29" t="s">
        <v>6893</v>
      </c>
      <c r="L846" s="29"/>
      <c r="M846" s="30" t="s">
        <v>11144</v>
      </c>
      <c r="N846" s="20"/>
      <c r="O846" s="20"/>
      <c r="P846" s="20"/>
      <c r="Q846" s="20"/>
    </row>
    <row r="847" spans="1:17" x14ac:dyDescent="0.25">
      <c r="A847" s="15" t="s">
        <v>2533</v>
      </c>
      <c r="B847" s="15" t="s">
        <v>4450</v>
      </c>
      <c r="D847" s="15">
        <v>871374</v>
      </c>
      <c r="E847" s="15">
        <v>870847</v>
      </c>
      <c r="F847" s="15">
        <f>ABS(Tabelle2[[#This Row],[Stop]]-Tabelle2[[#This Row],[Start]]+1)</f>
        <v>526</v>
      </c>
      <c r="G847" s="16">
        <f>Tabelle2[[#This Row],[Size '[bp']]]/$F$3118*100</f>
        <v>1.8139056906980432E-2</v>
      </c>
      <c r="I847" s="14" t="s">
        <v>6589</v>
      </c>
      <c r="J847" s="14" t="s">
        <v>11627</v>
      </c>
      <c r="K847" s="22"/>
      <c r="L847" s="22"/>
      <c r="M847" s="24"/>
      <c r="N847" s="20"/>
      <c r="O847" s="20"/>
      <c r="P847" s="20"/>
      <c r="Q847" s="20"/>
    </row>
    <row r="848" spans="1:17" x14ac:dyDescent="0.25">
      <c r="A848" s="15" t="s">
        <v>2532</v>
      </c>
      <c r="B848" s="15" t="s">
        <v>4451</v>
      </c>
      <c r="D848" s="15">
        <v>872162</v>
      </c>
      <c r="E848" s="15">
        <v>871386</v>
      </c>
      <c r="F848" s="15">
        <f>ABS(Tabelle2[[#This Row],[Stop]]-Tabelle2[[#This Row],[Start]]+1)</f>
        <v>775</v>
      </c>
      <c r="G848" s="16">
        <f>Tabelle2[[#This Row],[Size '[bp']]]/$F$3118*100</f>
        <v>2.6725796773592842E-2</v>
      </c>
      <c r="I848" s="14" t="s">
        <v>7561</v>
      </c>
      <c r="J848" s="14" t="s">
        <v>6643</v>
      </c>
      <c r="K848" s="22"/>
      <c r="L848" s="22"/>
      <c r="M848" s="24"/>
      <c r="N848" s="20"/>
      <c r="O848" s="20"/>
      <c r="P848" s="20"/>
      <c r="Q848" s="20"/>
    </row>
    <row r="849" spans="1:17" x14ac:dyDescent="0.25">
      <c r="A849" s="15" t="s">
        <v>2531</v>
      </c>
      <c r="B849" s="15" t="s">
        <v>4452</v>
      </c>
      <c r="D849" s="15">
        <v>872890</v>
      </c>
      <c r="E849" s="15">
        <v>872189</v>
      </c>
      <c r="F849" s="15">
        <f>ABS(Tabelle2[[#This Row],[Stop]]-Tabelle2[[#This Row],[Start]]+1)</f>
        <v>700</v>
      </c>
      <c r="G849" s="16">
        <f>Tabelle2[[#This Row],[Size '[bp']]]/$F$3118*100</f>
        <v>2.4139429343890313E-2</v>
      </c>
      <c r="I849" s="14" t="s">
        <v>120</v>
      </c>
      <c r="J849" s="14" t="s">
        <v>11627</v>
      </c>
      <c r="K849" s="22"/>
      <c r="L849" s="22"/>
      <c r="M849" s="24"/>
      <c r="N849" s="20"/>
      <c r="O849" s="20"/>
      <c r="P849" s="20"/>
      <c r="Q849" s="20"/>
    </row>
    <row r="850" spans="1:17" ht="25.5" x14ac:dyDescent="0.25">
      <c r="A850" s="15" t="s">
        <v>2530</v>
      </c>
      <c r="B850" s="15" t="s">
        <v>4453</v>
      </c>
      <c r="D850" s="15">
        <v>873224</v>
      </c>
      <c r="E850" s="15">
        <v>874684</v>
      </c>
      <c r="F850" s="15">
        <f>ABS(Tabelle2[[#This Row],[Stop]]-Tabelle2[[#This Row],[Start]]+1)</f>
        <v>1461</v>
      </c>
      <c r="G850" s="16">
        <f>Tabelle2[[#This Row],[Size '[bp']]]/$F$3118*100</f>
        <v>5.038243753060534E-2</v>
      </c>
      <c r="I850" s="14" t="s">
        <v>7562</v>
      </c>
      <c r="J850" s="14" t="s">
        <v>6708</v>
      </c>
      <c r="K850" s="22"/>
      <c r="L850" s="22"/>
      <c r="M850" s="24"/>
      <c r="N850" s="20"/>
      <c r="O850" s="20"/>
      <c r="P850" s="20"/>
      <c r="Q850" s="20"/>
    </row>
    <row r="851" spans="1:17" x14ac:dyDescent="0.25">
      <c r="A851" s="15" t="s">
        <v>2529</v>
      </c>
      <c r="B851" s="15" t="s">
        <v>4454</v>
      </c>
      <c r="D851" s="15">
        <v>874684</v>
      </c>
      <c r="E851" s="15">
        <v>875514</v>
      </c>
      <c r="F851" s="15">
        <f>ABS(Tabelle2[[#This Row],[Stop]]-Tabelle2[[#This Row],[Start]]+1)</f>
        <v>831</v>
      </c>
      <c r="G851" s="16">
        <f>Tabelle2[[#This Row],[Size '[bp']]]/$F$3118*100</f>
        <v>2.8656951121104071E-2</v>
      </c>
      <c r="I851" s="14" t="s">
        <v>7563</v>
      </c>
      <c r="J851" s="14" t="s">
        <v>6575</v>
      </c>
      <c r="K851" s="22"/>
      <c r="L851" s="22"/>
      <c r="M851" s="24"/>
      <c r="N851" s="20"/>
      <c r="O851" s="20"/>
      <c r="P851" s="20"/>
      <c r="Q851" s="20"/>
    </row>
    <row r="852" spans="1:17" x14ac:dyDescent="0.25">
      <c r="A852" s="15" t="s">
        <v>2528</v>
      </c>
      <c r="B852" s="15" t="s">
        <v>4455</v>
      </c>
      <c r="D852" s="15">
        <v>876415</v>
      </c>
      <c r="E852" s="15">
        <v>875537</v>
      </c>
      <c r="F852" s="15">
        <f>ABS(Tabelle2[[#This Row],[Stop]]-Tabelle2[[#This Row],[Start]]+1)</f>
        <v>877</v>
      </c>
      <c r="G852" s="16">
        <f>Tabelle2[[#This Row],[Size '[bp']]]/$F$3118*100</f>
        <v>3.0243256477988291E-2</v>
      </c>
      <c r="I852" s="14" t="s">
        <v>6560</v>
      </c>
      <c r="J852" s="14" t="s">
        <v>11627</v>
      </c>
      <c r="K852" s="22"/>
      <c r="L852" s="22"/>
      <c r="M852" s="24"/>
      <c r="N852" s="20"/>
      <c r="O852" s="20"/>
      <c r="P852" s="20"/>
      <c r="Q852" s="20"/>
    </row>
    <row r="853" spans="1:17" x14ac:dyDescent="0.25">
      <c r="A853" s="15" t="s">
        <v>2527</v>
      </c>
      <c r="B853" s="15" t="s">
        <v>4456</v>
      </c>
      <c r="D853" s="15">
        <v>877354</v>
      </c>
      <c r="E853" s="15">
        <v>876419</v>
      </c>
      <c r="F853" s="15">
        <f>ABS(Tabelle2[[#This Row],[Stop]]-Tabelle2[[#This Row],[Start]]+1)</f>
        <v>934</v>
      </c>
      <c r="G853" s="16">
        <f>Tabelle2[[#This Row],[Size '[bp']]]/$F$3118*100</f>
        <v>3.220889572456221E-2</v>
      </c>
      <c r="I853" s="14" t="s">
        <v>6560</v>
      </c>
      <c r="J853" s="14" t="s">
        <v>11627</v>
      </c>
      <c r="K853" s="22"/>
      <c r="L853" s="22"/>
      <c r="M853" s="24"/>
      <c r="N853" s="20"/>
      <c r="O853" s="20"/>
      <c r="P853" s="20"/>
      <c r="Q853" s="20"/>
    </row>
    <row r="854" spans="1:17" ht="25.5" x14ac:dyDescent="0.25">
      <c r="A854" s="15" t="s">
        <v>2526</v>
      </c>
      <c r="B854" s="15" t="s">
        <v>4457</v>
      </c>
      <c r="C854" s="15" t="s">
        <v>2525</v>
      </c>
      <c r="D854" s="15">
        <v>878583</v>
      </c>
      <c r="E854" s="15">
        <v>877453</v>
      </c>
      <c r="F854" s="15">
        <f>ABS(Tabelle2[[#This Row],[Stop]]-Tabelle2[[#This Row],[Start]]+1)</f>
        <v>1129</v>
      </c>
      <c r="G854" s="16">
        <f>Tabelle2[[#This Row],[Size '[bp']]]/$F$3118*100</f>
        <v>3.8933451041788802E-2</v>
      </c>
      <c r="H854" s="15" t="s">
        <v>7564</v>
      </c>
      <c r="I854" s="14" t="s">
        <v>11154</v>
      </c>
      <c r="J854" s="14" t="s">
        <v>6643</v>
      </c>
      <c r="K854" s="29" t="s">
        <v>7565</v>
      </c>
      <c r="L854" s="29"/>
      <c r="M854" s="30" t="s">
        <v>11000</v>
      </c>
      <c r="N854" s="20"/>
      <c r="O854" s="20"/>
      <c r="P854" s="20"/>
      <c r="Q854" s="20"/>
    </row>
    <row r="855" spans="1:17" ht="38.25" x14ac:dyDescent="0.25">
      <c r="A855" s="15" t="s">
        <v>2524</v>
      </c>
      <c r="B855" s="15" t="s">
        <v>4458</v>
      </c>
      <c r="C855" s="15" t="s">
        <v>2523</v>
      </c>
      <c r="D855" s="15">
        <v>879309</v>
      </c>
      <c r="E855" s="15">
        <v>880622</v>
      </c>
      <c r="F855" s="15">
        <f>ABS(Tabelle2[[#This Row],[Stop]]-Tabelle2[[#This Row],[Start]]+1)</f>
        <v>1314</v>
      </c>
      <c r="G855" s="16">
        <f>Tabelle2[[#This Row],[Size '[bp']]]/$F$3118*100</f>
        <v>4.5313157368388382E-2</v>
      </c>
      <c r="H855" s="15" t="s">
        <v>7566</v>
      </c>
      <c r="I855" s="14" t="s">
        <v>11099</v>
      </c>
      <c r="J855" s="14" t="s">
        <v>7093</v>
      </c>
      <c r="K855" s="29" t="s">
        <v>7567</v>
      </c>
      <c r="L855" s="29"/>
      <c r="M855" s="30" t="s">
        <v>11367</v>
      </c>
      <c r="N855" s="20"/>
      <c r="O855" s="20"/>
      <c r="P855" s="20"/>
      <c r="Q855" s="20"/>
    </row>
    <row r="856" spans="1:17" x14ac:dyDescent="0.25">
      <c r="A856" s="15" t="s">
        <v>2522</v>
      </c>
      <c r="B856" s="15" t="s">
        <v>4459</v>
      </c>
      <c r="C856" s="15" t="s">
        <v>2521</v>
      </c>
      <c r="D856" s="15">
        <v>880747</v>
      </c>
      <c r="E856" s="15">
        <v>881103</v>
      </c>
      <c r="F856" s="15">
        <f>ABS(Tabelle2[[#This Row],[Stop]]-Tabelle2[[#This Row],[Start]]+1)</f>
        <v>357</v>
      </c>
      <c r="G856" s="16">
        <f>Tabelle2[[#This Row],[Size '[bp']]]/$F$3118*100</f>
        <v>1.2311108965384059E-2</v>
      </c>
      <c r="H856" s="15" t="s">
        <v>7568</v>
      </c>
      <c r="I856" s="14" t="s">
        <v>11100</v>
      </c>
      <c r="J856" s="14" t="s">
        <v>6585</v>
      </c>
      <c r="K856" s="29"/>
      <c r="L856" s="29"/>
      <c r="M856" s="30" t="s">
        <v>11101</v>
      </c>
      <c r="N856" s="20"/>
      <c r="O856" s="20"/>
      <c r="P856" s="20"/>
      <c r="Q856" s="20"/>
    </row>
    <row r="857" spans="1:17" x14ac:dyDescent="0.25">
      <c r="A857" s="15" t="s">
        <v>2520</v>
      </c>
      <c r="B857" s="15" t="s">
        <v>4460</v>
      </c>
      <c r="C857" s="15" t="s">
        <v>11329</v>
      </c>
      <c r="D857" s="15">
        <v>882552</v>
      </c>
      <c r="E857" s="15">
        <v>881110</v>
      </c>
      <c r="F857" s="15">
        <f>ABS(Tabelle2[[#This Row],[Stop]]-Tabelle2[[#This Row],[Start]]+1)</f>
        <v>1441</v>
      </c>
      <c r="G857" s="16">
        <f>Tabelle2[[#This Row],[Size '[bp']]]/$F$3118*100</f>
        <v>4.9692739549351335E-2</v>
      </c>
      <c r="H857" s="15" t="s">
        <v>11328</v>
      </c>
      <c r="I857" s="14" t="s">
        <v>7569</v>
      </c>
      <c r="J857" s="14" t="s">
        <v>6684</v>
      </c>
      <c r="K857" s="29" t="s">
        <v>7570</v>
      </c>
      <c r="L857" s="29"/>
      <c r="M857" s="30" t="s">
        <v>11330</v>
      </c>
      <c r="N857" s="20"/>
      <c r="O857" s="20"/>
      <c r="P857" s="20"/>
      <c r="Q857" s="20"/>
    </row>
    <row r="858" spans="1:17" x14ac:dyDescent="0.25">
      <c r="A858" s="15" t="s">
        <v>2519</v>
      </c>
      <c r="B858" s="15" t="s">
        <v>4461</v>
      </c>
      <c r="C858" s="15" t="s">
        <v>11577</v>
      </c>
      <c r="D858" s="15">
        <v>883118</v>
      </c>
      <c r="E858" s="15">
        <v>883459</v>
      </c>
      <c r="F858" s="15">
        <f>ABS(Tabelle2[[#This Row],[Stop]]-Tabelle2[[#This Row],[Start]]+1)</f>
        <v>342</v>
      </c>
      <c r="G858" s="16">
        <f>Tabelle2[[#This Row],[Size '[bp']]]/$F$3118*100</f>
        <v>1.1793835479443552E-2</v>
      </c>
      <c r="H858" s="15" t="s">
        <v>11578</v>
      </c>
      <c r="I858" s="14" t="s">
        <v>6572</v>
      </c>
      <c r="J858" s="14" t="s">
        <v>11627</v>
      </c>
      <c r="K858" s="22" t="s">
        <v>7571</v>
      </c>
      <c r="L858" s="22"/>
      <c r="M858" s="24" t="s">
        <v>11368</v>
      </c>
      <c r="N858" s="20"/>
      <c r="O858" s="20"/>
      <c r="P858" s="20"/>
      <c r="Q858" s="20"/>
    </row>
    <row r="859" spans="1:17" x14ac:dyDescent="0.25">
      <c r="A859" s="15" t="s">
        <v>2518</v>
      </c>
      <c r="B859" s="15" t="s">
        <v>4462</v>
      </c>
      <c r="C859" s="15" t="s">
        <v>2517</v>
      </c>
      <c r="D859" s="15">
        <v>883466</v>
      </c>
      <c r="E859" s="15">
        <v>885121</v>
      </c>
      <c r="F859" s="15">
        <f>ABS(Tabelle2[[#This Row],[Stop]]-Tabelle2[[#This Row],[Start]]+1)</f>
        <v>1656</v>
      </c>
      <c r="G859" s="16">
        <f>Tabelle2[[#This Row],[Size '[bp']]]/$F$3118*100</f>
        <v>5.7106992847831932E-2</v>
      </c>
      <c r="H859" s="15" t="s">
        <v>7572</v>
      </c>
      <c r="I859" s="14" t="s">
        <v>7573</v>
      </c>
      <c r="J859" s="14" t="s">
        <v>6614</v>
      </c>
      <c r="K859" s="22" t="s">
        <v>7571</v>
      </c>
      <c r="L859" s="22"/>
      <c r="M859" s="24" t="s">
        <v>11368</v>
      </c>
      <c r="N859" s="20"/>
      <c r="O859" s="20"/>
      <c r="P859" s="20"/>
      <c r="Q859" s="20"/>
    </row>
    <row r="860" spans="1:17" x14ac:dyDescent="0.25">
      <c r="A860" s="15" t="s">
        <v>2516</v>
      </c>
      <c r="B860" s="15" t="s">
        <v>4463</v>
      </c>
      <c r="D860" s="15">
        <v>885203</v>
      </c>
      <c r="E860" s="15">
        <v>886015</v>
      </c>
      <c r="F860" s="15">
        <f>ABS(Tabelle2[[#This Row],[Stop]]-Tabelle2[[#This Row],[Start]]+1)</f>
        <v>813</v>
      </c>
      <c r="G860" s="16">
        <f>Tabelle2[[#This Row],[Size '[bp']]]/$F$3118*100</f>
        <v>2.8036222937975461E-2</v>
      </c>
      <c r="I860" s="14" t="s">
        <v>6589</v>
      </c>
      <c r="J860" s="14" t="s">
        <v>11627</v>
      </c>
      <c r="K860" s="22"/>
      <c r="L860" s="22"/>
      <c r="M860" s="24"/>
      <c r="N860" s="20"/>
      <c r="O860" s="20"/>
      <c r="P860" s="20"/>
      <c r="Q860" s="20"/>
    </row>
    <row r="861" spans="1:17" x14ac:dyDescent="0.25">
      <c r="A861" s="15" t="s">
        <v>2515</v>
      </c>
      <c r="B861" s="15" t="s">
        <v>4464</v>
      </c>
      <c r="D861" s="15">
        <v>886859</v>
      </c>
      <c r="E861" s="15">
        <v>886017</v>
      </c>
      <c r="F861" s="15">
        <f>ABS(Tabelle2[[#This Row],[Stop]]-Tabelle2[[#This Row],[Start]]+1)</f>
        <v>841</v>
      </c>
      <c r="G861" s="16">
        <f>Tabelle2[[#This Row],[Size '[bp']]]/$F$3118*100</f>
        <v>2.9001800111731074E-2</v>
      </c>
      <c r="I861" s="14" t="s">
        <v>6589</v>
      </c>
      <c r="J861" s="14" t="s">
        <v>11627</v>
      </c>
      <c r="K861" s="22" t="s">
        <v>6744</v>
      </c>
      <c r="L861" s="22"/>
      <c r="M861" s="24"/>
      <c r="N861" s="20"/>
      <c r="O861" s="20"/>
      <c r="P861" s="20"/>
      <c r="Q861" s="20"/>
    </row>
    <row r="862" spans="1:17" x14ac:dyDescent="0.25">
      <c r="A862" s="15" t="s">
        <v>2514</v>
      </c>
      <c r="B862" s="15" t="s">
        <v>4465</v>
      </c>
      <c r="C862" s="15" t="s">
        <v>2513</v>
      </c>
      <c r="D862" s="15">
        <v>887143</v>
      </c>
      <c r="E862" s="15">
        <v>896052</v>
      </c>
      <c r="F862" s="15">
        <f>ABS(Tabelle2[[#This Row],[Stop]]-Tabelle2[[#This Row],[Start]]+1)</f>
        <v>8910</v>
      </c>
      <c r="G862" s="16">
        <f>Tabelle2[[#This Row],[Size '[bp']]]/$F$3118*100</f>
        <v>0.30726045064866098</v>
      </c>
      <c r="H862" s="15" t="s">
        <v>7574</v>
      </c>
      <c r="I862" s="14" t="s">
        <v>7575</v>
      </c>
      <c r="J862" s="14" t="s">
        <v>6684</v>
      </c>
      <c r="K862" s="29" t="s">
        <v>7576</v>
      </c>
      <c r="L862" s="29"/>
      <c r="M862" s="30" t="s">
        <v>11155</v>
      </c>
      <c r="N862" s="20"/>
      <c r="O862" s="20"/>
      <c r="P862" s="20"/>
      <c r="Q862" s="20"/>
    </row>
    <row r="863" spans="1:17" x14ac:dyDescent="0.25">
      <c r="A863" s="15" t="s">
        <v>2512</v>
      </c>
      <c r="B863" s="15" t="s">
        <v>4466</v>
      </c>
      <c r="D863" s="15">
        <v>896174</v>
      </c>
      <c r="E863" s="15">
        <v>896665</v>
      </c>
      <c r="F863" s="15">
        <f>ABS(Tabelle2[[#This Row],[Stop]]-Tabelle2[[#This Row],[Start]]+1)</f>
        <v>492</v>
      </c>
      <c r="G863" s="16">
        <f>Tabelle2[[#This Row],[Size '[bp']]]/$F$3118*100</f>
        <v>1.6966570338848616E-2</v>
      </c>
      <c r="I863" s="14" t="s">
        <v>6589</v>
      </c>
      <c r="J863" s="14" t="s">
        <v>11627</v>
      </c>
      <c r="K863" s="22"/>
      <c r="L863" s="22"/>
      <c r="M863" s="24"/>
      <c r="N863" s="20"/>
      <c r="O863" s="20"/>
      <c r="P863" s="20"/>
      <c r="Q863" s="20"/>
    </row>
    <row r="864" spans="1:17" x14ac:dyDescent="0.25">
      <c r="A864" s="15" t="s">
        <v>2511</v>
      </c>
      <c r="B864" s="15" t="s">
        <v>4467</v>
      </c>
      <c r="D864" s="15">
        <v>896879</v>
      </c>
      <c r="E864" s="15">
        <v>897067</v>
      </c>
      <c r="F864" s="15">
        <f>ABS(Tabelle2[[#This Row],[Stop]]-Tabelle2[[#This Row],[Start]]+1)</f>
        <v>189</v>
      </c>
      <c r="G864" s="16">
        <f>Tabelle2[[#This Row],[Size '[bp']]]/$F$3118*100</f>
        <v>6.5176459228503845E-3</v>
      </c>
      <c r="I864" s="14" t="s">
        <v>120</v>
      </c>
      <c r="J864" s="14" t="s">
        <v>11627</v>
      </c>
      <c r="K864" s="22"/>
      <c r="L864" s="22"/>
      <c r="M864" s="24"/>
      <c r="N864" s="20"/>
      <c r="O864" s="20"/>
      <c r="P864" s="20"/>
      <c r="Q864" s="20"/>
    </row>
    <row r="865" spans="1:17" x14ac:dyDescent="0.25">
      <c r="A865" s="15" t="s">
        <v>2510</v>
      </c>
      <c r="B865" s="15" t="s">
        <v>4468</v>
      </c>
      <c r="D865" s="15">
        <v>898113</v>
      </c>
      <c r="E865" s="15">
        <v>897064</v>
      </c>
      <c r="F865" s="15">
        <f>ABS(Tabelle2[[#This Row],[Stop]]-Tabelle2[[#This Row],[Start]]+1)</f>
        <v>1048</v>
      </c>
      <c r="G865" s="16">
        <f>Tabelle2[[#This Row],[Size '[bp']]]/$F$3118*100</f>
        <v>3.6140174217710069E-2</v>
      </c>
      <c r="I865" s="14" t="s">
        <v>7577</v>
      </c>
      <c r="J865" s="14" t="s">
        <v>6643</v>
      </c>
      <c r="K865" s="29" t="s">
        <v>6826</v>
      </c>
      <c r="L865" s="29"/>
      <c r="M865" s="30" t="s">
        <v>10772</v>
      </c>
      <c r="N865" s="20"/>
      <c r="O865" s="20"/>
      <c r="P865" s="20"/>
      <c r="Q865" s="20"/>
    </row>
    <row r="866" spans="1:17" x14ac:dyDescent="0.25">
      <c r="A866" s="15" t="s">
        <v>2509</v>
      </c>
      <c r="B866" s="15" t="s">
        <v>4469</v>
      </c>
      <c r="D866" s="15">
        <v>898615</v>
      </c>
      <c r="E866" s="15">
        <v>898187</v>
      </c>
      <c r="F866" s="15">
        <f>ABS(Tabelle2[[#This Row],[Stop]]-Tabelle2[[#This Row],[Start]]+1)</f>
        <v>427</v>
      </c>
      <c r="G866" s="16">
        <f>Tabelle2[[#This Row],[Size '[bp']]]/$F$3118*100</f>
        <v>1.4725051899773089E-2</v>
      </c>
      <c r="I866" s="14" t="s">
        <v>6589</v>
      </c>
      <c r="J866" s="14" t="s">
        <v>11627</v>
      </c>
      <c r="K866" s="22"/>
      <c r="L866" s="22"/>
      <c r="M866" s="24"/>
      <c r="N866" s="20"/>
      <c r="O866" s="20"/>
      <c r="P866" s="20"/>
      <c r="Q866" s="20"/>
    </row>
    <row r="867" spans="1:17" x14ac:dyDescent="0.25">
      <c r="A867" s="15" t="s">
        <v>7578</v>
      </c>
      <c r="D867" s="15">
        <v>898775</v>
      </c>
      <c r="E867" s="15">
        <v>898698</v>
      </c>
      <c r="F867" s="15">
        <f>ABS(Tabelle2[[#This Row],[Stop]]-Tabelle2[[#This Row],[Start]]+1)</f>
        <v>76</v>
      </c>
      <c r="G867" s="16">
        <f>Tabelle2[[#This Row],[Size '[bp']]]/$F$3118*100</f>
        <v>2.6208523287652337E-3</v>
      </c>
      <c r="I867" s="14" t="s">
        <v>6856</v>
      </c>
      <c r="J867" s="14" t="s">
        <v>6575</v>
      </c>
      <c r="K867" s="22"/>
      <c r="L867" s="22"/>
      <c r="M867" s="24"/>
      <c r="N867" s="20"/>
      <c r="O867" s="20"/>
      <c r="P867" s="20"/>
      <c r="Q867" s="20"/>
    </row>
    <row r="868" spans="1:17" x14ac:dyDescent="0.25">
      <c r="A868" s="15" t="s">
        <v>2508</v>
      </c>
      <c r="D868" s="15">
        <v>898894</v>
      </c>
      <c r="E868" s="15">
        <v>899163</v>
      </c>
      <c r="F868" s="15">
        <f>ABS(Tabelle2[[#This Row],[Stop]]-Tabelle2[[#This Row],[Start]]+1)</f>
        <v>270</v>
      </c>
      <c r="G868" s="16">
        <f>Tabelle2[[#This Row],[Size '[bp']]]/$F$3118*100</f>
        <v>9.3109227469291202E-3</v>
      </c>
      <c r="I868" s="14" t="s">
        <v>120</v>
      </c>
      <c r="J868" s="14" t="s">
        <v>11627</v>
      </c>
      <c r="K868" s="22"/>
      <c r="L868" s="22"/>
      <c r="M868" s="24"/>
      <c r="N868" s="20"/>
      <c r="O868" s="20"/>
      <c r="P868" s="20"/>
      <c r="Q868" s="20"/>
    </row>
    <row r="869" spans="1:17" ht="25.5" x14ac:dyDescent="0.25">
      <c r="A869" s="15" t="s">
        <v>2507</v>
      </c>
      <c r="B869" s="15" t="s">
        <v>4470</v>
      </c>
      <c r="C869" s="15" t="s">
        <v>2506</v>
      </c>
      <c r="D869" s="15">
        <v>899434</v>
      </c>
      <c r="E869" s="15">
        <v>899195</v>
      </c>
      <c r="F869" s="15">
        <f>ABS(Tabelle2[[#This Row],[Stop]]-Tabelle2[[#This Row],[Start]]+1)</f>
        <v>238</v>
      </c>
      <c r="G869" s="16">
        <f>Tabelle2[[#This Row],[Size '[bp']]]/$F$3118*100</f>
        <v>8.2074059769227051E-3</v>
      </c>
      <c r="H869" s="15" t="s">
        <v>7579</v>
      </c>
      <c r="I869" s="14" t="s">
        <v>2505</v>
      </c>
      <c r="J869" s="14" t="s">
        <v>6690</v>
      </c>
      <c r="K869" s="29"/>
      <c r="L869" s="29"/>
      <c r="M869" s="30" t="s">
        <v>11088</v>
      </c>
      <c r="N869" s="20"/>
      <c r="O869" s="20"/>
      <c r="P869" s="20"/>
      <c r="Q869" s="20"/>
    </row>
    <row r="870" spans="1:17" x14ac:dyDescent="0.25">
      <c r="A870" s="15" t="s">
        <v>2504</v>
      </c>
      <c r="B870" s="15" t="s">
        <v>4471</v>
      </c>
      <c r="C870" s="15" t="s">
        <v>2503</v>
      </c>
      <c r="D870" s="15">
        <v>899905</v>
      </c>
      <c r="E870" s="15">
        <v>899447</v>
      </c>
      <c r="F870" s="15">
        <f>ABS(Tabelle2[[#This Row],[Stop]]-Tabelle2[[#This Row],[Start]]+1)</f>
        <v>457</v>
      </c>
      <c r="G870" s="16">
        <f>Tabelle2[[#This Row],[Size '[bp']]]/$F$3118*100</f>
        <v>1.5759598871654103E-2</v>
      </c>
      <c r="H870" s="15" t="s">
        <v>7580</v>
      </c>
      <c r="I870" s="14" t="s">
        <v>7581</v>
      </c>
      <c r="J870" s="14" t="s">
        <v>6653</v>
      </c>
      <c r="K870" s="29"/>
      <c r="L870" s="29"/>
      <c r="M870" s="30"/>
      <c r="N870" s="20"/>
      <c r="O870" s="20"/>
      <c r="P870" s="20"/>
      <c r="Q870" s="20"/>
    </row>
    <row r="871" spans="1:17" x14ac:dyDescent="0.25">
      <c r="A871" s="15" t="s">
        <v>2502</v>
      </c>
      <c r="B871" s="15" t="s">
        <v>4472</v>
      </c>
      <c r="C871" s="15" t="s">
        <v>2501</v>
      </c>
      <c r="D871" s="15">
        <v>900702</v>
      </c>
      <c r="E871" s="15">
        <v>899902</v>
      </c>
      <c r="F871" s="15">
        <f>ABS(Tabelle2[[#This Row],[Stop]]-Tabelle2[[#This Row],[Start]]+1)</f>
        <v>799</v>
      </c>
      <c r="G871" s="16">
        <f>Tabelle2[[#This Row],[Size '[bp']]]/$F$3118*100</f>
        <v>2.7553434351097653E-2</v>
      </c>
      <c r="H871" s="15" t="s">
        <v>7582</v>
      </c>
      <c r="I871" s="14" t="s">
        <v>7583</v>
      </c>
      <c r="J871" s="14" t="s">
        <v>6708</v>
      </c>
      <c r="K871" s="29"/>
      <c r="L871" s="29"/>
      <c r="M871" s="30" t="s">
        <v>11156</v>
      </c>
      <c r="N871" s="20"/>
      <c r="O871" s="20"/>
      <c r="P871" s="20"/>
      <c r="Q871" s="20"/>
    </row>
    <row r="872" spans="1:17" ht="25.5" x14ac:dyDescent="0.25">
      <c r="A872" s="15" t="s">
        <v>2500</v>
      </c>
      <c r="B872" s="15" t="s">
        <v>4473</v>
      </c>
      <c r="C872" s="15" t="s">
        <v>7584</v>
      </c>
      <c r="D872" s="15">
        <v>901479</v>
      </c>
      <c r="E872" s="15">
        <v>900721</v>
      </c>
      <c r="F872" s="15">
        <f>ABS(Tabelle2[[#This Row],[Stop]]-Tabelle2[[#This Row],[Start]]+1)</f>
        <v>757</v>
      </c>
      <c r="G872" s="16">
        <f>Tabelle2[[#This Row],[Size '[bp']]]/$F$3118*100</f>
        <v>2.6105068590464235E-2</v>
      </c>
      <c r="H872" s="15" t="s">
        <v>7585</v>
      </c>
      <c r="I872" s="14" t="s">
        <v>10590</v>
      </c>
      <c r="J872" s="14" t="s">
        <v>7586</v>
      </c>
      <c r="K872" s="22"/>
      <c r="L872" s="22"/>
      <c r="M872" s="24"/>
      <c r="N872" s="20"/>
      <c r="O872" s="20"/>
      <c r="P872" s="20"/>
      <c r="Q872" s="20"/>
    </row>
    <row r="873" spans="1:17" ht="38.25" x14ac:dyDescent="0.25">
      <c r="A873" s="15" t="s">
        <v>2499</v>
      </c>
      <c r="B873" s="15" t="s">
        <v>4474</v>
      </c>
      <c r="D873" s="15">
        <v>901514</v>
      </c>
      <c r="E873" s="15">
        <v>906076</v>
      </c>
      <c r="F873" s="15">
        <f>ABS(Tabelle2[[#This Row],[Stop]]-Tabelle2[[#This Row],[Start]]+1)</f>
        <v>4563</v>
      </c>
      <c r="G873" s="16">
        <f>Tabelle2[[#This Row],[Size '[bp']]]/$F$3118*100</f>
        <v>0.15735459442310212</v>
      </c>
      <c r="I873" s="14" t="s">
        <v>10715</v>
      </c>
      <c r="J873" s="14" t="s">
        <v>6563</v>
      </c>
      <c r="K873" s="22" t="s">
        <v>7477</v>
      </c>
      <c r="L873" s="22"/>
      <c r="M873" s="24"/>
      <c r="N873" s="20"/>
      <c r="O873" s="20"/>
      <c r="P873" s="20"/>
      <c r="Q873" s="20"/>
    </row>
    <row r="874" spans="1:17" ht="25.5" x14ac:dyDescent="0.25">
      <c r="A874" s="15" t="s">
        <v>2498</v>
      </c>
      <c r="B874" s="15" t="s">
        <v>4475</v>
      </c>
      <c r="C874" s="15" t="s">
        <v>2497</v>
      </c>
      <c r="D874" s="15">
        <v>906086</v>
      </c>
      <c r="E874" s="15">
        <v>906856</v>
      </c>
      <c r="F874" s="15">
        <f>ABS(Tabelle2[[#This Row],[Stop]]-Tabelle2[[#This Row],[Start]]+1)</f>
        <v>771</v>
      </c>
      <c r="G874" s="16">
        <f>Tabelle2[[#This Row],[Size '[bp']]]/$F$3118*100</f>
        <v>2.6587857177342043E-2</v>
      </c>
      <c r="H874" s="15" t="s">
        <v>7587</v>
      </c>
      <c r="I874" s="14" t="s">
        <v>7588</v>
      </c>
      <c r="J874" s="14" t="s">
        <v>6554</v>
      </c>
      <c r="K874" s="22"/>
      <c r="L874" s="22"/>
      <c r="M874" s="24"/>
      <c r="N874" s="20"/>
      <c r="O874" s="20"/>
      <c r="P874" s="20"/>
      <c r="Q874" s="20"/>
    </row>
    <row r="875" spans="1:17" x14ac:dyDescent="0.25">
      <c r="A875" s="15" t="s">
        <v>2496</v>
      </c>
      <c r="B875" s="15" t="s">
        <v>4476</v>
      </c>
      <c r="D875" s="15">
        <v>906860</v>
      </c>
      <c r="E875" s="15">
        <v>907270</v>
      </c>
      <c r="F875" s="15">
        <f>ABS(Tabelle2[[#This Row],[Stop]]-Tabelle2[[#This Row],[Start]]+1)</f>
        <v>411</v>
      </c>
      <c r="G875" s="16">
        <f>Tabelle2[[#This Row],[Size '[bp']]]/$F$3118*100</f>
        <v>1.4173293514769883E-2</v>
      </c>
      <c r="I875" s="14" t="s">
        <v>6564</v>
      </c>
      <c r="J875" s="14" t="s">
        <v>11627</v>
      </c>
      <c r="K875" s="22"/>
      <c r="L875" s="22"/>
      <c r="M875" s="24"/>
      <c r="N875" s="20"/>
      <c r="O875" s="20"/>
      <c r="P875" s="20"/>
      <c r="Q875" s="20"/>
    </row>
    <row r="876" spans="1:17" x14ac:dyDescent="0.25">
      <c r="A876" s="15" t="s">
        <v>2495</v>
      </c>
      <c r="B876" s="15" t="s">
        <v>4477</v>
      </c>
      <c r="D876" s="15">
        <v>907862</v>
      </c>
      <c r="E876" s="15">
        <v>907260</v>
      </c>
      <c r="F876" s="15">
        <f>ABS(Tabelle2[[#This Row],[Stop]]-Tabelle2[[#This Row],[Start]]+1)</f>
        <v>601</v>
      </c>
      <c r="G876" s="16">
        <f>Tabelle2[[#This Row],[Size '[bp']]]/$F$3118*100</f>
        <v>2.0725424336682969E-2</v>
      </c>
      <c r="I876" s="14" t="s">
        <v>6564</v>
      </c>
      <c r="J876" s="14" t="s">
        <v>11627</v>
      </c>
      <c r="K876" s="22"/>
      <c r="L876" s="22"/>
      <c r="M876" s="24"/>
      <c r="N876" s="20"/>
      <c r="O876" s="20"/>
      <c r="P876" s="20"/>
      <c r="Q876" s="20"/>
    </row>
    <row r="877" spans="1:17" x14ac:dyDescent="0.25">
      <c r="A877" s="15" t="s">
        <v>2494</v>
      </c>
      <c r="B877" s="15" t="s">
        <v>4478</v>
      </c>
      <c r="C877" s="15" t="s">
        <v>2493</v>
      </c>
      <c r="D877" s="15">
        <v>909202</v>
      </c>
      <c r="E877" s="15">
        <v>908027</v>
      </c>
      <c r="F877" s="15">
        <f>ABS(Tabelle2[[#This Row],[Stop]]-Tabelle2[[#This Row],[Start]]+1)</f>
        <v>1174</v>
      </c>
      <c r="G877" s="16">
        <f>Tabelle2[[#This Row],[Size '[bp']]]/$F$3118*100</f>
        <v>4.0485271499610322E-2</v>
      </c>
      <c r="H877" s="15" t="s">
        <v>7589</v>
      </c>
      <c r="I877" s="14" t="s">
        <v>7590</v>
      </c>
      <c r="J877" s="14" t="s">
        <v>6597</v>
      </c>
      <c r="K877" s="22"/>
      <c r="L877" s="22"/>
      <c r="M877" s="24"/>
      <c r="N877" s="20"/>
      <c r="O877" s="20"/>
      <c r="P877" s="20"/>
      <c r="Q877" s="20"/>
    </row>
    <row r="878" spans="1:17" ht="25.5" x14ac:dyDescent="0.25">
      <c r="A878" s="15" t="s">
        <v>2492</v>
      </c>
      <c r="B878" s="15" t="s">
        <v>4479</v>
      </c>
      <c r="C878" s="15" t="s">
        <v>2491</v>
      </c>
      <c r="D878" s="15">
        <v>910849</v>
      </c>
      <c r="E878" s="15">
        <v>909227</v>
      </c>
      <c r="F878" s="15">
        <f>ABS(Tabelle2[[#This Row],[Stop]]-Tabelle2[[#This Row],[Start]]+1)</f>
        <v>1621</v>
      </c>
      <c r="G878" s="16">
        <f>Tabelle2[[#This Row],[Size '[bp']]]/$F$3118*100</f>
        <v>5.5900021380637425E-2</v>
      </c>
      <c r="H878" s="15" t="s">
        <v>7591</v>
      </c>
      <c r="I878" s="14" t="s">
        <v>7592</v>
      </c>
      <c r="J878" s="14" t="s">
        <v>7093</v>
      </c>
      <c r="K878" s="29"/>
      <c r="L878" s="29"/>
      <c r="M878" s="30" t="s">
        <v>11158</v>
      </c>
      <c r="N878" s="20"/>
      <c r="O878" s="20"/>
      <c r="P878" s="20"/>
      <c r="Q878" s="20"/>
    </row>
    <row r="879" spans="1:17" x14ac:dyDescent="0.25">
      <c r="A879" s="15" t="s">
        <v>2490</v>
      </c>
      <c r="B879" s="15" t="s">
        <v>4480</v>
      </c>
      <c r="D879" s="15">
        <v>912167</v>
      </c>
      <c r="E879" s="15">
        <v>910989</v>
      </c>
      <c r="F879" s="15">
        <f>ABS(Tabelle2[[#This Row],[Stop]]-Tabelle2[[#This Row],[Start]]+1)</f>
        <v>1177</v>
      </c>
      <c r="G879" s="16">
        <f>Tabelle2[[#This Row],[Size '[bp']]]/$F$3118*100</f>
        <v>4.0588726196798423E-2</v>
      </c>
      <c r="I879" s="14" t="s">
        <v>6560</v>
      </c>
      <c r="J879" s="14" t="s">
        <v>11627</v>
      </c>
      <c r="K879" s="22"/>
      <c r="L879" s="22"/>
      <c r="M879" s="24"/>
      <c r="N879" s="20"/>
      <c r="O879" s="20"/>
      <c r="P879" s="20"/>
      <c r="Q879" s="20"/>
    </row>
    <row r="880" spans="1:17" x14ac:dyDescent="0.25">
      <c r="A880" s="15" t="s">
        <v>2489</v>
      </c>
      <c r="B880" s="15" t="s">
        <v>4481</v>
      </c>
      <c r="D880" s="15">
        <v>912628</v>
      </c>
      <c r="E880" s="15">
        <v>912323</v>
      </c>
      <c r="F880" s="15">
        <f>ABS(Tabelle2[[#This Row],[Stop]]-Tabelle2[[#This Row],[Start]]+1)</f>
        <v>304</v>
      </c>
      <c r="G880" s="16">
        <f>Tabelle2[[#This Row],[Size '[bp']]]/$F$3118*100</f>
        <v>1.0483409315060935E-2</v>
      </c>
      <c r="I880" s="14" t="s">
        <v>7593</v>
      </c>
      <c r="J880" s="14" t="s">
        <v>6643</v>
      </c>
      <c r="K880" s="22"/>
      <c r="L880" s="22"/>
      <c r="M880" s="24"/>
      <c r="N880" s="20"/>
      <c r="O880" s="20"/>
      <c r="P880" s="20"/>
      <c r="Q880" s="20"/>
    </row>
    <row r="881" spans="1:17" ht="25.5" x14ac:dyDescent="0.25">
      <c r="A881" s="15" t="s">
        <v>2488</v>
      </c>
      <c r="B881" s="15" t="s">
        <v>4482</v>
      </c>
      <c r="C881" s="15" t="s">
        <v>2487</v>
      </c>
      <c r="D881" s="15">
        <v>912697</v>
      </c>
      <c r="E881" s="15">
        <v>914988</v>
      </c>
      <c r="F881" s="15">
        <f>ABS(Tabelle2[[#This Row],[Stop]]-Tabelle2[[#This Row],[Start]]+1)</f>
        <v>2292</v>
      </c>
      <c r="G881" s="16">
        <f>Tabelle2[[#This Row],[Size '[bp']]]/$F$3118*100</f>
        <v>7.9039388651709411E-2</v>
      </c>
      <c r="H881" s="15" t="s">
        <v>7594</v>
      </c>
      <c r="I881" s="14" t="s">
        <v>10716</v>
      </c>
      <c r="J881" s="14" t="s">
        <v>6563</v>
      </c>
      <c r="K881" s="22"/>
      <c r="L881" s="22"/>
      <c r="M881" s="24"/>
      <c r="N881" s="20"/>
      <c r="O881" s="20"/>
      <c r="P881" s="20"/>
      <c r="Q881" s="20"/>
    </row>
    <row r="882" spans="1:17" ht="25.5" x14ac:dyDescent="0.25">
      <c r="A882" s="15" t="s">
        <v>2486</v>
      </c>
      <c r="B882" s="15" t="s">
        <v>4483</v>
      </c>
      <c r="D882" s="15">
        <v>917170</v>
      </c>
      <c r="E882" s="15">
        <v>914945</v>
      </c>
      <c r="F882" s="15">
        <f>ABS(Tabelle2[[#This Row],[Stop]]-Tabelle2[[#This Row],[Start]]+1)</f>
        <v>2224</v>
      </c>
      <c r="G882" s="16">
        <f>Tabelle2[[#This Row],[Size '[bp']]]/$F$3118*100</f>
        <v>7.6694415515445785E-2</v>
      </c>
      <c r="I882" s="14" t="s">
        <v>7595</v>
      </c>
      <c r="J882" s="14" t="s">
        <v>7197</v>
      </c>
      <c r="K882" s="22" t="s">
        <v>7596</v>
      </c>
      <c r="L882" s="22"/>
      <c r="M882" s="24"/>
      <c r="N882" s="20"/>
      <c r="O882" s="20"/>
      <c r="P882" s="20"/>
      <c r="Q882" s="20"/>
    </row>
    <row r="883" spans="1:17" ht="25.5" x14ac:dyDescent="0.25">
      <c r="A883" s="15" t="s">
        <v>2485</v>
      </c>
      <c r="B883" s="15" t="s">
        <v>4484</v>
      </c>
      <c r="D883" s="15">
        <v>917835</v>
      </c>
      <c r="E883" s="15">
        <v>917167</v>
      </c>
      <c r="F883" s="15">
        <f>ABS(Tabelle2[[#This Row],[Stop]]-Tabelle2[[#This Row],[Start]]+1)</f>
        <v>667</v>
      </c>
      <c r="G883" s="16">
        <f>Tabelle2[[#This Row],[Size '[bp']]]/$F$3118*100</f>
        <v>2.3001427674821193E-2</v>
      </c>
      <c r="I883" s="14" t="s">
        <v>7597</v>
      </c>
      <c r="J883" s="14" t="s">
        <v>7197</v>
      </c>
      <c r="K883" s="22" t="s">
        <v>7596</v>
      </c>
      <c r="L883" s="22"/>
      <c r="M883" s="24"/>
      <c r="N883" s="20"/>
      <c r="O883" s="20"/>
      <c r="P883" s="20"/>
      <c r="Q883" s="20"/>
    </row>
    <row r="884" spans="1:17" x14ac:dyDescent="0.25">
      <c r="A884" s="15" t="s">
        <v>2484</v>
      </c>
      <c r="B884" s="15" t="s">
        <v>4485</v>
      </c>
      <c r="D884" s="15">
        <v>918345</v>
      </c>
      <c r="E884" s="15">
        <v>917836</v>
      </c>
      <c r="F884" s="15">
        <f>ABS(Tabelle2[[#This Row],[Stop]]-Tabelle2[[#This Row],[Start]]+1)</f>
        <v>508</v>
      </c>
      <c r="G884" s="16">
        <f>Tabelle2[[#This Row],[Size '[bp']]]/$F$3118*100</f>
        <v>1.7518328723851825E-2</v>
      </c>
      <c r="I884" s="14" t="s">
        <v>7598</v>
      </c>
      <c r="J884" s="14" t="s">
        <v>6566</v>
      </c>
      <c r="K884" s="22" t="s">
        <v>7596</v>
      </c>
      <c r="L884" s="22" t="s">
        <v>7599</v>
      </c>
      <c r="M884" s="24" t="s">
        <v>10853</v>
      </c>
      <c r="N884" s="20"/>
      <c r="O884" s="20"/>
      <c r="P884" s="20"/>
      <c r="Q884" s="20"/>
    </row>
    <row r="885" spans="1:17" x14ac:dyDescent="0.25">
      <c r="A885" s="15" t="s">
        <v>13</v>
      </c>
      <c r="B885" s="15" t="s">
        <v>4486</v>
      </c>
      <c r="C885" s="15" t="s">
        <v>14</v>
      </c>
      <c r="D885" s="15">
        <v>919151</v>
      </c>
      <c r="E885" s="15">
        <v>918438</v>
      </c>
      <c r="F885" s="15">
        <f>ABS(Tabelle2[[#This Row],[Stop]]-Tabelle2[[#This Row],[Start]]+1)</f>
        <v>712</v>
      </c>
      <c r="G885" s="16">
        <f>Tabelle2[[#This Row],[Size '[bp']]]/$F$3118*100</f>
        <v>2.4553248132642713E-2</v>
      </c>
      <c r="H885" s="15" t="s">
        <v>7600</v>
      </c>
      <c r="I885" s="14" t="s">
        <v>7601</v>
      </c>
      <c r="J885" s="14" t="s">
        <v>6563</v>
      </c>
      <c r="K885" s="22" t="s">
        <v>6718</v>
      </c>
      <c r="L885" s="22"/>
      <c r="M885" s="24" t="s">
        <v>10738</v>
      </c>
      <c r="N885" s="20"/>
      <c r="O885" s="20"/>
      <c r="P885" s="20"/>
      <c r="Q885" s="20"/>
    </row>
    <row r="886" spans="1:17" x14ac:dyDescent="0.25">
      <c r="A886" s="15" t="s">
        <v>2483</v>
      </c>
      <c r="B886" s="15" t="s">
        <v>4487</v>
      </c>
      <c r="D886" s="15">
        <v>919507</v>
      </c>
      <c r="E886" s="15">
        <v>920826</v>
      </c>
      <c r="F886" s="15">
        <f>ABS(Tabelle2[[#This Row],[Stop]]-Tabelle2[[#This Row],[Start]]+1)</f>
        <v>1320</v>
      </c>
      <c r="G886" s="16">
        <f>Tabelle2[[#This Row],[Size '[bp']]]/$F$3118*100</f>
        <v>4.5520066762764586E-2</v>
      </c>
      <c r="I886" s="14" t="s">
        <v>6564</v>
      </c>
      <c r="J886" s="14" t="s">
        <v>11627</v>
      </c>
      <c r="K886" s="22"/>
      <c r="L886" s="22"/>
      <c r="M886" s="24"/>
      <c r="N886" s="20"/>
      <c r="O886" s="20"/>
      <c r="P886" s="20"/>
      <c r="Q886" s="20"/>
    </row>
    <row r="887" spans="1:17" x14ac:dyDescent="0.25">
      <c r="A887" s="15" t="s">
        <v>2482</v>
      </c>
      <c r="B887" s="15" t="s">
        <v>4488</v>
      </c>
      <c r="C887" s="15" t="s">
        <v>2481</v>
      </c>
      <c r="D887" s="15">
        <v>920837</v>
      </c>
      <c r="E887" s="15">
        <v>921430</v>
      </c>
      <c r="F887" s="15">
        <f>ABS(Tabelle2[[#This Row],[Stop]]-Tabelle2[[#This Row],[Start]]+1)</f>
        <v>594</v>
      </c>
      <c r="G887" s="16">
        <f>Tabelle2[[#This Row],[Size '[bp']]]/$F$3118*100</f>
        <v>2.0484030043244065E-2</v>
      </c>
      <c r="H887" s="15" t="s">
        <v>7602</v>
      </c>
      <c r="I887" s="14" t="s">
        <v>11159</v>
      </c>
      <c r="J887" s="14" t="s">
        <v>6708</v>
      </c>
      <c r="K887" s="29"/>
      <c r="L887" s="29"/>
      <c r="M887" s="30"/>
      <c r="N887" s="20"/>
      <c r="O887" s="20"/>
      <c r="P887" s="20"/>
      <c r="Q887" s="20"/>
    </row>
    <row r="888" spans="1:17" ht="25.5" x14ac:dyDescent="0.25">
      <c r="A888" s="15" t="s">
        <v>2480</v>
      </c>
      <c r="B888" s="15" t="s">
        <v>4489</v>
      </c>
      <c r="C888" s="15" t="s">
        <v>2479</v>
      </c>
      <c r="D888" s="15">
        <v>921438</v>
      </c>
      <c r="E888" s="15">
        <v>923000</v>
      </c>
      <c r="F888" s="15">
        <f>ABS(Tabelle2[[#This Row],[Stop]]-Tabelle2[[#This Row],[Start]]+1)</f>
        <v>1563</v>
      </c>
      <c r="G888" s="16">
        <f>Tabelle2[[#This Row],[Size '[bp']]]/$F$3118*100</f>
        <v>5.3899897235000799E-2</v>
      </c>
      <c r="H888" s="15" t="s">
        <v>7603</v>
      </c>
      <c r="I888" s="14" t="s">
        <v>11160</v>
      </c>
      <c r="J888" s="14" t="s">
        <v>6708</v>
      </c>
      <c r="K888" s="29"/>
      <c r="L888" s="29"/>
      <c r="M888" s="30"/>
      <c r="N888" s="20"/>
      <c r="O888" s="20"/>
      <c r="P888" s="20"/>
      <c r="Q888" s="20"/>
    </row>
    <row r="889" spans="1:17" x14ac:dyDescent="0.25">
      <c r="A889" s="15" t="s">
        <v>2478</v>
      </c>
      <c r="B889" s="15" t="s">
        <v>4490</v>
      </c>
      <c r="C889" s="15" t="s">
        <v>2477</v>
      </c>
      <c r="D889" s="15">
        <v>923065</v>
      </c>
      <c r="E889" s="15">
        <v>923886</v>
      </c>
      <c r="F889" s="15">
        <f>ABS(Tabelle2[[#This Row],[Stop]]-Tabelle2[[#This Row],[Start]]+1)</f>
        <v>822</v>
      </c>
      <c r="G889" s="16">
        <f>Tabelle2[[#This Row],[Size '[bp']]]/$F$3118*100</f>
        <v>2.8346587029539766E-2</v>
      </c>
      <c r="H889" s="15" t="s">
        <v>7604</v>
      </c>
      <c r="I889" s="14" t="s">
        <v>11161</v>
      </c>
      <c r="J889" s="14" t="s">
        <v>6614</v>
      </c>
      <c r="K889" s="29"/>
      <c r="L889" s="29"/>
      <c r="M889" s="30" t="s">
        <v>11162</v>
      </c>
      <c r="N889" s="20"/>
      <c r="O889" s="20"/>
      <c r="P889" s="20"/>
      <c r="Q889" s="20"/>
    </row>
    <row r="890" spans="1:17" ht="229.5" x14ac:dyDescent="0.25">
      <c r="A890" s="15" t="s">
        <v>2476</v>
      </c>
      <c r="B890" s="15" t="s">
        <v>4491</v>
      </c>
      <c r="C890" s="15" t="s">
        <v>2475</v>
      </c>
      <c r="D890" s="15">
        <v>924532</v>
      </c>
      <c r="E890" s="15">
        <v>923864</v>
      </c>
      <c r="F890" s="15">
        <f>ABS(Tabelle2[[#This Row],[Stop]]-Tabelle2[[#This Row],[Start]]+1)</f>
        <v>667</v>
      </c>
      <c r="G890" s="16">
        <f>Tabelle2[[#This Row],[Size '[bp']]]/$F$3118*100</f>
        <v>2.3001427674821193E-2</v>
      </c>
      <c r="H890" s="15" t="s">
        <v>7605</v>
      </c>
      <c r="I890" s="14" t="s">
        <v>7606</v>
      </c>
      <c r="J890" s="14" t="s">
        <v>6566</v>
      </c>
      <c r="K890" s="22"/>
      <c r="L890" s="22" t="s">
        <v>10678</v>
      </c>
      <c r="M890" s="24" t="s">
        <v>10854</v>
      </c>
      <c r="N890" s="20"/>
      <c r="O890" s="20"/>
      <c r="P890" s="20"/>
      <c r="Q890" s="20"/>
    </row>
    <row r="891" spans="1:17" x14ac:dyDescent="0.25">
      <c r="A891" s="15" t="s">
        <v>2474</v>
      </c>
      <c r="B891" s="15" t="s">
        <v>4492</v>
      </c>
      <c r="D891" s="15">
        <v>925459</v>
      </c>
      <c r="E891" s="15">
        <v>924605</v>
      </c>
      <c r="F891" s="15">
        <f>ABS(Tabelle2[[#This Row],[Stop]]-Tabelle2[[#This Row],[Start]]+1)</f>
        <v>853</v>
      </c>
      <c r="G891" s="16">
        <f>Tabelle2[[#This Row],[Size '[bp']]]/$F$3118*100</f>
        <v>2.941561890048348E-2</v>
      </c>
      <c r="I891" s="14" t="s">
        <v>6560</v>
      </c>
      <c r="J891" s="14" t="s">
        <v>11627</v>
      </c>
      <c r="K891" s="22"/>
      <c r="L891" s="22"/>
      <c r="M891" s="24"/>
      <c r="N891" s="20"/>
      <c r="O891" s="20"/>
      <c r="P891" s="20"/>
      <c r="Q891" s="20"/>
    </row>
    <row r="892" spans="1:17" x14ac:dyDescent="0.25">
      <c r="A892" s="15" t="s">
        <v>2473</v>
      </c>
      <c r="B892" s="15" t="s">
        <v>4493</v>
      </c>
      <c r="C892" s="15" t="s">
        <v>2472</v>
      </c>
      <c r="D892" s="15">
        <v>925877</v>
      </c>
      <c r="E892" s="15">
        <v>925626</v>
      </c>
      <c r="F892" s="15">
        <f>ABS(Tabelle2[[#This Row],[Stop]]-Tabelle2[[#This Row],[Start]]+1)</f>
        <v>250</v>
      </c>
      <c r="G892" s="16">
        <f>Tabelle2[[#This Row],[Size '[bp']]]/$F$3118*100</f>
        <v>8.6212247656751104E-3</v>
      </c>
      <c r="H892" s="15" t="s">
        <v>7607</v>
      </c>
      <c r="I892" s="14" t="s">
        <v>2471</v>
      </c>
      <c r="J892" s="14" t="s">
        <v>6575</v>
      </c>
      <c r="K892" s="22"/>
      <c r="L892" s="22"/>
      <c r="M892" s="24"/>
      <c r="N892" s="20"/>
      <c r="O892" s="20"/>
      <c r="P892" s="20"/>
      <c r="Q892" s="20"/>
    </row>
    <row r="893" spans="1:17" x14ac:dyDescent="0.25">
      <c r="A893" s="15" t="s">
        <v>2470</v>
      </c>
      <c r="B893" s="15" t="s">
        <v>4494</v>
      </c>
      <c r="C893" s="15" t="s">
        <v>2469</v>
      </c>
      <c r="D893" s="15">
        <v>926197</v>
      </c>
      <c r="E893" s="15">
        <v>925892</v>
      </c>
      <c r="F893" s="15">
        <f>ABS(Tabelle2[[#This Row],[Stop]]-Tabelle2[[#This Row],[Start]]+1)</f>
        <v>304</v>
      </c>
      <c r="G893" s="16">
        <f>Tabelle2[[#This Row],[Size '[bp']]]/$F$3118*100</f>
        <v>1.0483409315060935E-2</v>
      </c>
      <c r="H893" s="15" t="s">
        <v>7608</v>
      </c>
      <c r="I893" s="14" t="s">
        <v>2468</v>
      </c>
      <c r="J893" s="14" t="s">
        <v>6575</v>
      </c>
      <c r="K893" s="22"/>
      <c r="L893" s="22"/>
      <c r="M893" s="24"/>
      <c r="N893" s="20"/>
      <c r="O893" s="20"/>
      <c r="P893" s="20"/>
      <c r="Q893" s="20"/>
    </row>
    <row r="894" spans="1:17" x14ac:dyDescent="0.25">
      <c r="A894" s="15" t="s">
        <v>2467</v>
      </c>
      <c r="B894" s="15" t="s">
        <v>4495</v>
      </c>
      <c r="C894" s="15" t="s">
        <v>2466</v>
      </c>
      <c r="D894" s="15">
        <v>926365</v>
      </c>
      <c r="E894" s="15">
        <v>926201</v>
      </c>
      <c r="F894" s="15">
        <f>ABS(Tabelle2[[#This Row],[Stop]]-Tabelle2[[#This Row],[Start]]+1)</f>
        <v>163</v>
      </c>
      <c r="G894" s="16">
        <f>Tabelle2[[#This Row],[Size '[bp']]]/$F$3118*100</f>
        <v>5.621038547220172E-3</v>
      </c>
      <c r="H894" s="15" t="s">
        <v>7609</v>
      </c>
      <c r="I894" s="14" t="s">
        <v>2465</v>
      </c>
      <c r="J894" s="14" t="s">
        <v>6575</v>
      </c>
      <c r="K894" s="22"/>
      <c r="L894" s="22"/>
      <c r="M894" s="24"/>
      <c r="N894" s="20"/>
      <c r="O894" s="20"/>
      <c r="P894" s="20"/>
      <c r="Q894" s="20"/>
    </row>
    <row r="895" spans="1:17" x14ac:dyDescent="0.25">
      <c r="A895" s="15" t="s">
        <v>2464</v>
      </c>
      <c r="B895" s="15" t="s">
        <v>4496</v>
      </c>
      <c r="C895" s="15" t="s">
        <v>2463</v>
      </c>
      <c r="D895" s="15">
        <v>926604</v>
      </c>
      <c r="E895" s="15">
        <v>926368</v>
      </c>
      <c r="F895" s="15">
        <f>ABS(Tabelle2[[#This Row],[Stop]]-Tabelle2[[#This Row],[Start]]+1)</f>
        <v>235</v>
      </c>
      <c r="G895" s="16">
        <f>Tabelle2[[#This Row],[Size '[bp']]]/$F$3118*100</f>
        <v>8.1039512797346051E-3</v>
      </c>
      <c r="H895" s="15" t="s">
        <v>7610</v>
      </c>
      <c r="I895" s="14" t="s">
        <v>2462</v>
      </c>
      <c r="J895" s="14" t="s">
        <v>6575</v>
      </c>
      <c r="K895" s="22"/>
      <c r="L895" s="22"/>
      <c r="M895" s="24"/>
      <c r="N895" s="20"/>
      <c r="O895" s="20"/>
      <c r="P895" s="20"/>
      <c r="Q895" s="20"/>
    </row>
    <row r="896" spans="1:17" ht="25.5" x14ac:dyDescent="0.25">
      <c r="A896" s="15" t="s">
        <v>2461</v>
      </c>
      <c r="B896" s="15" t="s">
        <v>4497</v>
      </c>
      <c r="C896" s="15" t="s">
        <v>7611</v>
      </c>
      <c r="D896" s="15">
        <v>928405</v>
      </c>
      <c r="E896" s="15">
        <v>926792</v>
      </c>
      <c r="F896" s="15">
        <f>ABS(Tabelle2[[#This Row],[Stop]]-Tabelle2[[#This Row],[Start]]+1)</f>
        <v>1612</v>
      </c>
      <c r="G896" s="16">
        <f>Tabelle2[[#This Row],[Size '[bp']]]/$F$3118*100</f>
        <v>5.5589657289073113E-2</v>
      </c>
      <c r="H896" s="15" t="s">
        <v>7612</v>
      </c>
      <c r="I896" s="14" t="s">
        <v>7613</v>
      </c>
      <c r="J896" s="14" t="s">
        <v>6597</v>
      </c>
      <c r="K896" s="22" t="s">
        <v>7614</v>
      </c>
      <c r="L896" s="22"/>
      <c r="M896" s="24"/>
      <c r="N896" s="20"/>
      <c r="O896" s="20"/>
      <c r="P896" s="20"/>
      <c r="Q896" s="20"/>
    </row>
    <row r="897" spans="1:17" x14ac:dyDescent="0.25">
      <c r="A897" s="15" t="s">
        <v>2460</v>
      </c>
      <c r="B897" s="15" t="s">
        <v>4498</v>
      </c>
      <c r="C897" s="15" t="s">
        <v>7615</v>
      </c>
      <c r="D897" s="15">
        <v>928712</v>
      </c>
      <c r="E897" s="15">
        <v>928398</v>
      </c>
      <c r="F897" s="15">
        <f>ABS(Tabelle2[[#This Row],[Stop]]-Tabelle2[[#This Row],[Start]]+1)</f>
        <v>313</v>
      </c>
      <c r="G897" s="16">
        <f>Tabelle2[[#This Row],[Size '[bp']]]/$F$3118*100</f>
        <v>1.0793773406625238E-2</v>
      </c>
      <c r="H897" s="15" t="s">
        <v>7616</v>
      </c>
      <c r="I897" s="14" t="s">
        <v>6798</v>
      </c>
      <c r="J897" s="14" t="s">
        <v>6566</v>
      </c>
      <c r="K897" s="22" t="s">
        <v>7614</v>
      </c>
      <c r="L897" s="22" t="s">
        <v>7617</v>
      </c>
      <c r="M897" s="24" t="s">
        <v>10855</v>
      </c>
      <c r="N897" s="20"/>
      <c r="O897" s="20"/>
      <c r="P897" s="20"/>
      <c r="Q897" s="20"/>
    </row>
    <row r="898" spans="1:17" x14ac:dyDescent="0.25">
      <c r="A898" s="15" t="s">
        <v>2459</v>
      </c>
      <c r="B898" s="15" t="s">
        <v>4499</v>
      </c>
      <c r="C898" s="15" t="s">
        <v>2458</v>
      </c>
      <c r="D898" s="15">
        <v>928944</v>
      </c>
      <c r="E898" s="15">
        <v>929210</v>
      </c>
      <c r="F898" s="15">
        <f>ABS(Tabelle2[[#This Row],[Stop]]-Tabelle2[[#This Row],[Start]]+1)</f>
        <v>267</v>
      </c>
      <c r="G898" s="16">
        <f>Tabelle2[[#This Row],[Size '[bp']]]/$F$3118*100</f>
        <v>9.2074680497410185E-3</v>
      </c>
      <c r="H898" s="15" t="s">
        <v>7618</v>
      </c>
      <c r="I898" s="14" t="s">
        <v>7619</v>
      </c>
      <c r="J898" s="14" t="s">
        <v>6575</v>
      </c>
      <c r="K898" s="22"/>
      <c r="L898" s="22"/>
      <c r="M898" s="24"/>
      <c r="N898" s="20"/>
      <c r="O898" s="20"/>
      <c r="P898" s="20"/>
      <c r="Q898" s="20"/>
    </row>
    <row r="899" spans="1:17" x14ac:dyDescent="0.25">
      <c r="A899" s="15" t="s">
        <v>2457</v>
      </c>
      <c r="B899" s="15" t="s">
        <v>4500</v>
      </c>
      <c r="C899" s="15" t="s">
        <v>2456</v>
      </c>
      <c r="D899" s="15">
        <v>929222</v>
      </c>
      <c r="E899" s="15">
        <v>929395</v>
      </c>
      <c r="F899" s="15">
        <f>ABS(Tabelle2[[#This Row],[Stop]]-Tabelle2[[#This Row],[Start]]+1)</f>
        <v>174</v>
      </c>
      <c r="G899" s="16">
        <f>Tabelle2[[#This Row],[Size '[bp']]]/$F$3118*100</f>
        <v>6.0003724369098767E-3</v>
      </c>
      <c r="H899" s="15" t="s">
        <v>7620</v>
      </c>
      <c r="I899" s="14" t="s">
        <v>2455</v>
      </c>
      <c r="J899" s="14" t="s">
        <v>6575</v>
      </c>
      <c r="K899" s="22"/>
      <c r="L899" s="22"/>
      <c r="M899" s="24"/>
      <c r="N899" s="20"/>
      <c r="O899" s="20"/>
      <c r="P899" s="20"/>
      <c r="Q899" s="20"/>
    </row>
    <row r="900" spans="1:17" x14ac:dyDescent="0.25">
      <c r="A900" s="15" t="s">
        <v>2454</v>
      </c>
      <c r="B900" s="15" t="s">
        <v>4501</v>
      </c>
      <c r="C900" s="15" t="s">
        <v>2453</v>
      </c>
      <c r="D900" s="15">
        <v>929518</v>
      </c>
      <c r="E900" s="15">
        <v>930285</v>
      </c>
      <c r="F900" s="15">
        <f>ABS(Tabelle2[[#This Row],[Stop]]-Tabelle2[[#This Row],[Start]]+1)</f>
        <v>768</v>
      </c>
      <c r="G900" s="16">
        <f>Tabelle2[[#This Row],[Size '[bp']]]/$F$3118*100</f>
        <v>2.6484402480153942E-2</v>
      </c>
      <c r="H900" s="15" t="s">
        <v>7621</v>
      </c>
      <c r="I900" s="14" t="s">
        <v>6931</v>
      </c>
      <c r="J900" s="14" t="s">
        <v>6566</v>
      </c>
      <c r="K900" s="22"/>
      <c r="L900" s="22"/>
      <c r="M900" s="24"/>
      <c r="N900" s="20"/>
      <c r="O900" s="20"/>
      <c r="P900" s="20"/>
      <c r="Q900" s="20"/>
    </row>
    <row r="901" spans="1:17" x14ac:dyDescent="0.25">
      <c r="A901" s="15" t="s">
        <v>2452</v>
      </c>
      <c r="B901" s="15" t="s">
        <v>4502</v>
      </c>
      <c r="C901" s="15" t="s">
        <v>2451</v>
      </c>
      <c r="D901" s="15">
        <v>930282</v>
      </c>
      <c r="E901" s="15">
        <v>931721</v>
      </c>
      <c r="F901" s="15">
        <f>ABS(Tabelle2[[#This Row],[Stop]]-Tabelle2[[#This Row],[Start]]+1)</f>
        <v>1440</v>
      </c>
      <c r="G901" s="16">
        <f>Tabelle2[[#This Row],[Size '[bp']]]/$F$3118*100</f>
        <v>4.9658254650288641E-2</v>
      </c>
      <c r="H901" s="15" t="s">
        <v>7622</v>
      </c>
      <c r="I901" s="14" t="s">
        <v>6933</v>
      </c>
      <c r="J901" s="14" t="s">
        <v>6566</v>
      </c>
      <c r="K901" s="22"/>
      <c r="L901" s="22"/>
      <c r="M901" s="24"/>
      <c r="N901" s="20"/>
      <c r="O901" s="20"/>
      <c r="P901" s="20"/>
      <c r="Q901" s="20"/>
    </row>
    <row r="902" spans="1:17" x14ac:dyDescent="0.25">
      <c r="A902" s="15" t="s">
        <v>37</v>
      </c>
      <c r="B902" s="15" t="s">
        <v>4503</v>
      </c>
      <c r="C902" s="15" t="s">
        <v>11370</v>
      </c>
      <c r="D902" s="15">
        <v>931796</v>
      </c>
      <c r="E902" s="15">
        <v>933121</v>
      </c>
      <c r="F902" s="15">
        <f>ABS(Tabelle2[[#This Row],[Stop]]-Tabelle2[[#This Row],[Start]]+1)</f>
        <v>1326</v>
      </c>
      <c r="G902" s="16">
        <f>Tabelle2[[#This Row],[Size '[bp']]]/$F$3118*100</f>
        <v>4.5726976157140789E-2</v>
      </c>
      <c r="H902" s="15" t="s">
        <v>11371</v>
      </c>
      <c r="I902" s="14" t="s">
        <v>11369</v>
      </c>
      <c r="J902" s="14" t="s">
        <v>6585</v>
      </c>
      <c r="K902" s="29"/>
      <c r="L902" s="29"/>
      <c r="M902" s="30" t="s">
        <v>10738</v>
      </c>
      <c r="N902" s="20"/>
      <c r="O902" s="20"/>
      <c r="P902" s="20"/>
      <c r="Q902" s="20"/>
    </row>
    <row r="903" spans="1:17" x14ac:dyDescent="0.25">
      <c r="A903" s="15" t="s">
        <v>2450</v>
      </c>
      <c r="B903" s="15" t="s">
        <v>4504</v>
      </c>
      <c r="D903" s="15">
        <v>933176</v>
      </c>
      <c r="E903" s="15">
        <v>933763</v>
      </c>
      <c r="F903" s="15">
        <f>ABS(Tabelle2[[#This Row],[Stop]]-Tabelle2[[#This Row],[Start]]+1)</f>
        <v>588</v>
      </c>
      <c r="G903" s="16">
        <f>Tabelle2[[#This Row],[Size '[bp']]]/$F$3118*100</f>
        <v>2.0277120648867861E-2</v>
      </c>
      <c r="I903" s="14" t="s">
        <v>7623</v>
      </c>
      <c r="J903" s="14" t="s">
        <v>6653</v>
      </c>
      <c r="K903" s="22"/>
      <c r="L903" s="22"/>
      <c r="M903" s="24"/>
      <c r="N903" s="20"/>
      <c r="O903" s="20"/>
      <c r="P903" s="20"/>
      <c r="Q903" s="20"/>
    </row>
    <row r="904" spans="1:17" x14ac:dyDescent="0.25">
      <c r="A904" s="15" t="s">
        <v>2449</v>
      </c>
      <c r="D904" s="15">
        <v>933760</v>
      </c>
      <c r="E904" s="15">
        <v>933960</v>
      </c>
      <c r="F904" s="15">
        <f>ABS(Tabelle2[[#This Row],[Stop]]-Tabelle2[[#This Row],[Start]]+1)</f>
        <v>201</v>
      </c>
      <c r="G904" s="16">
        <f>Tabelle2[[#This Row],[Size '[bp']]]/$F$3118*100</f>
        <v>6.9314647116027889E-3</v>
      </c>
      <c r="I904" s="14" t="s">
        <v>6560</v>
      </c>
      <c r="J904" s="14" t="s">
        <v>11627</v>
      </c>
      <c r="K904" s="22"/>
      <c r="L904" s="22"/>
      <c r="M904" s="24"/>
      <c r="N904" s="20"/>
      <c r="O904" s="20"/>
      <c r="P904" s="20"/>
      <c r="Q904" s="20"/>
    </row>
    <row r="905" spans="1:17" ht="25.5" x14ac:dyDescent="0.25">
      <c r="A905" s="15" t="s">
        <v>2448</v>
      </c>
      <c r="B905" s="15" t="s">
        <v>4505</v>
      </c>
      <c r="C905" s="15" t="s">
        <v>2447</v>
      </c>
      <c r="D905" s="15">
        <v>934444</v>
      </c>
      <c r="E905" s="15">
        <v>934037</v>
      </c>
      <c r="F905" s="15">
        <f>ABS(Tabelle2[[#This Row],[Stop]]-Tabelle2[[#This Row],[Start]]+1)</f>
        <v>406</v>
      </c>
      <c r="G905" s="16">
        <f>Tabelle2[[#This Row],[Size '[bp']]]/$F$3118*100</f>
        <v>1.400086901945638E-2</v>
      </c>
      <c r="H905" s="15" t="s">
        <v>7624</v>
      </c>
      <c r="I905" s="14" t="s">
        <v>7625</v>
      </c>
      <c r="J905" s="14" t="s">
        <v>7213</v>
      </c>
      <c r="K905" s="22"/>
      <c r="L905" s="22"/>
      <c r="M905" s="24" t="s">
        <v>11372</v>
      </c>
      <c r="N905" s="20"/>
      <c r="O905" s="20"/>
      <c r="P905" s="20"/>
      <c r="Q905" s="20"/>
    </row>
    <row r="906" spans="1:17" x14ac:dyDescent="0.25">
      <c r="A906" s="15" t="s">
        <v>2446</v>
      </c>
      <c r="B906" s="15" t="s">
        <v>4506</v>
      </c>
      <c r="D906" s="15">
        <v>935179</v>
      </c>
      <c r="E906" s="15">
        <v>934526</v>
      </c>
      <c r="F906" s="15">
        <f>ABS(Tabelle2[[#This Row],[Stop]]-Tabelle2[[#This Row],[Start]]+1)</f>
        <v>652</v>
      </c>
      <c r="G906" s="16">
        <f>Tabelle2[[#This Row],[Size '[bp']]]/$F$3118*100</f>
        <v>2.2484154188880688E-2</v>
      </c>
      <c r="I906" s="14" t="s">
        <v>7523</v>
      </c>
      <c r="J906" s="14" t="s">
        <v>11627</v>
      </c>
      <c r="K906" s="22"/>
      <c r="L906" s="22"/>
      <c r="M906" s="24"/>
      <c r="N906" s="20"/>
      <c r="O906" s="20"/>
      <c r="P906" s="20"/>
      <c r="Q906" s="20"/>
    </row>
    <row r="907" spans="1:17" x14ac:dyDescent="0.25">
      <c r="A907" s="15" t="s">
        <v>2445</v>
      </c>
      <c r="B907" s="15" t="s">
        <v>4507</v>
      </c>
      <c r="C907" s="15" t="s">
        <v>2444</v>
      </c>
      <c r="D907" s="15">
        <v>935771</v>
      </c>
      <c r="E907" s="15">
        <v>935199</v>
      </c>
      <c r="F907" s="15">
        <f>ABS(Tabelle2[[#This Row],[Stop]]-Tabelle2[[#This Row],[Start]]+1)</f>
        <v>571</v>
      </c>
      <c r="G907" s="16">
        <f>Tabelle2[[#This Row],[Size '[bp']]]/$F$3118*100</f>
        <v>1.9690877364801955E-2</v>
      </c>
      <c r="H907" s="15" t="s">
        <v>7626</v>
      </c>
      <c r="I907" s="14" t="s">
        <v>2443</v>
      </c>
      <c r="J907" s="14" t="s">
        <v>6653</v>
      </c>
      <c r="K907" s="22"/>
      <c r="L907" s="22"/>
      <c r="M907" s="24"/>
      <c r="N907" s="20"/>
      <c r="O907" s="20"/>
      <c r="P907" s="20"/>
      <c r="Q907" s="20"/>
    </row>
    <row r="908" spans="1:17" x14ac:dyDescent="0.25">
      <c r="A908" s="15" t="s">
        <v>2442</v>
      </c>
      <c r="B908" s="15" t="s">
        <v>4508</v>
      </c>
      <c r="C908" s="15" t="s">
        <v>2441</v>
      </c>
      <c r="D908" s="15">
        <v>935844</v>
      </c>
      <c r="E908" s="15">
        <v>936791</v>
      </c>
      <c r="F908" s="15">
        <f>ABS(Tabelle2[[#This Row],[Stop]]-Tabelle2[[#This Row],[Start]]+1)</f>
        <v>948</v>
      </c>
      <c r="G908" s="16">
        <f>Tabelle2[[#This Row],[Size '[bp']]]/$F$3118*100</f>
        <v>3.2691684311440018E-2</v>
      </c>
      <c r="H908" s="15" t="s">
        <v>7627</v>
      </c>
      <c r="I908" s="14" t="s">
        <v>7628</v>
      </c>
      <c r="J908" s="14" t="s">
        <v>6614</v>
      </c>
      <c r="K908" s="22"/>
      <c r="L908" s="22"/>
      <c r="M908" s="24" t="s">
        <v>11346</v>
      </c>
      <c r="N908" s="20"/>
      <c r="O908" s="20"/>
      <c r="P908" s="20"/>
      <c r="Q908" s="20"/>
    </row>
    <row r="909" spans="1:17" x14ac:dyDescent="0.25">
      <c r="A909" s="15" t="s">
        <v>2440</v>
      </c>
      <c r="B909" s="15" t="s">
        <v>4509</v>
      </c>
      <c r="C909" s="15" t="s">
        <v>2439</v>
      </c>
      <c r="D909" s="15">
        <v>936820</v>
      </c>
      <c r="E909" s="15">
        <v>938079</v>
      </c>
      <c r="F909" s="15">
        <f>ABS(Tabelle2[[#This Row],[Stop]]-Tabelle2[[#This Row],[Start]]+1)</f>
        <v>1260</v>
      </c>
      <c r="G909" s="16">
        <f>Tabelle2[[#This Row],[Size '[bp']]]/$F$3118*100</f>
        <v>4.3450972819002558E-2</v>
      </c>
      <c r="H909" s="15" t="s">
        <v>7629</v>
      </c>
      <c r="I909" s="14" t="s">
        <v>7630</v>
      </c>
      <c r="J909" s="14" t="s">
        <v>6653</v>
      </c>
      <c r="K909" s="22"/>
      <c r="L909" s="22"/>
      <c r="M909" s="24"/>
      <c r="N909" s="20"/>
      <c r="O909" s="20"/>
      <c r="P909" s="20"/>
      <c r="Q909" s="20"/>
    </row>
    <row r="910" spans="1:17" x14ac:dyDescent="0.25">
      <c r="A910" s="15" t="s">
        <v>2438</v>
      </c>
      <c r="B910" s="15" t="s">
        <v>4510</v>
      </c>
      <c r="C910" s="15" t="s">
        <v>11351</v>
      </c>
      <c r="D910" s="15">
        <v>938084</v>
      </c>
      <c r="E910" s="15">
        <v>938746</v>
      </c>
      <c r="F910" s="15">
        <f>ABS(Tabelle2[[#This Row],[Stop]]-Tabelle2[[#This Row],[Start]]+1)</f>
        <v>663</v>
      </c>
      <c r="G910" s="16">
        <f>Tabelle2[[#This Row],[Size '[bp']]]/$F$3118*100</f>
        <v>2.2863488078570395E-2</v>
      </c>
      <c r="H910" s="15" t="s">
        <v>11352</v>
      </c>
      <c r="I910" s="14" t="s">
        <v>7631</v>
      </c>
      <c r="J910" s="14" t="s">
        <v>6563</v>
      </c>
      <c r="K910" s="22"/>
      <c r="L910" s="22"/>
      <c r="M910" s="24" t="s">
        <v>11353</v>
      </c>
      <c r="N910" s="20"/>
      <c r="O910" s="20"/>
      <c r="P910" s="20"/>
      <c r="Q910" s="20"/>
    </row>
    <row r="911" spans="1:17" x14ac:dyDescent="0.25">
      <c r="A911" s="15" t="s">
        <v>2437</v>
      </c>
      <c r="B911" s="15" t="s">
        <v>4511</v>
      </c>
      <c r="D911" s="15">
        <v>938851</v>
      </c>
      <c r="E911" s="15">
        <v>939873</v>
      </c>
      <c r="F911" s="15">
        <f>ABS(Tabelle2[[#This Row],[Stop]]-Tabelle2[[#This Row],[Start]]+1)</f>
        <v>1023</v>
      </c>
      <c r="G911" s="16">
        <f>Tabelle2[[#This Row],[Size '[bp']]]/$F$3118*100</f>
        <v>3.5278051741142555E-2</v>
      </c>
      <c r="I911" s="14" t="s">
        <v>6564</v>
      </c>
      <c r="J911" s="14" t="s">
        <v>11627</v>
      </c>
      <c r="K911" s="22"/>
      <c r="L911" s="22"/>
      <c r="M911" s="24"/>
      <c r="N911" s="20"/>
      <c r="O911" s="20"/>
      <c r="P911" s="20"/>
      <c r="Q911" s="20"/>
    </row>
    <row r="912" spans="1:17" ht="25.5" x14ac:dyDescent="0.25">
      <c r="A912" s="15" t="s">
        <v>2436</v>
      </c>
      <c r="B912" s="15" t="s">
        <v>4512</v>
      </c>
      <c r="D912" s="15">
        <v>939896</v>
      </c>
      <c r="E912" s="15">
        <v>941098</v>
      </c>
      <c r="F912" s="15">
        <f>ABS(Tabelle2[[#This Row],[Stop]]-Tabelle2[[#This Row],[Start]]+1)</f>
        <v>1203</v>
      </c>
      <c r="G912" s="16">
        <f>Tabelle2[[#This Row],[Size '[bp']]]/$F$3118*100</f>
        <v>4.1485333572428632E-2</v>
      </c>
      <c r="I912" s="14" t="s">
        <v>7632</v>
      </c>
      <c r="J912" s="14" t="s">
        <v>6597</v>
      </c>
      <c r="K912" s="22"/>
      <c r="L912" s="22"/>
      <c r="M912" s="24"/>
      <c r="N912" s="20"/>
      <c r="O912" s="20"/>
      <c r="P912" s="20"/>
      <c r="Q912" s="20"/>
    </row>
    <row r="913" spans="1:17" x14ac:dyDescent="0.25">
      <c r="A913" s="15" t="s">
        <v>2435</v>
      </c>
      <c r="B913" s="15" t="s">
        <v>4513</v>
      </c>
      <c r="D913" s="15">
        <v>941155</v>
      </c>
      <c r="E913" s="15">
        <v>941562</v>
      </c>
      <c r="F913" s="15">
        <f>ABS(Tabelle2[[#This Row],[Stop]]-Tabelle2[[#This Row],[Start]]+1)</f>
        <v>408</v>
      </c>
      <c r="G913" s="16">
        <f>Tabelle2[[#This Row],[Size '[bp']]]/$F$3118*100</f>
        <v>1.4069838817581779E-2</v>
      </c>
      <c r="I913" s="14" t="s">
        <v>6564</v>
      </c>
      <c r="J913" s="14" t="s">
        <v>11627</v>
      </c>
      <c r="K913" s="22" t="s">
        <v>6893</v>
      </c>
      <c r="L913" s="22"/>
      <c r="M913" s="24"/>
      <c r="N913" s="20"/>
      <c r="O913" s="20"/>
      <c r="P913" s="20"/>
      <c r="Q913" s="20"/>
    </row>
    <row r="914" spans="1:17" x14ac:dyDescent="0.25">
      <c r="A914" s="15" t="s">
        <v>2434</v>
      </c>
      <c r="B914" s="15" t="s">
        <v>4514</v>
      </c>
      <c r="D914" s="15">
        <v>941555</v>
      </c>
      <c r="E914" s="15">
        <v>942226</v>
      </c>
      <c r="F914" s="15">
        <f>ABS(Tabelle2[[#This Row],[Stop]]-Tabelle2[[#This Row],[Start]]+1)</f>
        <v>672</v>
      </c>
      <c r="G914" s="16">
        <f>Tabelle2[[#This Row],[Size '[bp']]]/$F$3118*100</f>
        <v>2.3173852170134696E-2</v>
      </c>
      <c r="I914" s="14" t="s">
        <v>6564</v>
      </c>
      <c r="J914" s="14" t="s">
        <v>11627</v>
      </c>
      <c r="K914" s="22" t="s">
        <v>6893</v>
      </c>
      <c r="L914" s="22"/>
      <c r="M914" s="24"/>
      <c r="N914" s="20"/>
      <c r="O914" s="20"/>
      <c r="P914" s="20"/>
      <c r="Q914" s="20"/>
    </row>
    <row r="915" spans="1:17" ht="25.5" x14ac:dyDescent="0.25">
      <c r="A915" s="15" t="s">
        <v>2433</v>
      </c>
      <c r="B915" s="15" t="s">
        <v>4515</v>
      </c>
      <c r="C915" s="15" t="s">
        <v>2432</v>
      </c>
      <c r="D915" s="15">
        <v>942237</v>
      </c>
      <c r="E915" s="15">
        <v>943397</v>
      </c>
      <c r="F915" s="15">
        <f>ABS(Tabelle2[[#This Row],[Stop]]-Tabelle2[[#This Row],[Start]]+1)</f>
        <v>1161</v>
      </c>
      <c r="G915" s="16">
        <f>Tabelle2[[#This Row],[Size '[bp']]]/$F$3118*100</f>
        <v>4.0036967811795214E-2</v>
      </c>
      <c r="H915" s="15" t="s">
        <v>7633</v>
      </c>
      <c r="I915" s="14" t="s">
        <v>7634</v>
      </c>
      <c r="J915" s="14" t="s">
        <v>6614</v>
      </c>
      <c r="K915" s="22" t="s">
        <v>6893</v>
      </c>
      <c r="L915" s="22"/>
      <c r="M915" s="24"/>
      <c r="N915" s="20"/>
      <c r="O915" s="20"/>
      <c r="P915" s="20"/>
      <c r="Q915" s="20"/>
    </row>
    <row r="916" spans="1:17" x14ac:dyDescent="0.25">
      <c r="A916" s="15" t="s">
        <v>2431</v>
      </c>
      <c r="B916" s="15" t="s">
        <v>4516</v>
      </c>
      <c r="C916" s="15" t="s">
        <v>2430</v>
      </c>
      <c r="D916" s="15">
        <v>945409</v>
      </c>
      <c r="E916" s="15">
        <v>943847</v>
      </c>
      <c r="F916" s="15">
        <f>ABS(Tabelle2[[#This Row],[Stop]]-Tabelle2[[#This Row],[Start]]+1)</f>
        <v>1561</v>
      </c>
      <c r="G916" s="16">
        <f>Tabelle2[[#This Row],[Size '[bp']]]/$F$3118*100</f>
        <v>5.3830927436875391E-2</v>
      </c>
      <c r="H916" s="15" t="s">
        <v>7635</v>
      </c>
      <c r="I916" s="14" t="s">
        <v>7636</v>
      </c>
      <c r="J916" s="14" t="s">
        <v>6632</v>
      </c>
      <c r="K916" s="22"/>
      <c r="L916" s="22"/>
      <c r="M916" s="24" t="s">
        <v>11375</v>
      </c>
      <c r="N916" s="20"/>
      <c r="O916" s="20"/>
      <c r="P916" s="20"/>
      <c r="Q916" s="20"/>
    </row>
    <row r="917" spans="1:17" ht="25.5" x14ac:dyDescent="0.25">
      <c r="A917" s="15" t="s">
        <v>2429</v>
      </c>
      <c r="B917" s="15" t="s">
        <v>4517</v>
      </c>
      <c r="D917" s="15">
        <v>945457</v>
      </c>
      <c r="E917" s="15">
        <v>946305</v>
      </c>
      <c r="F917" s="15">
        <f>ABS(Tabelle2[[#This Row],[Stop]]-Tabelle2[[#This Row],[Start]]+1)</f>
        <v>849</v>
      </c>
      <c r="G917" s="16">
        <f>Tabelle2[[#This Row],[Size '[bp']]]/$F$3118*100</f>
        <v>2.9277679304232675E-2</v>
      </c>
      <c r="I917" s="14" t="s">
        <v>7637</v>
      </c>
      <c r="J917" s="14" t="s">
        <v>6690</v>
      </c>
      <c r="K917" s="22"/>
      <c r="L917" s="22"/>
      <c r="M917" s="24"/>
      <c r="N917" s="20"/>
      <c r="O917" s="20"/>
      <c r="P917" s="20"/>
      <c r="Q917" s="20"/>
    </row>
    <row r="918" spans="1:17" ht="25.5" x14ac:dyDescent="0.25">
      <c r="A918" s="15" t="s">
        <v>81</v>
      </c>
      <c r="B918" s="15" t="s">
        <v>4518</v>
      </c>
      <c r="C918" s="15" t="s">
        <v>82</v>
      </c>
      <c r="D918" s="15">
        <v>946465</v>
      </c>
      <c r="E918" s="15">
        <v>948252</v>
      </c>
      <c r="F918" s="15">
        <f>ABS(Tabelle2[[#This Row],[Stop]]-Tabelle2[[#This Row],[Start]]+1)</f>
        <v>1788</v>
      </c>
      <c r="G918" s="16">
        <f>Tabelle2[[#This Row],[Size '[bp']]]/$F$3118*100</f>
        <v>6.1658999524108395E-2</v>
      </c>
      <c r="H918" s="15" t="s">
        <v>7638</v>
      </c>
      <c r="I918" s="14" t="s">
        <v>7639</v>
      </c>
      <c r="J918" s="14" t="s">
        <v>6690</v>
      </c>
      <c r="K918" s="22" t="s">
        <v>7640</v>
      </c>
      <c r="L918" s="22"/>
      <c r="M918" s="24" t="s">
        <v>11376</v>
      </c>
      <c r="N918" s="20"/>
      <c r="O918" s="20"/>
      <c r="P918" s="20"/>
      <c r="Q918" s="20"/>
    </row>
    <row r="919" spans="1:17" x14ac:dyDescent="0.25">
      <c r="A919" s="15" t="s">
        <v>2428</v>
      </c>
      <c r="B919" s="15" t="s">
        <v>4519</v>
      </c>
      <c r="C919" s="15" t="s">
        <v>2427</v>
      </c>
      <c r="D919" s="15">
        <v>948309</v>
      </c>
      <c r="E919" s="15">
        <v>950141</v>
      </c>
      <c r="F919" s="15">
        <f>ABS(Tabelle2[[#This Row],[Stop]]-Tabelle2[[#This Row],[Start]]+1)</f>
        <v>1833</v>
      </c>
      <c r="G919" s="16">
        <f>Tabelle2[[#This Row],[Size '[bp']]]/$F$3118*100</f>
        <v>6.3210819981929914E-2</v>
      </c>
      <c r="H919" s="15" t="s">
        <v>7641</v>
      </c>
      <c r="I919" s="14" t="s">
        <v>7642</v>
      </c>
      <c r="J919" s="14" t="s">
        <v>6575</v>
      </c>
      <c r="K919" s="22"/>
      <c r="L919" s="22"/>
      <c r="M919" s="24"/>
      <c r="N919" s="20"/>
      <c r="O919" s="20"/>
      <c r="P919" s="20"/>
      <c r="Q919" s="20"/>
    </row>
    <row r="920" spans="1:17" ht="38.25" x14ac:dyDescent="0.25">
      <c r="A920" s="15" t="s">
        <v>2426</v>
      </c>
      <c r="B920" s="15" t="s">
        <v>4520</v>
      </c>
      <c r="D920" s="15">
        <v>950260</v>
      </c>
      <c r="E920" s="15">
        <v>952311</v>
      </c>
      <c r="F920" s="15">
        <f>ABS(Tabelle2[[#This Row],[Stop]]-Tabelle2[[#This Row],[Start]]+1)</f>
        <v>2052</v>
      </c>
      <c r="G920" s="16">
        <f>Tabelle2[[#This Row],[Size '[bp']]]/$F$3118*100</f>
        <v>7.0763012876661313E-2</v>
      </c>
      <c r="I920" s="14" t="s">
        <v>10717</v>
      </c>
      <c r="J920" s="14" t="s">
        <v>6563</v>
      </c>
      <c r="K920" s="22"/>
      <c r="L920" s="22"/>
      <c r="M920" s="24"/>
      <c r="N920" s="20"/>
      <c r="O920" s="21">
        <v>1</v>
      </c>
      <c r="P920" s="20"/>
      <c r="Q920" s="21">
        <v>1</v>
      </c>
    </row>
    <row r="921" spans="1:17" x14ac:dyDescent="0.25">
      <c r="A921" s="15" t="s">
        <v>2425</v>
      </c>
      <c r="B921" s="15" t="s">
        <v>4521</v>
      </c>
      <c r="D921" s="15">
        <v>952929</v>
      </c>
      <c r="E921" s="15">
        <v>952294</v>
      </c>
      <c r="F921" s="15">
        <f>ABS(Tabelle2[[#This Row],[Stop]]-Tabelle2[[#This Row],[Start]]+1)</f>
        <v>634</v>
      </c>
      <c r="G921" s="16">
        <f>Tabelle2[[#This Row],[Size '[bp']]]/$F$3118*100</f>
        <v>2.1863426005752081E-2</v>
      </c>
      <c r="I921" s="14" t="s">
        <v>7643</v>
      </c>
      <c r="J921" s="14" t="s">
        <v>6563</v>
      </c>
      <c r="K921" s="22"/>
      <c r="L921" s="22"/>
      <c r="M921" s="24"/>
      <c r="N921" s="20"/>
      <c r="O921" s="21">
        <v>1</v>
      </c>
      <c r="P921" s="20"/>
      <c r="Q921" s="21">
        <v>1</v>
      </c>
    </row>
    <row r="922" spans="1:17" x14ac:dyDescent="0.25">
      <c r="A922" s="15" t="s">
        <v>2424</v>
      </c>
      <c r="B922" s="15" t="s">
        <v>4522</v>
      </c>
      <c r="D922" s="15">
        <v>954460</v>
      </c>
      <c r="E922" s="15">
        <v>953300</v>
      </c>
      <c r="F922" s="15">
        <f>ABS(Tabelle2[[#This Row],[Stop]]-Tabelle2[[#This Row],[Start]]+1)</f>
        <v>1159</v>
      </c>
      <c r="G922" s="16">
        <f>Tabelle2[[#This Row],[Size '[bp']]]/$F$3118*100</f>
        <v>3.9967998013669813E-2</v>
      </c>
      <c r="I922" s="14" t="s">
        <v>7644</v>
      </c>
      <c r="J922" s="14" t="s">
        <v>11627</v>
      </c>
      <c r="K922" s="22"/>
      <c r="L922" s="22"/>
      <c r="M922" s="24"/>
      <c r="N922" s="20"/>
      <c r="O922" s="21">
        <v>1</v>
      </c>
      <c r="P922" s="20"/>
      <c r="Q922" s="21">
        <v>1</v>
      </c>
    </row>
    <row r="923" spans="1:17" x14ac:dyDescent="0.25">
      <c r="A923" s="15" t="s">
        <v>2423</v>
      </c>
      <c r="B923" s="15" t="s">
        <v>4523</v>
      </c>
      <c r="D923" s="15">
        <v>955042</v>
      </c>
      <c r="E923" s="15">
        <v>954509</v>
      </c>
      <c r="F923" s="15">
        <f>ABS(Tabelle2[[#This Row],[Stop]]-Tabelle2[[#This Row],[Start]]+1)</f>
        <v>532</v>
      </c>
      <c r="G923" s="16">
        <f>Tabelle2[[#This Row],[Size '[bp']]]/$F$3118*100</f>
        <v>1.8345966301356636E-2</v>
      </c>
      <c r="I923" s="14" t="s">
        <v>3599</v>
      </c>
      <c r="J923" s="14" t="s">
        <v>6563</v>
      </c>
      <c r="K923" s="22"/>
      <c r="L923" s="22"/>
      <c r="M923" s="24"/>
      <c r="N923" s="20"/>
      <c r="O923" s="21">
        <v>1</v>
      </c>
      <c r="P923" s="20"/>
      <c r="Q923" s="21">
        <v>1</v>
      </c>
    </row>
    <row r="924" spans="1:17" ht="25.5" x14ac:dyDescent="0.25">
      <c r="A924" s="15" t="s">
        <v>2422</v>
      </c>
      <c r="C924" s="15" t="s">
        <v>7645</v>
      </c>
      <c r="D924" s="15">
        <v>955442</v>
      </c>
      <c r="E924" s="15">
        <v>955738</v>
      </c>
      <c r="F924" s="15">
        <f>ABS(Tabelle2[[#This Row],[Stop]]-Tabelle2[[#This Row],[Start]]+1)</f>
        <v>297</v>
      </c>
      <c r="G924" s="16">
        <f>Tabelle2[[#This Row],[Size '[bp']]]/$F$3118*100</f>
        <v>1.0242015021622032E-2</v>
      </c>
      <c r="H924" s="15" t="s">
        <v>7646</v>
      </c>
      <c r="I924" s="14" t="s">
        <v>7647</v>
      </c>
      <c r="J924" s="14" t="s">
        <v>6554</v>
      </c>
      <c r="K924" s="22"/>
      <c r="L924" s="22"/>
      <c r="M924" s="24"/>
      <c r="N924" s="21">
        <v>1</v>
      </c>
      <c r="O924" s="20"/>
      <c r="P924" s="21">
        <v>1</v>
      </c>
      <c r="Q924" s="20"/>
    </row>
    <row r="925" spans="1:17" ht="25.5" x14ac:dyDescent="0.25">
      <c r="A925" s="15" t="s">
        <v>2421</v>
      </c>
      <c r="C925" s="15" t="s">
        <v>7648</v>
      </c>
      <c r="D925" s="15">
        <v>955746</v>
      </c>
      <c r="E925" s="15">
        <v>956225</v>
      </c>
      <c r="F925" s="15">
        <f>ABS(Tabelle2[[#This Row],[Stop]]-Tabelle2[[#This Row],[Start]]+1)</f>
        <v>480</v>
      </c>
      <c r="G925" s="16">
        <f>Tabelle2[[#This Row],[Size '[bp']]]/$F$3118*100</f>
        <v>1.6552751550096213E-2</v>
      </c>
      <c r="H925" s="15" t="s">
        <v>7646</v>
      </c>
      <c r="I925" s="14" t="s">
        <v>7647</v>
      </c>
      <c r="J925" s="14" t="s">
        <v>6554</v>
      </c>
      <c r="K925" s="22"/>
      <c r="L925" s="22"/>
      <c r="M925" s="24"/>
      <c r="N925" s="21">
        <v>1</v>
      </c>
      <c r="O925" s="20"/>
      <c r="P925" s="21">
        <v>1</v>
      </c>
      <c r="Q925" s="20"/>
    </row>
    <row r="926" spans="1:17" ht="25.5" x14ac:dyDescent="0.25">
      <c r="A926" s="15" t="s">
        <v>2420</v>
      </c>
      <c r="B926" s="15" t="s">
        <v>4524</v>
      </c>
      <c r="C926" s="15" t="s">
        <v>7649</v>
      </c>
      <c r="D926" s="15">
        <v>956443</v>
      </c>
      <c r="E926" s="15">
        <v>956826</v>
      </c>
      <c r="F926" s="15">
        <f>ABS(Tabelle2[[#This Row],[Stop]]-Tabelle2[[#This Row],[Start]]+1)</f>
        <v>384</v>
      </c>
      <c r="G926" s="16">
        <f>Tabelle2[[#This Row],[Size '[bp']]]/$F$3118*100</f>
        <v>1.3242201240076971E-2</v>
      </c>
      <c r="H926" s="15" t="s">
        <v>7650</v>
      </c>
      <c r="I926" s="14" t="s">
        <v>6808</v>
      </c>
      <c r="J926" s="14" t="s">
        <v>6554</v>
      </c>
      <c r="K926" s="22"/>
      <c r="L926" s="22"/>
      <c r="M926" s="24"/>
      <c r="N926" s="21">
        <v>1</v>
      </c>
      <c r="O926" s="20"/>
      <c r="P926" s="21">
        <v>1</v>
      </c>
      <c r="Q926" s="20"/>
    </row>
    <row r="927" spans="1:17" x14ac:dyDescent="0.25">
      <c r="A927" s="15" t="s">
        <v>2419</v>
      </c>
      <c r="D927" s="15">
        <v>956823</v>
      </c>
      <c r="E927" s="15">
        <v>956969</v>
      </c>
      <c r="F927" s="15">
        <f>ABS(Tabelle2[[#This Row],[Stop]]-Tabelle2[[#This Row],[Start]]+1)</f>
        <v>147</v>
      </c>
      <c r="G927" s="16">
        <f>Tabelle2[[#This Row],[Size '[bp']]]/$F$3118*100</f>
        <v>5.0692801622169653E-3</v>
      </c>
      <c r="I927" s="14" t="s">
        <v>120</v>
      </c>
      <c r="J927" s="14" t="s">
        <v>11627</v>
      </c>
      <c r="K927" s="22"/>
      <c r="L927" s="22"/>
      <c r="M927" s="24"/>
      <c r="N927" s="20"/>
      <c r="O927" s="21">
        <v>1</v>
      </c>
      <c r="P927" s="20"/>
      <c r="Q927" s="21">
        <v>1</v>
      </c>
    </row>
    <row r="928" spans="1:17" ht="25.5" x14ac:dyDescent="0.25">
      <c r="A928" s="15" t="s">
        <v>2418</v>
      </c>
      <c r="B928" s="15" t="s">
        <v>4525</v>
      </c>
      <c r="C928" s="15" t="s">
        <v>2417</v>
      </c>
      <c r="D928" s="15">
        <v>958867</v>
      </c>
      <c r="E928" s="15">
        <v>957152</v>
      </c>
      <c r="F928" s="15">
        <f>ABS(Tabelle2[[#This Row],[Stop]]-Tabelle2[[#This Row],[Start]]+1)</f>
        <v>1714</v>
      </c>
      <c r="G928" s="16">
        <f>Tabelle2[[#This Row],[Size '[bp']]]/$F$3118*100</f>
        <v>5.9107116993468559E-2</v>
      </c>
      <c r="H928" s="15" t="s">
        <v>7651</v>
      </c>
      <c r="I928" s="14" t="s">
        <v>7652</v>
      </c>
      <c r="J928" s="14" t="s">
        <v>7653</v>
      </c>
      <c r="K928" s="29"/>
      <c r="L928" s="29"/>
      <c r="M928" s="30" t="s">
        <v>11163</v>
      </c>
      <c r="N928" s="21">
        <v>1</v>
      </c>
      <c r="O928" s="20"/>
      <c r="P928" s="21">
        <v>1</v>
      </c>
      <c r="Q928" s="20"/>
    </row>
    <row r="929" spans="1:17" ht="25.5" x14ac:dyDescent="0.25">
      <c r="A929" s="15" t="s">
        <v>2416</v>
      </c>
      <c r="B929" s="15" t="s">
        <v>4526</v>
      </c>
      <c r="D929" s="15">
        <v>960467</v>
      </c>
      <c r="E929" s="15">
        <v>959310</v>
      </c>
      <c r="F929" s="15">
        <f>ABS(Tabelle2[[#This Row],[Stop]]-Tabelle2[[#This Row],[Start]]+1)</f>
        <v>1156</v>
      </c>
      <c r="G929" s="16">
        <f>Tabelle2[[#This Row],[Size '[bp']]]/$F$3118*100</f>
        <v>3.9864543316481711E-2</v>
      </c>
      <c r="I929" s="14" t="s">
        <v>7654</v>
      </c>
      <c r="J929" s="14" t="s">
        <v>6554</v>
      </c>
      <c r="K929" s="22"/>
      <c r="L929" s="22"/>
      <c r="M929" s="24"/>
      <c r="N929" s="21">
        <v>1</v>
      </c>
      <c r="O929" s="20"/>
      <c r="P929" s="21">
        <v>1</v>
      </c>
      <c r="Q929" s="20"/>
    </row>
    <row r="930" spans="1:17" ht="25.5" x14ac:dyDescent="0.25">
      <c r="A930" s="15" t="s">
        <v>2415</v>
      </c>
      <c r="B930" s="15" t="s">
        <v>4527</v>
      </c>
      <c r="C930" s="15" t="s">
        <v>7655</v>
      </c>
      <c r="D930" s="15">
        <v>961551</v>
      </c>
      <c r="E930" s="15">
        <v>961847</v>
      </c>
      <c r="F930" s="15">
        <f>ABS(Tabelle2[[#This Row],[Stop]]-Tabelle2[[#This Row],[Start]]+1)</f>
        <v>297</v>
      </c>
      <c r="G930" s="16">
        <f>Tabelle2[[#This Row],[Size '[bp']]]/$F$3118*100</f>
        <v>1.0242015021622032E-2</v>
      </c>
      <c r="H930" s="15" t="s">
        <v>7656</v>
      </c>
      <c r="I930" s="14" t="s">
        <v>7647</v>
      </c>
      <c r="J930" s="14" t="s">
        <v>6554</v>
      </c>
      <c r="K930" s="22"/>
      <c r="L930" s="22"/>
      <c r="M930" s="24"/>
      <c r="N930" s="21">
        <v>1</v>
      </c>
      <c r="O930" s="20"/>
      <c r="P930" s="21">
        <v>1</v>
      </c>
      <c r="Q930" s="20"/>
    </row>
    <row r="931" spans="1:17" ht="25.5" x14ac:dyDescent="0.25">
      <c r="A931" s="15" t="s">
        <v>2414</v>
      </c>
      <c r="B931" s="15" t="s">
        <v>4528</v>
      </c>
      <c r="C931" s="15" t="s">
        <v>7657</v>
      </c>
      <c r="D931" s="15">
        <v>961855</v>
      </c>
      <c r="E931" s="15">
        <v>962334</v>
      </c>
      <c r="F931" s="15">
        <f>ABS(Tabelle2[[#This Row],[Stop]]-Tabelle2[[#This Row],[Start]]+1)</f>
        <v>480</v>
      </c>
      <c r="G931" s="16">
        <f>Tabelle2[[#This Row],[Size '[bp']]]/$F$3118*100</f>
        <v>1.6552751550096213E-2</v>
      </c>
      <c r="H931" s="15" t="s">
        <v>7656</v>
      </c>
      <c r="I931" s="14" t="s">
        <v>7647</v>
      </c>
      <c r="J931" s="14" t="s">
        <v>6554</v>
      </c>
      <c r="K931" s="22"/>
      <c r="L931" s="22"/>
      <c r="M931" s="24"/>
      <c r="N931" s="21">
        <v>1</v>
      </c>
      <c r="O931" s="20"/>
      <c r="P931" s="21">
        <v>1</v>
      </c>
      <c r="Q931" s="20"/>
    </row>
    <row r="932" spans="1:17" x14ac:dyDescent="0.25">
      <c r="A932" s="15" t="s">
        <v>2413</v>
      </c>
      <c r="B932" s="15" t="s">
        <v>4529</v>
      </c>
      <c r="C932" s="15" t="s">
        <v>7658</v>
      </c>
      <c r="D932" s="15">
        <v>962767</v>
      </c>
      <c r="E932" s="15">
        <v>963126</v>
      </c>
      <c r="F932" s="15">
        <f>ABS(Tabelle2[[#This Row],[Stop]]-Tabelle2[[#This Row],[Start]]+1)</f>
        <v>360</v>
      </c>
      <c r="G932" s="16">
        <f>Tabelle2[[#This Row],[Size '[bp']]]/$F$3118*100</f>
        <v>1.241456366257216E-2</v>
      </c>
      <c r="H932" s="15" t="s">
        <v>7659</v>
      </c>
      <c r="I932" s="14" t="s">
        <v>7660</v>
      </c>
      <c r="J932" s="14" t="s">
        <v>6566</v>
      </c>
      <c r="K932" s="22" t="s">
        <v>7661</v>
      </c>
      <c r="L932" s="22" t="s">
        <v>7662</v>
      </c>
      <c r="M932" s="20"/>
      <c r="N932" s="21">
        <v>1</v>
      </c>
      <c r="O932" s="20"/>
      <c r="P932" s="21">
        <v>1</v>
      </c>
      <c r="Q932" s="20"/>
    </row>
    <row r="933" spans="1:17" x14ac:dyDescent="0.25">
      <c r="A933" s="15" t="s">
        <v>2412</v>
      </c>
      <c r="B933" s="15" t="s">
        <v>4530</v>
      </c>
      <c r="C933" s="15" t="s">
        <v>7663</v>
      </c>
      <c r="D933" s="15">
        <v>963126</v>
      </c>
      <c r="E933" s="15">
        <v>963722</v>
      </c>
      <c r="F933" s="15">
        <f>ABS(Tabelle2[[#This Row],[Stop]]-Tabelle2[[#This Row],[Start]]+1)</f>
        <v>597</v>
      </c>
      <c r="G933" s="16">
        <f>Tabelle2[[#This Row],[Size '[bp']]]/$F$3118*100</f>
        <v>2.0587484740432163E-2</v>
      </c>
      <c r="H933" s="15" t="s">
        <v>7664</v>
      </c>
      <c r="I933" s="14" t="s">
        <v>7665</v>
      </c>
      <c r="J933" s="14" t="s">
        <v>6597</v>
      </c>
      <c r="K933" s="22" t="s">
        <v>7661</v>
      </c>
      <c r="L933" s="22"/>
      <c r="M933" s="24"/>
      <c r="N933" s="21">
        <v>1</v>
      </c>
      <c r="O933" s="20"/>
      <c r="P933" s="21">
        <v>1</v>
      </c>
      <c r="Q933" s="20"/>
    </row>
    <row r="934" spans="1:17" ht="25.5" x14ac:dyDescent="0.25">
      <c r="A934" s="15" t="s">
        <v>2411</v>
      </c>
      <c r="B934" s="15" t="s">
        <v>4531</v>
      </c>
      <c r="D934" s="15">
        <v>964279</v>
      </c>
      <c r="E934" s="15">
        <v>965112</v>
      </c>
      <c r="F934" s="15">
        <f>ABS(Tabelle2[[#This Row],[Stop]]-Tabelle2[[#This Row],[Start]]+1)</f>
        <v>834</v>
      </c>
      <c r="G934" s="16">
        <f>Tabelle2[[#This Row],[Size '[bp']]]/$F$3118*100</f>
        <v>2.8760405818292169E-2</v>
      </c>
      <c r="I934" s="14" t="s">
        <v>7666</v>
      </c>
      <c r="J934" s="14" t="s">
        <v>6554</v>
      </c>
      <c r="K934" s="22"/>
      <c r="L934" s="22"/>
      <c r="M934" s="24"/>
      <c r="N934" s="20"/>
      <c r="O934" s="20"/>
      <c r="P934" s="20"/>
      <c r="Q934" s="20"/>
    </row>
    <row r="935" spans="1:17" ht="38.25" x14ac:dyDescent="0.25">
      <c r="A935" s="15" t="s">
        <v>2410</v>
      </c>
      <c r="B935" s="15" t="s">
        <v>4532</v>
      </c>
      <c r="C935" s="15" t="s">
        <v>2409</v>
      </c>
      <c r="D935" s="15">
        <v>965283</v>
      </c>
      <c r="E935" s="15">
        <v>966407</v>
      </c>
      <c r="F935" s="15">
        <f>ABS(Tabelle2[[#This Row],[Stop]]-Tabelle2[[#This Row],[Start]]+1)</f>
        <v>1125</v>
      </c>
      <c r="G935" s="16">
        <f>Tabelle2[[#This Row],[Size '[bp']]]/$F$3118*100</f>
        <v>3.8795511445538E-2</v>
      </c>
      <c r="H935" s="15" t="s">
        <v>7667</v>
      </c>
      <c r="I935" s="14" t="s">
        <v>7668</v>
      </c>
      <c r="J935" s="14" t="s">
        <v>6632</v>
      </c>
      <c r="K935" s="22" t="s">
        <v>7669</v>
      </c>
      <c r="L935" s="22"/>
      <c r="M935" s="24"/>
      <c r="N935" s="20"/>
      <c r="O935" s="20"/>
      <c r="P935" s="20"/>
      <c r="Q935" s="20"/>
    </row>
    <row r="936" spans="1:17" ht="38.25" x14ac:dyDescent="0.25">
      <c r="A936" s="15" t="s">
        <v>2408</v>
      </c>
      <c r="B936" s="15" t="s">
        <v>4533</v>
      </c>
      <c r="C936" s="15" t="s">
        <v>2407</v>
      </c>
      <c r="D936" s="15">
        <v>966444</v>
      </c>
      <c r="E936" s="15">
        <v>967325</v>
      </c>
      <c r="F936" s="15">
        <f>ABS(Tabelle2[[#This Row],[Stop]]-Tabelle2[[#This Row],[Start]]+1)</f>
        <v>882</v>
      </c>
      <c r="G936" s="16">
        <f>Tabelle2[[#This Row],[Size '[bp']]]/$F$3118*100</f>
        <v>3.0415680973301794E-2</v>
      </c>
      <c r="H936" s="15" t="s">
        <v>7670</v>
      </c>
      <c r="I936" s="14" t="s">
        <v>7671</v>
      </c>
      <c r="J936" s="14" t="s">
        <v>7672</v>
      </c>
      <c r="K936" s="22" t="s">
        <v>7673</v>
      </c>
      <c r="L936" s="22"/>
      <c r="M936" s="24"/>
      <c r="N936" s="20"/>
      <c r="O936" s="20"/>
      <c r="P936" s="20"/>
      <c r="Q936" s="20"/>
    </row>
    <row r="937" spans="1:17" ht="38.25" x14ac:dyDescent="0.25">
      <c r="A937" s="15" t="s">
        <v>2406</v>
      </c>
      <c r="B937" s="15" t="s">
        <v>4534</v>
      </c>
      <c r="C937" s="15" t="s">
        <v>7674</v>
      </c>
      <c r="D937" s="15">
        <v>967322</v>
      </c>
      <c r="E937" s="15">
        <v>968257</v>
      </c>
      <c r="F937" s="15">
        <f>ABS(Tabelle2[[#This Row],[Stop]]-Tabelle2[[#This Row],[Start]]+1)</f>
        <v>936</v>
      </c>
      <c r="G937" s="16">
        <f>Tabelle2[[#This Row],[Size '[bp']]]/$F$3118*100</f>
        <v>3.2277865522687611E-2</v>
      </c>
      <c r="H937" s="15" t="s">
        <v>7675</v>
      </c>
      <c r="I937" s="14" t="s">
        <v>2405</v>
      </c>
      <c r="J937" s="14" t="s">
        <v>6690</v>
      </c>
      <c r="K937" s="22" t="s">
        <v>7676</v>
      </c>
      <c r="L937" s="22"/>
      <c r="M937" s="24" t="s">
        <v>11431</v>
      </c>
      <c r="N937" s="20"/>
      <c r="O937" s="20"/>
      <c r="P937" s="20"/>
      <c r="Q937" s="20"/>
    </row>
    <row r="938" spans="1:17" ht="38.25" x14ac:dyDescent="0.25">
      <c r="A938" s="15" t="s">
        <v>2404</v>
      </c>
      <c r="B938" s="15" t="s">
        <v>4535</v>
      </c>
      <c r="D938" s="15">
        <v>968298</v>
      </c>
      <c r="E938" s="15">
        <v>970133</v>
      </c>
      <c r="F938" s="15">
        <f>ABS(Tabelle2[[#This Row],[Stop]]-Tabelle2[[#This Row],[Start]]+1)</f>
        <v>1836</v>
      </c>
      <c r="G938" s="16">
        <f>Tabelle2[[#This Row],[Size '[bp']]]/$F$3118*100</f>
        <v>6.3314274679118016E-2</v>
      </c>
      <c r="I938" s="14" t="s">
        <v>7677</v>
      </c>
      <c r="J938" s="14" t="s">
        <v>6563</v>
      </c>
      <c r="K938" s="22" t="s">
        <v>7673</v>
      </c>
      <c r="L938" s="22"/>
      <c r="M938" s="24"/>
      <c r="N938" s="20"/>
      <c r="O938" s="20"/>
      <c r="P938" s="20"/>
      <c r="Q938" s="20"/>
    </row>
    <row r="939" spans="1:17" ht="38.25" x14ac:dyDescent="0.25">
      <c r="A939" s="15" t="s">
        <v>2403</v>
      </c>
      <c r="B939" s="15" t="s">
        <v>4536</v>
      </c>
      <c r="C939" s="15" t="s">
        <v>2402</v>
      </c>
      <c r="D939" s="15">
        <v>970137</v>
      </c>
      <c r="E939" s="15">
        <v>970931</v>
      </c>
      <c r="F939" s="15">
        <f>ABS(Tabelle2[[#This Row],[Stop]]-Tabelle2[[#This Row],[Start]]+1)</f>
        <v>795</v>
      </c>
      <c r="G939" s="16">
        <f>Tabelle2[[#This Row],[Size '[bp']]]/$F$3118*100</f>
        <v>2.7415494754846854E-2</v>
      </c>
      <c r="H939" s="15" t="s">
        <v>7678</v>
      </c>
      <c r="I939" s="14" t="s">
        <v>7679</v>
      </c>
      <c r="J939" s="14" t="s">
        <v>6653</v>
      </c>
      <c r="K939" s="22" t="s">
        <v>7680</v>
      </c>
      <c r="L939" s="22"/>
      <c r="M939" s="24"/>
      <c r="N939" s="20"/>
      <c r="O939" s="20"/>
      <c r="P939" s="20"/>
      <c r="Q939" s="20"/>
    </row>
    <row r="940" spans="1:17" x14ac:dyDescent="0.25">
      <c r="A940" s="15" t="s">
        <v>2401</v>
      </c>
      <c r="B940" s="15" t="s">
        <v>4537</v>
      </c>
      <c r="D940" s="15">
        <v>971410</v>
      </c>
      <c r="E940" s="15">
        <v>970928</v>
      </c>
      <c r="F940" s="15">
        <f>ABS(Tabelle2[[#This Row],[Stop]]-Tabelle2[[#This Row],[Start]]+1)</f>
        <v>481</v>
      </c>
      <c r="G940" s="16">
        <f>Tabelle2[[#This Row],[Size '[bp']]]/$F$3118*100</f>
        <v>1.6587236449158913E-2</v>
      </c>
      <c r="I940" s="14" t="s">
        <v>7681</v>
      </c>
      <c r="J940" s="14" t="s">
        <v>7682</v>
      </c>
      <c r="K940" s="22"/>
      <c r="L940" s="22"/>
      <c r="M940" s="24"/>
      <c r="N940" s="20"/>
      <c r="O940" s="20"/>
      <c r="P940" s="20"/>
      <c r="Q940" s="20"/>
    </row>
    <row r="941" spans="1:17" x14ac:dyDescent="0.25">
      <c r="A941" s="15" t="s">
        <v>2400</v>
      </c>
      <c r="B941" s="15" t="s">
        <v>4538</v>
      </c>
      <c r="D941" s="15">
        <v>971499</v>
      </c>
      <c r="E941" s="15">
        <v>971822</v>
      </c>
      <c r="F941" s="15">
        <f>ABS(Tabelle2[[#This Row],[Stop]]-Tabelle2[[#This Row],[Start]]+1)</f>
        <v>324</v>
      </c>
      <c r="G941" s="16">
        <f>Tabelle2[[#This Row],[Size '[bp']]]/$F$3118*100</f>
        <v>1.1173107296314945E-2</v>
      </c>
      <c r="I941" s="14" t="s">
        <v>6560</v>
      </c>
      <c r="J941" s="14" t="s">
        <v>11627</v>
      </c>
      <c r="K941" s="22"/>
      <c r="L941" s="22"/>
      <c r="M941" s="24"/>
      <c r="N941" s="20"/>
      <c r="O941" s="20"/>
      <c r="P941" s="20"/>
      <c r="Q941" s="20"/>
    </row>
    <row r="942" spans="1:17" x14ac:dyDescent="0.25">
      <c r="A942" s="15" t="s">
        <v>2399</v>
      </c>
      <c r="B942" s="15" t="s">
        <v>4539</v>
      </c>
      <c r="D942" s="15">
        <v>971888</v>
      </c>
      <c r="E942" s="15">
        <v>972211</v>
      </c>
      <c r="F942" s="15">
        <f>ABS(Tabelle2[[#This Row],[Stop]]-Tabelle2[[#This Row],[Start]]+1)</f>
        <v>324</v>
      </c>
      <c r="G942" s="16">
        <f>Tabelle2[[#This Row],[Size '[bp']]]/$F$3118*100</f>
        <v>1.1173107296314945E-2</v>
      </c>
      <c r="I942" s="14" t="s">
        <v>6560</v>
      </c>
      <c r="J942" s="14" t="s">
        <v>11627</v>
      </c>
      <c r="K942" s="22"/>
      <c r="L942" s="22"/>
      <c r="M942" s="24"/>
      <c r="N942" s="20"/>
      <c r="O942" s="20"/>
      <c r="P942" s="20"/>
      <c r="Q942" s="20"/>
    </row>
    <row r="943" spans="1:17" x14ac:dyDescent="0.25">
      <c r="A943" s="15" t="s">
        <v>2398</v>
      </c>
      <c r="B943" s="15" t="s">
        <v>4540</v>
      </c>
      <c r="C943" s="15" t="s">
        <v>7683</v>
      </c>
      <c r="D943" s="15">
        <v>972334</v>
      </c>
      <c r="E943" s="15">
        <v>973296</v>
      </c>
      <c r="F943" s="15">
        <f>ABS(Tabelle2[[#This Row],[Stop]]-Tabelle2[[#This Row],[Start]]+1)</f>
        <v>963</v>
      </c>
      <c r="G943" s="16">
        <f>Tabelle2[[#This Row],[Size '[bp']]]/$F$3118*100</f>
        <v>3.3208957797380527E-2</v>
      </c>
      <c r="H943" s="15" t="s">
        <v>7684</v>
      </c>
      <c r="I943" s="14" t="s">
        <v>7685</v>
      </c>
      <c r="J943" s="14" t="s">
        <v>6597</v>
      </c>
      <c r="K943" s="29"/>
      <c r="L943" s="29"/>
      <c r="M943" s="30" t="s">
        <v>11164</v>
      </c>
      <c r="N943" s="20"/>
      <c r="O943" s="20"/>
      <c r="P943" s="20"/>
      <c r="Q943" s="20"/>
    </row>
    <row r="944" spans="1:17" x14ac:dyDescent="0.25">
      <c r="A944" s="15" t="s">
        <v>2397</v>
      </c>
      <c r="B944" s="15" t="s">
        <v>4541</v>
      </c>
      <c r="D944" s="15">
        <v>974505</v>
      </c>
      <c r="E944" s="15">
        <v>973711</v>
      </c>
      <c r="F944" s="15">
        <f>ABS(Tabelle2[[#This Row],[Stop]]-Tabelle2[[#This Row],[Start]]+1)</f>
        <v>793</v>
      </c>
      <c r="G944" s="16">
        <f>Tabelle2[[#This Row],[Size '[bp']]]/$F$3118*100</f>
        <v>2.7346524956721453E-2</v>
      </c>
      <c r="I944" s="14" t="s">
        <v>7503</v>
      </c>
      <c r="J944" s="14" t="s">
        <v>6614</v>
      </c>
      <c r="K944" s="22"/>
      <c r="L944" s="22"/>
      <c r="M944" s="24"/>
      <c r="N944" s="20"/>
      <c r="O944" s="20"/>
      <c r="P944" s="20"/>
      <c r="Q944" s="20"/>
    </row>
    <row r="945" spans="1:17" ht="25.5" x14ac:dyDescent="0.25">
      <c r="A945" s="15" t="s">
        <v>2396</v>
      </c>
      <c r="B945" s="15" t="s">
        <v>4542</v>
      </c>
      <c r="D945" s="15">
        <v>974609</v>
      </c>
      <c r="E945" s="15">
        <v>975628</v>
      </c>
      <c r="F945" s="15">
        <f>ABS(Tabelle2[[#This Row],[Stop]]-Tabelle2[[#This Row],[Start]]+1)</f>
        <v>1020</v>
      </c>
      <c r="G945" s="16">
        <f>Tabelle2[[#This Row],[Size '[bp']]]/$F$3118*100</f>
        <v>3.5174597043954453E-2</v>
      </c>
      <c r="I945" s="14" t="s">
        <v>7686</v>
      </c>
      <c r="J945" s="14" t="s">
        <v>6614</v>
      </c>
      <c r="K945" s="22"/>
      <c r="L945" s="22"/>
      <c r="M945" s="24"/>
      <c r="N945" s="20"/>
      <c r="O945" s="20"/>
      <c r="P945" s="20"/>
      <c r="Q945" s="20"/>
    </row>
    <row r="946" spans="1:17" x14ac:dyDescent="0.25">
      <c r="A946" s="15" t="s">
        <v>2395</v>
      </c>
      <c r="B946" s="15" t="s">
        <v>4543</v>
      </c>
      <c r="D946" s="15">
        <v>975713</v>
      </c>
      <c r="E946" s="15">
        <v>976435</v>
      </c>
      <c r="F946" s="15">
        <f>ABS(Tabelle2[[#This Row],[Stop]]-Tabelle2[[#This Row],[Start]]+1)</f>
        <v>723</v>
      </c>
      <c r="G946" s="16">
        <f>Tabelle2[[#This Row],[Size '[bp']]]/$F$3118*100</f>
        <v>2.4932582022332422E-2</v>
      </c>
      <c r="I946" s="14" t="s">
        <v>6564</v>
      </c>
      <c r="J946" s="14" t="s">
        <v>11627</v>
      </c>
      <c r="K946" s="22"/>
      <c r="L946" s="22"/>
      <c r="M946" s="24"/>
      <c r="N946" s="20"/>
      <c r="O946" s="20"/>
      <c r="P946" s="20"/>
      <c r="Q946" s="20"/>
    </row>
    <row r="947" spans="1:17" x14ac:dyDescent="0.25">
      <c r="A947" s="15" t="s">
        <v>2394</v>
      </c>
      <c r="B947" s="15" t="s">
        <v>4544</v>
      </c>
      <c r="D947" s="15">
        <v>977628</v>
      </c>
      <c r="E947" s="15">
        <v>976432</v>
      </c>
      <c r="F947" s="15">
        <f>ABS(Tabelle2[[#This Row],[Stop]]-Tabelle2[[#This Row],[Start]]+1)</f>
        <v>1195</v>
      </c>
      <c r="G947" s="16">
        <f>Tabelle2[[#This Row],[Size '[bp']]]/$F$3118*100</f>
        <v>4.1209454379927034E-2</v>
      </c>
      <c r="I947" s="14" t="s">
        <v>120</v>
      </c>
      <c r="J947" s="14" t="s">
        <v>11627</v>
      </c>
      <c r="K947" s="22"/>
      <c r="L947" s="22"/>
      <c r="M947" s="24"/>
      <c r="N947" s="20"/>
      <c r="O947" s="20"/>
      <c r="P947" s="20"/>
      <c r="Q947" s="20"/>
    </row>
    <row r="948" spans="1:17" x14ac:dyDescent="0.25">
      <c r="A948" s="15" t="s">
        <v>2393</v>
      </c>
      <c r="B948" s="15" t="s">
        <v>4545</v>
      </c>
      <c r="C948" s="15" t="s">
        <v>2392</v>
      </c>
      <c r="D948" s="15">
        <v>977756</v>
      </c>
      <c r="E948" s="15">
        <v>979207</v>
      </c>
      <c r="F948" s="15">
        <f>ABS(Tabelle2[[#This Row],[Stop]]-Tabelle2[[#This Row],[Start]]+1)</f>
        <v>1452</v>
      </c>
      <c r="G948" s="16">
        <f>Tabelle2[[#This Row],[Size '[bp']]]/$F$3118*100</f>
        <v>5.0072073439041041E-2</v>
      </c>
      <c r="H948" s="15" t="s">
        <v>7687</v>
      </c>
      <c r="I948" s="14" t="s">
        <v>7688</v>
      </c>
      <c r="J948" s="14" t="s">
        <v>6632</v>
      </c>
      <c r="K948" s="29"/>
      <c r="L948" s="29"/>
      <c r="M948" s="30" t="s">
        <v>11165</v>
      </c>
      <c r="N948" s="20"/>
      <c r="O948" s="20"/>
      <c r="P948" s="20"/>
      <c r="Q948" s="20"/>
    </row>
    <row r="949" spans="1:17" x14ac:dyDescent="0.25">
      <c r="A949" s="15" t="s">
        <v>2391</v>
      </c>
      <c r="B949" s="15" t="s">
        <v>4546</v>
      </c>
      <c r="C949" s="15" t="s">
        <v>7689</v>
      </c>
      <c r="D949" s="15">
        <v>979848</v>
      </c>
      <c r="E949" s="15">
        <v>979267</v>
      </c>
      <c r="F949" s="15">
        <f>ABS(Tabelle2[[#This Row],[Stop]]-Tabelle2[[#This Row],[Start]]+1)</f>
        <v>580</v>
      </c>
      <c r="G949" s="16">
        <f>Tabelle2[[#This Row],[Size '[bp']]]/$F$3118*100</f>
        <v>2.0001241456366257E-2</v>
      </c>
      <c r="H949" s="15" t="s">
        <v>7690</v>
      </c>
      <c r="I949" s="14" t="s">
        <v>7051</v>
      </c>
      <c r="J949" s="14" t="s">
        <v>6566</v>
      </c>
      <c r="K949" s="22" t="s">
        <v>7691</v>
      </c>
      <c r="L949" s="22" t="s">
        <v>7692</v>
      </c>
      <c r="M949" s="24" t="s">
        <v>10853</v>
      </c>
      <c r="N949" s="20"/>
      <c r="O949" s="20"/>
      <c r="P949" s="20"/>
      <c r="Q949" s="20"/>
    </row>
    <row r="950" spans="1:17" ht="25.5" x14ac:dyDescent="0.25">
      <c r="A950" s="15" t="s">
        <v>2390</v>
      </c>
      <c r="B950" s="15" t="s">
        <v>4547</v>
      </c>
      <c r="C950" s="15" t="s">
        <v>2389</v>
      </c>
      <c r="D950" s="15">
        <v>982210</v>
      </c>
      <c r="E950" s="15">
        <v>979835</v>
      </c>
      <c r="F950" s="15">
        <f>ABS(Tabelle2[[#This Row],[Stop]]-Tabelle2[[#This Row],[Start]]+1)</f>
        <v>2374</v>
      </c>
      <c r="G950" s="16">
        <f>Tabelle2[[#This Row],[Size '[bp']]]/$F$3118*100</f>
        <v>8.1867150374850844E-2</v>
      </c>
      <c r="H950" s="15" t="s">
        <v>7693</v>
      </c>
      <c r="I950" s="14" t="s">
        <v>7694</v>
      </c>
      <c r="J950" s="14" t="s">
        <v>6690</v>
      </c>
      <c r="K950" s="22" t="s">
        <v>7691</v>
      </c>
      <c r="L950" s="22"/>
      <c r="M950" s="20" t="s">
        <v>11548</v>
      </c>
      <c r="N950" s="20"/>
      <c r="O950" s="20"/>
      <c r="P950" s="20"/>
      <c r="Q950" s="20"/>
    </row>
    <row r="951" spans="1:17" ht="25.5" x14ac:dyDescent="0.25">
      <c r="A951" s="15" t="s">
        <v>2388</v>
      </c>
      <c r="B951" s="15" t="s">
        <v>4548</v>
      </c>
      <c r="C951" s="15" t="s">
        <v>7695</v>
      </c>
      <c r="D951" s="15">
        <v>982463</v>
      </c>
      <c r="E951" s="15">
        <v>982963</v>
      </c>
      <c r="F951" s="15">
        <f>ABS(Tabelle2[[#This Row],[Stop]]-Tabelle2[[#This Row],[Start]]+1)</f>
        <v>501</v>
      </c>
      <c r="G951" s="16">
        <f>Tabelle2[[#This Row],[Size '[bp']]]/$F$3118*100</f>
        <v>1.7276934430412925E-2</v>
      </c>
      <c r="H951" s="15" t="s">
        <v>7696</v>
      </c>
      <c r="I951" s="14" t="s">
        <v>7697</v>
      </c>
      <c r="J951" s="14" t="s">
        <v>6758</v>
      </c>
      <c r="K951" s="22"/>
      <c r="L951" s="22"/>
      <c r="M951" s="24"/>
      <c r="N951" s="20"/>
      <c r="O951" s="20"/>
      <c r="P951" s="20"/>
      <c r="Q951" s="20"/>
    </row>
    <row r="952" spans="1:17" x14ac:dyDescent="0.25">
      <c r="A952" s="15" t="s">
        <v>2387</v>
      </c>
      <c r="B952" s="15" t="s">
        <v>4549</v>
      </c>
      <c r="D952" s="15">
        <v>983101</v>
      </c>
      <c r="E952" s="15">
        <v>983760</v>
      </c>
      <c r="F952" s="15">
        <f>ABS(Tabelle2[[#This Row],[Stop]]-Tabelle2[[#This Row],[Start]]+1)</f>
        <v>660</v>
      </c>
      <c r="G952" s="16">
        <f>Tabelle2[[#This Row],[Size '[bp']]]/$F$3118*100</f>
        <v>2.2760033381382293E-2</v>
      </c>
      <c r="I952" s="14" t="s">
        <v>6564</v>
      </c>
      <c r="J952" s="14" t="s">
        <v>11627</v>
      </c>
      <c r="K952" s="22"/>
      <c r="L952" s="22"/>
      <c r="M952" s="24"/>
      <c r="N952" s="20"/>
      <c r="O952" s="20"/>
      <c r="P952" s="20"/>
      <c r="Q952" s="20"/>
    </row>
    <row r="953" spans="1:17" x14ac:dyDescent="0.25">
      <c r="A953" s="15" t="s">
        <v>2386</v>
      </c>
      <c r="B953" s="15" t="s">
        <v>4550</v>
      </c>
      <c r="D953" s="15">
        <v>984036</v>
      </c>
      <c r="E953" s="15">
        <v>983761</v>
      </c>
      <c r="F953" s="15">
        <f>ABS(Tabelle2[[#This Row],[Stop]]-Tabelle2[[#This Row],[Start]]+1)</f>
        <v>274</v>
      </c>
      <c r="G953" s="16">
        <f>Tabelle2[[#This Row],[Size '[bp']]]/$F$3118*100</f>
        <v>9.4488623431799226E-3</v>
      </c>
      <c r="I953" s="14" t="s">
        <v>120</v>
      </c>
      <c r="J953" s="14" t="s">
        <v>11627</v>
      </c>
      <c r="K953" s="22"/>
      <c r="L953" s="22"/>
      <c r="M953" s="24"/>
      <c r="N953" s="20"/>
      <c r="O953" s="20"/>
      <c r="P953" s="20"/>
      <c r="Q953" s="20"/>
    </row>
    <row r="954" spans="1:17" x14ac:dyDescent="0.25">
      <c r="A954" s="15" t="s">
        <v>2385</v>
      </c>
      <c r="B954" s="15" t="s">
        <v>4551</v>
      </c>
      <c r="D954" s="15">
        <v>984570</v>
      </c>
      <c r="E954" s="15">
        <v>986123</v>
      </c>
      <c r="F954" s="15">
        <f>ABS(Tabelle2[[#This Row],[Stop]]-Tabelle2[[#This Row],[Start]]+1)</f>
        <v>1554</v>
      </c>
      <c r="G954" s="16">
        <f>Tabelle2[[#This Row],[Size '[bp']]]/$F$3118*100</f>
        <v>5.3589533143436487E-2</v>
      </c>
      <c r="I954" s="14" t="s">
        <v>6560</v>
      </c>
      <c r="J954" s="14" t="s">
        <v>11627</v>
      </c>
      <c r="K954" s="22" t="s">
        <v>7344</v>
      </c>
      <c r="L954" s="22"/>
      <c r="M954" s="24"/>
      <c r="N954" s="20"/>
      <c r="O954" s="20"/>
      <c r="P954" s="20"/>
      <c r="Q954" s="20"/>
    </row>
    <row r="955" spans="1:17" ht="25.5" x14ac:dyDescent="0.25">
      <c r="A955" s="15" t="s">
        <v>2384</v>
      </c>
      <c r="B955" s="15" t="s">
        <v>4552</v>
      </c>
      <c r="C955" s="15" t="s">
        <v>2383</v>
      </c>
      <c r="D955" s="15">
        <v>987980</v>
      </c>
      <c r="E955" s="15">
        <v>986331</v>
      </c>
      <c r="F955" s="15">
        <f>ABS(Tabelle2[[#This Row],[Stop]]-Tabelle2[[#This Row],[Start]]+1)</f>
        <v>1648</v>
      </c>
      <c r="G955" s="16">
        <f>Tabelle2[[#This Row],[Size '[bp']]]/$F$3118*100</f>
        <v>5.6831113655330334E-2</v>
      </c>
      <c r="H955" s="15" t="s">
        <v>7698</v>
      </c>
      <c r="I955" s="14" t="s">
        <v>7699</v>
      </c>
      <c r="J955" s="14" t="s">
        <v>6575</v>
      </c>
      <c r="K955" s="22"/>
      <c r="L955" s="22"/>
      <c r="M955" s="24"/>
      <c r="N955" s="20"/>
      <c r="O955" s="20"/>
      <c r="P955" s="20"/>
      <c r="Q955" s="20"/>
    </row>
    <row r="956" spans="1:17" x14ac:dyDescent="0.25">
      <c r="A956" s="15" t="s">
        <v>83</v>
      </c>
      <c r="B956" s="15" t="s">
        <v>4553</v>
      </c>
      <c r="C956" s="15" t="s">
        <v>84</v>
      </c>
      <c r="D956" s="15">
        <v>988209</v>
      </c>
      <c r="E956" s="15">
        <v>989480</v>
      </c>
      <c r="F956" s="15">
        <f>ABS(Tabelle2[[#This Row],[Stop]]-Tabelle2[[#This Row],[Start]]+1)</f>
        <v>1272</v>
      </c>
      <c r="G956" s="16">
        <f>Tabelle2[[#This Row],[Size '[bp']]]/$F$3118*100</f>
        <v>4.3864791607754965E-2</v>
      </c>
      <c r="H956" s="15" t="s">
        <v>7700</v>
      </c>
      <c r="I956" s="14" t="s">
        <v>7701</v>
      </c>
      <c r="J956" s="14" t="s">
        <v>6690</v>
      </c>
      <c r="K956" s="22" t="s">
        <v>7702</v>
      </c>
      <c r="L956" s="22"/>
      <c r="M956" s="24" t="s">
        <v>10794</v>
      </c>
      <c r="N956" s="20"/>
      <c r="O956" s="20"/>
      <c r="P956" s="20"/>
      <c r="Q956" s="20"/>
    </row>
    <row r="957" spans="1:17" x14ac:dyDescent="0.25">
      <c r="A957" s="15" t="s">
        <v>85</v>
      </c>
      <c r="B957" s="15" t="s">
        <v>4554</v>
      </c>
      <c r="C957" s="15" t="s">
        <v>86</v>
      </c>
      <c r="D957" s="15">
        <v>989493</v>
      </c>
      <c r="E957" s="15">
        <v>990377</v>
      </c>
      <c r="F957" s="15">
        <f>ABS(Tabelle2[[#This Row],[Stop]]-Tabelle2[[#This Row],[Start]]+1)</f>
        <v>885</v>
      </c>
      <c r="G957" s="16">
        <f>Tabelle2[[#This Row],[Size '[bp']]]/$F$3118*100</f>
        <v>3.0519135670489892E-2</v>
      </c>
      <c r="H957" s="15" t="s">
        <v>7703</v>
      </c>
      <c r="I957" s="14" t="s">
        <v>7704</v>
      </c>
      <c r="J957" s="14" t="s">
        <v>6690</v>
      </c>
      <c r="K957" s="22" t="s">
        <v>7702</v>
      </c>
      <c r="L957" s="22"/>
      <c r="M957" s="24" t="s">
        <v>10794</v>
      </c>
      <c r="N957" s="20"/>
      <c r="O957" s="20"/>
      <c r="P957" s="20"/>
      <c r="Q957" s="20"/>
    </row>
    <row r="958" spans="1:17" x14ac:dyDescent="0.25">
      <c r="A958" s="15" t="s">
        <v>88</v>
      </c>
      <c r="B958" s="15" t="s">
        <v>4555</v>
      </c>
      <c r="C958" s="15" t="s">
        <v>87</v>
      </c>
      <c r="D958" s="15">
        <v>990374</v>
      </c>
      <c r="E958" s="15">
        <v>991453</v>
      </c>
      <c r="F958" s="15">
        <f>ABS(Tabelle2[[#This Row],[Stop]]-Tabelle2[[#This Row],[Start]]+1)</f>
        <v>1080</v>
      </c>
      <c r="G958" s="16">
        <f>Tabelle2[[#This Row],[Size '[bp']]]/$F$3118*100</f>
        <v>3.7243690987716481E-2</v>
      </c>
      <c r="H958" s="15" t="s">
        <v>7705</v>
      </c>
      <c r="I958" s="14" t="s">
        <v>7704</v>
      </c>
      <c r="J958" s="14" t="s">
        <v>6690</v>
      </c>
      <c r="K958" s="22" t="s">
        <v>7706</v>
      </c>
      <c r="L958" s="22"/>
      <c r="M958" s="24" t="s">
        <v>10794</v>
      </c>
      <c r="N958" s="20"/>
      <c r="O958" s="20"/>
      <c r="P958" s="20"/>
      <c r="Q958" s="20"/>
    </row>
    <row r="959" spans="1:17" x14ac:dyDescent="0.25">
      <c r="A959" s="15" t="s">
        <v>89</v>
      </c>
      <c r="B959" s="15" t="s">
        <v>4556</v>
      </c>
      <c r="C959" s="15" t="s">
        <v>90</v>
      </c>
      <c r="D959" s="15">
        <v>991450</v>
      </c>
      <c r="E959" s="15">
        <v>992178</v>
      </c>
      <c r="F959" s="15">
        <f>ABS(Tabelle2[[#This Row],[Stop]]-Tabelle2[[#This Row],[Start]]+1)</f>
        <v>729</v>
      </c>
      <c r="G959" s="16">
        <f>Tabelle2[[#This Row],[Size '[bp']]]/$F$3118*100</f>
        <v>2.5139491416708622E-2</v>
      </c>
      <c r="H959" s="15" t="s">
        <v>7707</v>
      </c>
      <c r="I959" s="14" t="s">
        <v>7708</v>
      </c>
      <c r="J959" s="14" t="s">
        <v>6690</v>
      </c>
      <c r="K959" s="22" t="s">
        <v>7702</v>
      </c>
      <c r="L959" s="22"/>
      <c r="M959" s="24" t="s">
        <v>10794</v>
      </c>
      <c r="N959" s="20"/>
      <c r="O959" s="20"/>
      <c r="P959" s="20"/>
      <c r="Q959" s="20"/>
    </row>
    <row r="960" spans="1:17" x14ac:dyDescent="0.25">
      <c r="A960" s="15" t="s">
        <v>91</v>
      </c>
      <c r="B960" s="15" t="s">
        <v>4557</v>
      </c>
      <c r="C960" s="15" t="s">
        <v>92</v>
      </c>
      <c r="D960" s="15">
        <v>992186</v>
      </c>
      <c r="E960" s="15">
        <v>992887</v>
      </c>
      <c r="F960" s="15">
        <f>ABS(Tabelle2[[#This Row],[Stop]]-Tabelle2[[#This Row],[Start]]+1)</f>
        <v>702</v>
      </c>
      <c r="G960" s="16">
        <f>Tabelle2[[#This Row],[Size '[bp']]]/$F$3118*100</f>
        <v>2.420839914201571E-2</v>
      </c>
      <c r="H960" s="15" t="s">
        <v>7709</v>
      </c>
      <c r="I960" s="14" t="s">
        <v>7710</v>
      </c>
      <c r="J960" s="14" t="s">
        <v>6690</v>
      </c>
      <c r="K960" s="22" t="s">
        <v>7702</v>
      </c>
      <c r="L960" s="22"/>
      <c r="M960" s="24" t="s">
        <v>10794</v>
      </c>
      <c r="N960" s="20"/>
      <c r="O960" s="20"/>
      <c r="P960" s="20"/>
      <c r="Q960" s="20"/>
    </row>
    <row r="961" spans="1:17" x14ac:dyDescent="0.25">
      <c r="A961" s="15" t="s">
        <v>2382</v>
      </c>
      <c r="B961" s="15" t="s">
        <v>4558</v>
      </c>
      <c r="C961" s="15" t="s">
        <v>2381</v>
      </c>
      <c r="D961" s="15">
        <v>993489</v>
      </c>
      <c r="E961" s="15">
        <v>992884</v>
      </c>
      <c r="F961" s="15">
        <f>ABS(Tabelle2[[#This Row],[Stop]]-Tabelle2[[#This Row],[Start]]+1)</f>
        <v>604</v>
      </c>
      <c r="G961" s="16">
        <f>Tabelle2[[#This Row],[Size '[bp']]]/$F$3118*100</f>
        <v>2.0828879033871067E-2</v>
      </c>
      <c r="H961" s="15" t="s">
        <v>7711</v>
      </c>
      <c r="I961" s="14" t="s">
        <v>7712</v>
      </c>
      <c r="J961" s="14" t="s">
        <v>6575</v>
      </c>
      <c r="K961" s="22"/>
      <c r="L961" s="22"/>
      <c r="M961" s="24"/>
      <c r="N961" s="20"/>
      <c r="O961" s="20"/>
      <c r="P961" s="20"/>
      <c r="Q961" s="20"/>
    </row>
    <row r="962" spans="1:17" ht="25.5" x14ac:dyDescent="0.25">
      <c r="A962" s="15" t="s">
        <v>2380</v>
      </c>
      <c r="B962" s="15" t="s">
        <v>4559</v>
      </c>
      <c r="D962" s="15">
        <v>993528</v>
      </c>
      <c r="E962" s="15">
        <v>994553</v>
      </c>
      <c r="F962" s="15">
        <f>ABS(Tabelle2[[#This Row],[Stop]]-Tabelle2[[#This Row],[Start]]+1)</f>
        <v>1026</v>
      </c>
      <c r="G962" s="16">
        <f>Tabelle2[[#This Row],[Size '[bp']]]/$F$3118*100</f>
        <v>3.5381506438330657E-2</v>
      </c>
      <c r="I962" s="14" t="s">
        <v>7713</v>
      </c>
      <c r="J962" s="14" t="s">
        <v>6563</v>
      </c>
      <c r="K962" s="22"/>
      <c r="L962" s="22"/>
      <c r="M962" s="24"/>
      <c r="N962" s="20"/>
      <c r="O962" s="20"/>
      <c r="P962" s="20"/>
      <c r="Q962" s="20"/>
    </row>
    <row r="963" spans="1:17" ht="25.5" x14ac:dyDescent="0.25">
      <c r="A963" s="15" t="s">
        <v>2379</v>
      </c>
      <c r="B963" s="15" t="s">
        <v>4560</v>
      </c>
      <c r="C963" s="15" t="s">
        <v>7714</v>
      </c>
      <c r="D963" s="15">
        <v>994644</v>
      </c>
      <c r="E963" s="15">
        <v>996086</v>
      </c>
      <c r="F963" s="15">
        <f>ABS(Tabelle2[[#This Row],[Stop]]-Tabelle2[[#This Row],[Start]]+1)</f>
        <v>1443</v>
      </c>
      <c r="G963" s="16">
        <f>Tabelle2[[#This Row],[Size '[bp']]]/$F$3118*100</f>
        <v>4.9761709347476743E-2</v>
      </c>
      <c r="H963" s="15" t="s">
        <v>7715</v>
      </c>
      <c r="I963" s="14" t="s">
        <v>7716</v>
      </c>
      <c r="J963" s="14" t="s">
        <v>7093</v>
      </c>
      <c r="K963" s="29" t="s">
        <v>7717</v>
      </c>
      <c r="L963" s="29"/>
      <c r="M963" s="30" t="s">
        <v>11167</v>
      </c>
      <c r="N963" s="20"/>
      <c r="O963" s="20"/>
      <c r="P963" s="20"/>
      <c r="Q963" s="20"/>
    </row>
    <row r="964" spans="1:17" x14ac:dyDescent="0.25">
      <c r="A964" s="15" t="s">
        <v>2378</v>
      </c>
      <c r="D964" s="15">
        <v>996120</v>
      </c>
      <c r="E964" s="15">
        <v>996311</v>
      </c>
      <c r="F964" s="15">
        <f>ABS(Tabelle2[[#This Row],[Stop]]-Tabelle2[[#This Row],[Start]]+1)</f>
        <v>192</v>
      </c>
      <c r="G964" s="16">
        <f>Tabelle2[[#This Row],[Size '[bp']]]/$F$3118*100</f>
        <v>6.6211006200384854E-3</v>
      </c>
      <c r="I964" s="14" t="s">
        <v>6560</v>
      </c>
      <c r="J964" s="14" t="s">
        <v>11627</v>
      </c>
      <c r="K964" s="22"/>
      <c r="L964" s="22"/>
      <c r="M964" s="24"/>
      <c r="N964" s="20"/>
      <c r="O964" s="20"/>
      <c r="P964" s="20"/>
      <c r="Q964" s="20"/>
    </row>
    <row r="965" spans="1:17" x14ac:dyDescent="0.25">
      <c r="A965" s="15" t="s">
        <v>2377</v>
      </c>
      <c r="B965" s="15" t="s">
        <v>4561</v>
      </c>
      <c r="C965" s="15" t="s">
        <v>2376</v>
      </c>
      <c r="D965" s="15">
        <v>996845</v>
      </c>
      <c r="E965" s="15">
        <v>996312</v>
      </c>
      <c r="F965" s="15">
        <f>ABS(Tabelle2[[#This Row],[Stop]]-Tabelle2[[#This Row],[Start]]+1)</f>
        <v>532</v>
      </c>
      <c r="G965" s="16">
        <f>Tabelle2[[#This Row],[Size '[bp']]]/$F$3118*100</f>
        <v>1.8345966301356636E-2</v>
      </c>
      <c r="H965" s="15" t="s">
        <v>7718</v>
      </c>
      <c r="I965" s="14" t="s">
        <v>7712</v>
      </c>
      <c r="J965" s="14" t="s">
        <v>6575</v>
      </c>
      <c r="K965" s="22"/>
      <c r="L965" s="22"/>
      <c r="M965" s="24"/>
      <c r="N965" s="20"/>
      <c r="O965" s="20"/>
      <c r="P965" s="20"/>
      <c r="Q965" s="20"/>
    </row>
    <row r="966" spans="1:17" x14ac:dyDescent="0.25">
      <c r="A966" s="15" t="s">
        <v>2375</v>
      </c>
      <c r="B966" s="15" t="s">
        <v>4562</v>
      </c>
      <c r="C966" s="15" t="s">
        <v>2374</v>
      </c>
      <c r="D966" s="15">
        <v>997596</v>
      </c>
      <c r="E966" s="15">
        <v>996994</v>
      </c>
      <c r="F966" s="15">
        <f>ABS(Tabelle2[[#This Row],[Stop]]-Tabelle2[[#This Row],[Start]]+1)</f>
        <v>601</v>
      </c>
      <c r="G966" s="16">
        <f>Tabelle2[[#This Row],[Size '[bp']]]/$F$3118*100</f>
        <v>2.0725424336682969E-2</v>
      </c>
      <c r="H966" s="15" t="s">
        <v>7719</v>
      </c>
      <c r="I966" s="14" t="s">
        <v>7720</v>
      </c>
      <c r="J966" s="14" t="s">
        <v>6575</v>
      </c>
      <c r="K966" s="22"/>
      <c r="L966" s="22"/>
      <c r="M966" s="24"/>
      <c r="N966" s="20"/>
      <c r="O966" s="20"/>
      <c r="P966" s="20"/>
      <c r="Q966" s="20"/>
    </row>
    <row r="967" spans="1:17" x14ac:dyDescent="0.25">
      <c r="A967" s="15" t="s">
        <v>2373</v>
      </c>
      <c r="B967" s="15" t="s">
        <v>4563</v>
      </c>
      <c r="D967" s="15">
        <v>997872</v>
      </c>
      <c r="E967" s="15">
        <v>998303</v>
      </c>
      <c r="F967" s="15">
        <f>ABS(Tabelle2[[#This Row],[Stop]]-Tabelle2[[#This Row],[Start]]+1)</f>
        <v>432</v>
      </c>
      <c r="G967" s="16">
        <f>Tabelle2[[#This Row],[Size '[bp']]]/$F$3118*100</f>
        <v>1.489747639508659E-2</v>
      </c>
      <c r="I967" s="14" t="s">
        <v>7721</v>
      </c>
      <c r="J967" s="14" t="s">
        <v>6690</v>
      </c>
      <c r="K967" s="22"/>
      <c r="L967" s="22"/>
      <c r="M967" s="24"/>
      <c r="N967" s="20"/>
      <c r="O967" s="20"/>
      <c r="P967" s="20"/>
      <c r="Q967" s="20"/>
    </row>
    <row r="968" spans="1:17" x14ac:dyDescent="0.25">
      <c r="A968" s="15" t="s">
        <v>2372</v>
      </c>
      <c r="B968" s="15" t="s">
        <v>4564</v>
      </c>
      <c r="D968" s="15">
        <v>998926</v>
      </c>
      <c r="E968" s="15">
        <v>998300</v>
      </c>
      <c r="F968" s="15">
        <f>ABS(Tabelle2[[#This Row],[Stop]]-Tabelle2[[#This Row],[Start]]+1)</f>
        <v>625</v>
      </c>
      <c r="G968" s="16">
        <f>Tabelle2[[#This Row],[Size '[bp']]]/$F$3118*100</f>
        <v>2.1553061914187776E-2</v>
      </c>
      <c r="I968" s="14" t="s">
        <v>6560</v>
      </c>
      <c r="J968" s="14" t="s">
        <v>11627</v>
      </c>
      <c r="K968" s="22"/>
      <c r="L968" s="22"/>
      <c r="M968" s="24"/>
      <c r="N968" s="20"/>
      <c r="O968" s="20"/>
      <c r="P968" s="20"/>
      <c r="Q968" s="20"/>
    </row>
    <row r="969" spans="1:17" ht="38.25" x14ac:dyDescent="0.25">
      <c r="A969" s="15" t="s">
        <v>2371</v>
      </c>
      <c r="B969" s="15" t="s">
        <v>4565</v>
      </c>
      <c r="C969" s="15" t="s">
        <v>2370</v>
      </c>
      <c r="D969" s="15">
        <v>999910</v>
      </c>
      <c r="E969" s="15">
        <v>998933</v>
      </c>
      <c r="F969" s="15">
        <f>ABS(Tabelle2[[#This Row],[Stop]]-Tabelle2[[#This Row],[Start]]+1)</f>
        <v>976</v>
      </c>
      <c r="G969" s="16">
        <f>Tabelle2[[#This Row],[Size '[bp']]]/$F$3118*100</f>
        <v>3.3657261485195634E-2</v>
      </c>
      <c r="H969" s="15" t="s">
        <v>7722</v>
      </c>
      <c r="I969" s="14" t="s">
        <v>11377</v>
      </c>
      <c r="J969" s="14" t="s">
        <v>7723</v>
      </c>
      <c r="K969" s="22"/>
      <c r="L969" s="22"/>
      <c r="M969" s="24" t="s">
        <v>11601</v>
      </c>
      <c r="N969" s="20"/>
      <c r="O969" s="20"/>
      <c r="P969" s="20"/>
      <c r="Q969" s="20"/>
    </row>
    <row r="970" spans="1:17" x14ac:dyDescent="0.25">
      <c r="A970" s="15" t="s">
        <v>2369</v>
      </c>
      <c r="B970" s="15" t="s">
        <v>4566</v>
      </c>
      <c r="C970" s="15" t="s">
        <v>2368</v>
      </c>
      <c r="D970" s="15">
        <v>1001379</v>
      </c>
      <c r="E970" s="15">
        <v>999922</v>
      </c>
      <c r="F970" s="15">
        <f>ABS(Tabelle2[[#This Row],[Stop]]-Tabelle2[[#This Row],[Start]]+1)</f>
        <v>1456</v>
      </c>
      <c r="G970" s="16">
        <f>Tabelle2[[#This Row],[Size '[bp']]]/$F$3118*100</f>
        <v>5.0210013035291844E-2</v>
      </c>
      <c r="H970" s="15" t="s">
        <v>7724</v>
      </c>
      <c r="I970" s="14" t="s">
        <v>7725</v>
      </c>
      <c r="J970" s="14" t="s">
        <v>6632</v>
      </c>
      <c r="K970" s="22"/>
      <c r="L970" s="22"/>
      <c r="M970" s="24" t="s">
        <v>11346</v>
      </c>
      <c r="N970" s="20"/>
      <c r="O970" s="20"/>
      <c r="P970" s="20"/>
      <c r="Q970" s="20"/>
    </row>
    <row r="971" spans="1:17" x14ac:dyDescent="0.25">
      <c r="A971" s="15" t="s">
        <v>2367</v>
      </c>
      <c r="B971" s="15" t="s">
        <v>4567</v>
      </c>
      <c r="D971" s="15">
        <v>1002712</v>
      </c>
      <c r="E971" s="15">
        <v>1001483</v>
      </c>
      <c r="F971" s="15">
        <f>ABS(Tabelle2[[#This Row],[Stop]]-Tabelle2[[#This Row],[Start]]+1)</f>
        <v>1228</v>
      </c>
      <c r="G971" s="16">
        <f>Tabelle2[[#This Row],[Size '[bp']]]/$F$3118*100</f>
        <v>4.2347456048996146E-2</v>
      </c>
      <c r="I971" s="14" t="s">
        <v>6704</v>
      </c>
      <c r="J971" s="14" t="s">
        <v>6563</v>
      </c>
      <c r="K971" s="22"/>
      <c r="L971" s="22"/>
      <c r="M971" s="24"/>
      <c r="N971" s="20"/>
      <c r="O971" s="20"/>
      <c r="P971" s="20"/>
      <c r="Q971" s="20"/>
    </row>
    <row r="972" spans="1:17" x14ac:dyDescent="0.25">
      <c r="A972" s="15" t="s">
        <v>2366</v>
      </c>
      <c r="B972" s="15" t="s">
        <v>4568</v>
      </c>
      <c r="D972" s="15">
        <v>1002796</v>
      </c>
      <c r="E972" s="15">
        <v>1004337</v>
      </c>
      <c r="F972" s="15">
        <f>ABS(Tabelle2[[#This Row],[Stop]]-Tabelle2[[#This Row],[Start]]+1)</f>
        <v>1542</v>
      </c>
      <c r="G972" s="16">
        <f>Tabelle2[[#This Row],[Size '[bp']]]/$F$3118*100</f>
        <v>5.3175714354684087E-2</v>
      </c>
      <c r="I972" s="14" t="s">
        <v>7726</v>
      </c>
      <c r="J972" s="14" t="s">
        <v>6563</v>
      </c>
      <c r="K972" s="22" t="s">
        <v>7344</v>
      </c>
      <c r="L972" s="22"/>
      <c r="M972" s="24"/>
      <c r="N972" s="20"/>
      <c r="O972" s="20"/>
      <c r="P972" s="20"/>
      <c r="Q972" s="20"/>
    </row>
    <row r="973" spans="1:17" x14ac:dyDescent="0.25">
      <c r="A973" s="15" t="s">
        <v>2365</v>
      </c>
      <c r="B973" s="15" t="s">
        <v>4569</v>
      </c>
      <c r="D973" s="15">
        <v>1004483</v>
      </c>
      <c r="E973" s="15">
        <v>1005403</v>
      </c>
      <c r="F973" s="15">
        <f>ABS(Tabelle2[[#This Row],[Stop]]-Tabelle2[[#This Row],[Start]]+1)</f>
        <v>921</v>
      </c>
      <c r="G973" s="16">
        <f>Tabelle2[[#This Row],[Size '[bp']]]/$F$3118*100</f>
        <v>3.176059203674711E-2</v>
      </c>
      <c r="I973" s="14" t="s">
        <v>7727</v>
      </c>
      <c r="J973" s="14" t="s">
        <v>6563</v>
      </c>
      <c r="K973" s="22" t="s">
        <v>7728</v>
      </c>
      <c r="L973" s="22"/>
      <c r="M973" s="24"/>
      <c r="N973" s="20"/>
      <c r="O973" s="20"/>
      <c r="P973" s="20"/>
      <c r="Q973" s="20"/>
    </row>
    <row r="974" spans="1:17" x14ac:dyDescent="0.25">
      <c r="A974" s="15" t="s">
        <v>2364</v>
      </c>
      <c r="B974" s="15" t="s">
        <v>4570</v>
      </c>
      <c r="D974" s="15">
        <v>1005423</v>
      </c>
      <c r="E974" s="15">
        <v>1006256</v>
      </c>
      <c r="F974" s="15">
        <f>ABS(Tabelle2[[#This Row],[Stop]]-Tabelle2[[#This Row],[Start]]+1)</f>
        <v>834</v>
      </c>
      <c r="G974" s="16">
        <f>Tabelle2[[#This Row],[Size '[bp']]]/$F$3118*100</f>
        <v>2.8760405818292169E-2</v>
      </c>
      <c r="I974" s="14" t="s">
        <v>6564</v>
      </c>
      <c r="J974" s="14" t="s">
        <v>11627</v>
      </c>
      <c r="K974" s="22" t="s">
        <v>7728</v>
      </c>
      <c r="L974" s="22"/>
      <c r="M974" s="24"/>
      <c r="N974" s="20"/>
      <c r="O974" s="20"/>
      <c r="P974" s="20"/>
      <c r="Q974" s="20"/>
    </row>
    <row r="975" spans="1:17" ht="25.5" x14ac:dyDescent="0.25">
      <c r="A975" s="15" t="s">
        <v>2363</v>
      </c>
      <c r="B975" s="15" t="s">
        <v>4571</v>
      </c>
      <c r="C975" s="15" t="s">
        <v>2362</v>
      </c>
      <c r="D975" s="15">
        <v>1006299</v>
      </c>
      <c r="E975" s="15">
        <v>1007558</v>
      </c>
      <c r="F975" s="15">
        <f>ABS(Tabelle2[[#This Row],[Stop]]-Tabelle2[[#This Row],[Start]]+1)</f>
        <v>1260</v>
      </c>
      <c r="G975" s="16">
        <f>Tabelle2[[#This Row],[Size '[bp']]]/$F$3118*100</f>
        <v>4.3450972819002558E-2</v>
      </c>
      <c r="H975" s="15" t="s">
        <v>7729</v>
      </c>
      <c r="I975" s="14" t="s">
        <v>6933</v>
      </c>
      <c r="J975" s="14" t="s">
        <v>7096</v>
      </c>
      <c r="K975" s="22" t="s">
        <v>7728</v>
      </c>
      <c r="L975" s="22"/>
      <c r="M975" s="24"/>
      <c r="N975" s="20"/>
      <c r="O975" s="20"/>
      <c r="P975" s="20"/>
      <c r="Q975" s="20"/>
    </row>
    <row r="976" spans="1:17" ht="25.5" x14ac:dyDescent="0.25">
      <c r="A976" s="15" t="s">
        <v>2361</v>
      </c>
      <c r="B976" s="15" t="s">
        <v>4572</v>
      </c>
      <c r="C976" s="15" t="s">
        <v>2360</v>
      </c>
      <c r="D976" s="15">
        <v>1007559</v>
      </c>
      <c r="E976" s="15">
        <v>1008170</v>
      </c>
      <c r="F976" s="15">
        <f>ABS(Tabelle2[[#This Row],[Stop]]-Tabelle2[[#This Row],[Start]]+1)</f>
        <v>612</v>
      </c>
      <c r="G976" s="16">
        <f>Tabelle2[[#This Row],[Size '[bp']]]/$F$3118*100</f>
        <v>2.1104758226372672E-2</v>
      </c>
      <c r="H976" s="15" t="s">
        <v>7730</v>
      </c>
      <c r="I976" s="14" t="s">
        <v>6931</v>
      </c>
      <c r="J976" s="14" t="s">
        <v>6566</v>
      </c>
      <c r="K976" s="22" t="s">
        <v>7728</v>
      </c>
      <c r="L976" s="22" t="s">
        <v>7731</v>
      </c>
      <c r="M976" s="24" t="s">
        <v>10856</v>
      </c>
      <c r="N976" s="20"/>
      <c r="O976" s="20"/>
      <c r="P976" s="20"/>
      <c r="Q976" s="20"/>
    </row>
    <row r="977" spans="1:17" x14ac:dyDescent="0.25">
      <c r="A977" s="15" t="s">
        <v>2359</v>
      </c>
      <c r="D977" s="15">
        <v>1008335</v>
      </c>
      <c r="E977" s="15">
        <v>1008201</v>
      </c>
      <c r="F977" s="15">
        <f>ABS(Tabelle2[[#This Row],[Stop]]-Tabelle2[[#This Row],[Start]]+1)</f>
        <v>133</v>
      </c>
      <c r="G977" s="16">
        <f>Tabelle2[[#This Row],[Size '[bp']]]/$F$3118*100</f>
        <v>4.586491575339159E-3</v>
      </c>
      <c r="I977" s="14" t="s">
        <v>7732</v>
      </c>
      <c r="J977" s="14" t="s">
        <v>11627</v>
      </c>
      <c r="K977" s="22"/>
      <c r="L977" s="22"/>
      <c r="M977" s="24"/>
      <c r="N977" s="20"/>
      <c r="O977" s="20"/>
      <c r="P977" s="20"/>
      <c r="Q977" s="20"/>
    </row>
    <row r="978" spans="1:17" x14ac:dyDescent="0.25">
      <c r="A978" s="15" t="s">
        <v>2358</v>
      </c>
      <c r="B978" s="15" t="s">
        <v>4573</v>
      </c>
      <c r="D978" s="15">
        <v>1008531</v>
      </c>
      <c r="E978" s="15">
        <v>1009625</v>
      </c>
      <c r="F978" s="15">
        <f>ABS(Tabelle2[[#This Row],[Stop]]-Tabelle2[[#This Row],[Start]]+1)</f>
        <v>1095</v>
      </c>
      <c r="G978" s="16">
        <f>Tabelle2[[#This Row],[Size '[bp']]]/$F$3118*100</f>
        <v>3.7760964473656983E-2</v>
      </c>
      <c r="I978" s="14" t="s">
        <v>6564</v>
      </c>
      <c r="J978" s="14" t="s">
        <v>11627</v>
      </c>
      <c r="K978" s="22" t="s">
        <v>6826</v>
      </c>
      <c r="L978" s="22"/>
      <c r="M978" s="24"/>
      <c r="N978" s="20"/>
      <c r="O978" s="20"/>
      <c r="P978" s="20"/>
      <c r="Q978" s="20"/>
    </row>
    <row r="979" spans="1:17" x14ac:dyDescent="0.25">
      <c r="A979" s="15" t="s">
        <v>2357</v>
      </c>
      <c r="D979" s="15">
        <v>1009729</v>
      </c>
      <c r="E979" s="15">
        <v>1010004</v>
      </c>
      <c r="F979" s="15">
        <f>ABS(Tabelle2[[#This Row],[Stop]]-Tabelle2[[#This Row],[Start]]+1)</f>
        <v>276</v>
      </c>
      <c r="G979" s="16">
        <f>Tabelle2[[#This Row],[Size '[bp']]]/$F$3118*100</f>
        <v>9.517832141305322E-3</v>
      </c>
      <c r="I979" s="14" t="s">
        <v>6564</v>
      </c>
      <c r="J979" s="14" t="s">
        <v>11627</v>
      </c>
      <c r="K979" s="22"/>
      <c r="L979" s="22"/>
      <c r="M979" s="24"/>
      <c r="N979" s="20"/>
      <c r="O979" s="20"/>
      <c r="P979" s="20"/>
      <c r="Q979" s="20"/>
    </row>
    <row r="980" spans="1:17" ht="25.5" x14ac:dyDescent="0.25">
      <c r="A980" s="15" t="s">
        <v>2356</v>
      </c>
      <c r="D980" s="15">
        <v>1010134</v>
      </c>
      <c r="E980" s="15">
        <v>1011534</v>
      </c>
      <c r="F980" s="15">
        <f>ABS(Tabelle2[[#This Row],[Stop]]-Tabelle2[[#This Row],[Start]]+1)</f>
        <v>1401</v>
      </c>
      <c r="G980" s="16">
        <f>Tabelle2[[#This Row],[Size '[bp']]]/$F$3118*100</f>
        <v>4.8313343586843319E-2</v>
      </c>
      <c r="I980" s="14" t="s">
        <v>7733</v>
      </c>
      <c r="J980" s="14" t="s">
        <v>6563</v>
      </c>
      <c r="K980" s="22"/>
      <c r="L980" s="22"/>
      <c r="M980" s="24"/>
      <c r="N980" s="20"/>
      <c r="O980" s="20"/>
      <c r="P980" s="20"/>
      <c r="Q980" s="20"/>
    </row>
    <row r="981" spans="1:17" ht="25.5" x14ac:dyDescent="0.25">
      <c r="A981" s="15" t="s">
        <v>2355</v>
      </c>
      <c r="B981" s="15" t="s">
        <v>4574</v>
      </c>
      <c r="D981" s="15">
        <v>1011527</v>
      </c>
      <c r="E981" s="15">
        <v>1013263</v>
      </c>
      <c r="F981" s="15">
        <f>ABS(Tabelle2[[#This Row],[Stop]]-Tabelle2[[#This Row],[Start]]+1)</f>
        <v>1737</v>
      </c>
      <c r="G981" s="16">
        <f>Tabelle2[[#This Row],[Size '[bp']]]/$F$3118*100</f>
        <v>5.9900269671910672E-2</v>
      </c>
      <c r="I981" s="14" t="s">
        <v>7733</v>
      </c>
      <c r="J981" s="14" t="s">
        <v>6563</v>
      </c>
      <c r="K981" s="22"/>
      <c r="L981" s="22"/>
      <c r="M981" s="24"/>
      <c r="N981" s="20"/>
      <c r="O981" s="20"/>
      <c r="P981" s="20"/>
      <c r="Q981" s="20"/>
    </row>
    <row r="982" spans="1:17" x14ac:dyDescent="0.25">
      <c r="A982" s="15" t="s">
        <v>16</v>
      </c>
      <c r="B982" s="15" t="s">
        <v>4575</v>
      </c>
      <c r="C982" s="15" t="s">
        <v>15</v>
      </c>
      <c r="D982" s="15">
        <v>1015237</v>
      </c>
      <c r="E982" s="15">
        <v>1013264</v>
      </c>
      <c r="F982" s="15">
        <f>ABS(Tabelle2[[#This Row],[Stop]]-Tabelle2[[#This Row],[Start]]+1)</f>
        <v>1972</v>
      </c>
      <c r="G982" s="16">
        <f>Tabelle2[[#This Row],[Size '[bp']]]/$F$3118*100</f>
        <v>6.8004220951645281E-2</v>
      </c>
      <c r="H982" s="15" t="s">
        <v>7734</v>
      </c>
      <c r="I982" s="14" t="s">
        <v>11379</v>
      </c>
      <c r="J982" s="14" t="s">
        <v>6690</v>
      </c>
      <c r="K982" s="22"/>
      <c r="L982" s="22"/>
      <c r="M982" s="24" t="s">
        <v>11378</v>
      </c>
      <c r="N982" s="20"/>
      <c r="O982" s="20"/>
      <c r="P982" s="20"/>
      <c r="Q982" s="20"/>
    </row>
    <row r="983" spans="1:17" x14ac:dyDescent="0.25">
      <c r="A983" s="15" t="s">
        <v>2354</v>
      </c>
      <c r="B983" s="15" t="s">
        <v>4576</v>
      </c>
      <c r="D983" s="15">
        <v>1015486</v>
      </c>
      <c r="E983" s="15">
        <v>1015737</v>
      </c>
      <c r="F983" s="15">
        <f>ABS(Tabelle2[[#This Row],[Stop]]-Tabelle2[[#This Row],[Start]]+1)</f>
        <v>252</v>
      </c>
      <c r="G983" s="16">
        <f>Tabelle2[[#This Row],[Size '[bp']]]/$F$3118*100</f>
        <v>8.6901945638005115E-3</v>
      </c>
      <c r="I983" s="14" t="s">
        <v>7732</v>
      </c>
      <c r="J983" s="14" t="s">
        <v>11627</v>
      </c>
      <c r="K983" s="22" t="s">
        <v>7735</v>
      </c>
      <c r="L983" s="22"/>
      <c r="M983" s="24"/>
      <c r="N983" s="20"/>
      <c r="O983" s="20"/>
      <c r="P983" s="20"/>
      <c r="Q983" s="20"/>
    </row>
    <row r="984" spans="1:17" x14ac:dyDescent="0.25">
      <c r="A984" s="15" t="s">
        <v>2353</v>
      </c>
      <c r="B984" s="15" t="s">
        <v>4577</v>
      </c>
      <c r="D984" s="15">
        <v>1016235</v>
      </c>
      <c r="E984" s="15">
        <v>1015810</v>
      </c>
      <c r="F984" s="15">
        <f>ABS(Tabelle2[[#This Row],[Stop]]-Tabelle2[[#This Row],[Start]]+1)</f>
        <v>424</v>
      </c>
      <c r="G984" s="16">
        <f>Tabelle2[[#This Row],[Size '[bp']]]/$F$3118*100</f>
        <v>1.4621597202584989E-2</v>
      </c>
      <c r="I984" s="14" t="s">
        <v>6589</v>
      </c>
      <c r="J984" s="14" t="s">
        <v>11627</v>
      </c>
      <c r="K984" s="22"/>
      <c r="L984" s="22"/>
      <c r="M984" s="24"/>
      <c r="N984" s="20"/>
      <c r="O984" s="20"/>
      <c r="P984" s="20"/>
      <c r="Q984" s="20"/>
    </row>
    <row r="985" spans="1:17" ht="25.5" x14ac:dyDescent="0.25">
      <c r="A985" s="15" t="s">
        <v>2352</v>
      </c>
      <c r="C985" s="15" t="s">
        <v>7736</v>
      </c>
      <c r="D985" s="15">
        <v>1017322</v>
      </c>
      <c r="E985" s="15">
        <v>1016612</v>
      </c>
      <c r="F985" s="15">
        <f>ABS(Tabelle2[[#This Row],[Stop]]-Tabelle2[[#This Row],[Start]]+1)</f>
        <v>709</v>
      </c>
      <c r="G985" s="16">
        <f>Tabelle2[[#This Row],[Size '[bp']]]/$F$3118*100</f>
        <v>2.4449793435454614E-2</v>
      </c>
      <c r="H985" s="15" t="s">
        <v>7737</v>
      </c>
      <c r="I985" s="14" t="s">
        <v>6808</v>
      </c>
      <c r="J985" s="14" t="s">
        <v>6554</v>
      </c>
      <c r="K985" s="22"/>
      <c r="L985" s="22"/>
      <c r="M985" s="24"/>
      <c r="N985" s="20"/>
      <c r="O985" s="20"/>
      <c r="P985" s="20"/>
      <c r="Q985" s="20"/>
    </row>
    <row r="986" spans="1:17" x14ac:dyDescent="0.25">
      <c r="A986" s="15" t="s">
        <v>2351</v>
      </c>
      <c r="B986" s="15" t="s">
        <v>4578</v>
      </c>
      <c r="D986" s="15">
        <v>1017539</v>
      </c>
      <c r="E986" s="15">
        <v>1018033</v>
      </c>
      <c r="F986" s="15">
        <f>ABS(Tabelle2[[#This Row],[Stop]]-Tabelle2[[#This Row],[Start]]+1)</f>
        <v>495</v>
      </c>
      <c r="G986" s="16">
        <f>Tabelle2[[#This Row],[Size '[bp']]]/$F$3118*100</f>
        <v>1.7070025036036721E-2</v>
      </c>
      <c r="I986" s="14" t="s">
        <v>7732</v>
      </c>
      <c r="J986" s="14" t="s">
        <v>11627</v>
      </c>
      <c r="K986" s="22"/>
      <c r="L986" s="22"/>
      <c r="M986" s="24"/>
      <c r="N986" s="20"/>
      <c r="O986" s="20"/>
      <c r="P986" s="20"/>
      <c r="Q986" s="20"/>
    </row>
    <row r="987" spans="1:17" x14ac:dyDescent="0.25">
      <c r="A987" s="15" t="s">
        <v>2350</v>
      </c>
      <c r="B987" s="15" t="s">
        <v>4579</v>
      </c>
      <c r="D987" s="15">
        <v>1018027</v>
      </c>
      <c r="E987" s="15">
        <v>1018491</v>
      </c>
      <c r="F987" s="15">
        <f>ABS(Tabelle2[[#This Row],[Stop]]-Tabelle2[[#This Row],[Start]]+1)</f>
        <v>465</v>
      </c>
      <c r="G987" s="16">
        <f>Tabelle2[[#This Row],[Size '[bp']]]/$F$3118*100</f>
        <v>1.6035478064155707E-2</v>
      </c>
      <c r="I987" s="14" t="s">
        <v>7732</v>
      </c>
      <c r="J987" s="14" t="s">
        <v>11627</v>
      </c>
      <c r="K987" s="22"/>
      <c r="L987" s="22"/>
      <c r="M987" s="24"/>
      <c r="N987" s="20"/>
      <c r="O987" s="20"/>
      <c r="P987" s="20"/>
      <c r="Q987" s="20"/>
    </row>
    <row r="988" spans="1:17" x14ac:dyDescent="0.25">
      <c r="A988" s="15" t="s">
        <v>2349</v>
      </c>
      <c r="B988" s="15" t="s">
        <v>4580</v>
      </c>
      <c r="D988" s="15">
        <v>1019340</v>
      </c>
      <c r="E988" s="15">
        <v>1018741</v>
      </c>
      <c r="F988" s="15">
        <f>ABS(Tabelle2[[#This Row],[Stop]]-Tabelle2[[#This Row],[Start]]+1)</f>
        <v>598</v>
      </c>
      <c r="G988" s="16">
        <f>Tabelle2[[#This Row],[Size '[bp']]]/$F$3118*100</f>
        <v>2.0621969639494864E-2</v>
      </c>
      <c r="I988" s="14" t="s">
        <v>7732</v>
      </c>
      <c r="J988" s="14" t="s">
        <v>11627</v>
      </c>
      <c r="K988" s="22"/>
      <c r="L988" s="22"/>
      <c r="M988" s="24"/>
      <c r="N988" s="20"/>
      <c r="O988" s="20"/>
      <c r="P988" s="20"/>
      <c r="Q988" s="20"/>
    </row>
    <row r="989" spans="1:17" x14ac:dyDescent="0.25">
      <c r="A989" s="15" t="s">
        <v>7738</v>
      </c>
      <c r="D989" s="15">
        <v>1019800</v>
      </c>
      <c r="E989" s="15">
        <v>1019721</v>
      </c>
      <c r="F989" s="15">
        <f>ABS(Tabelle2[[#This Row],[Stop]]-Tabelle2[[#This Row],[Start]]+1)</f>
        <v>78</v>
      </c>
      <c r="G989" s="16">
        <f>Tabelle2[[#This Row],[Size '[bp']]]/$F$3118*100</f>
        <v>2.6898221268906349E-3</v>
      </c>
      <c r="I989" s="14" t="s">
        <v>7739</v>
      </c>
      <c r="J989" s="14" t="s">
        <v>6575</v>
      </c>
      <c r="K989" s="22"/>
      <c r="L989" s="22"/>
      <c r="M989" s="24"/>
      <c r="N989" s="20"/>
      <c r="O989" s="20"/>
      <c r="P989" s="20"/>
      <c r="Q989" s="20"/>
    </row>
    <row r="990" spans="1:17" x14ac:dyDescent="0.25">
      <c r="A990" s="15" t="s">
        <v>2348</v>
      </c>
      <c r="B990" s="15" t="s">
        <v>4581</v>
      </c>
      <c r="D990" s="15">
        <v>1019886</v>
      </c>
      <c r="E990" s="15">
        <v>1020539</v>
      </c>
      <c r="F990" s="15">
        <f>ABS(Tabelle2[[#This Row],[Stop]]-Tabelle2[[#This Row],[Start]]+1)</f>
        <v>654</v>
      </c>
      <c r="G990" s="16">
        <f>Tabelle2[[#This Row],[Size '[bp']]]/$F$3118*100</f>
        <v>2.2553123987006093E-2</v>
      </c>
      <c r="I990" s="14" t="s">
        <v>6568</v>
      </c>
      <c r="J990" s="14" t="s">
        <v>6566</v>
      </c>
      <c r="K990" s="22"/>
      <c r="L990" s="22"/>
      <c r="M990" s="24"/>
      <c r="N990" s="20"/>
      <c r="O990" s="20"/>
      <c r="P990" s="20"/>
      <c r="Q990" s="20"/>
    </row>
    <row r="991" spans="1:17" ht="25.5" x14ac:dyDescent="0.25">
      <c r="A991" s="15" t="s">
        <v>2347</v>
      </c>
      <c r="B991" s="15" t="s">
        <v>4582</v>
      </c>
      <c r="C991" s="15" t="s">
        <v>2346</v>
      </c>
      <c r="D991" s="15">
        <v>1020536</v>
      </c>
      <c r="E991" s="15">
        <v>1024189</v>
      </c>
      <c r="F991" s="15">
        <f>ABS(Tabelle2[[#This Row],[Stop]]-Tabelle2[[#This Row],[Start]]+1)</f>
        <v>3654</v>
      </c>
      <c r="G991" s="16">
        <f>Tabelle2[[#This Row],[Size '[bp']]]/$F$3118*100</f>
        <v>0.12600782117510742</v>
      </c>
      <c r="H991" s="15" t="s">
        <v>7740</v>
      </c>
      <c r="I991" s="14" t="s">
        <v>7741</v>
      </c>
      <c r="J991" s="14" t="s">
        <v>6758</v>
      </c>
      <c r="K991" s="22"/>
      <c r="L991" s="22"/>
      <c r="M991" s="24"/>
      <c r="N991" s="20"/>
      <c r="O991" s="20"/>
      <c r="P991" s="20"/>
      <c r="Q991" s="20"/>
    </row>
    <row r="992" spans="1:17" x14ac:dyDescent="0.25">
      <c r="A992" s="15" t="s">
        <v>2345</v>
      </c>
      <c r="B992" s="15" t="s">
        <v>4583</v>
      </c>
      <c r="D992" s="15">
        <v>1026136</v>
      </c>
      <c r="E992" s="15">
        <v>1024166</v>
      </c>
      <c r="F992" s="15">
        <f>ABS(Tabelle2[[#This Row],[Stop]]-Tabelle2[[#This Row],[Start]]+1)</f>
        <v>1969</v>
      </c>
      <c r="G992" s="16">
        <f>Tabelle2[[#This Row],[Size '[bp']]]/$F$3118*100</f>
        <v>6.7900766254457179E-2</v>
      </c>
      <c r="I992" s="14" t="s">
        <v>7742</v>
      </c>
      <c r="J992" s="14" t="s">
        <v>6563</v>
      </c>
      <c r="K992" s="22"/>
      <c r="L992" s="22"/>
      <c r="M992" s="24"/>
      <c r="N992" s="20"/>
      <c r="O992" s="20"/>
      <c r="P992" s="20"/>
      <c r="Q992" s="20"/>
    </row>
    <row r="993" spans="1:17" ht="25.5" x14ac:dyDescent="0.25">
      <c r="A993" s="15" t="s">
        <v>2344</v>
      </c>
      <c r="B993" s="15" t="s">
        <v>4584</v>
      </c>
      <c r="D993" s="15">
        <v>1027866</v>
      </c>
      <c r="E993" s="15">
        <v>1026133</v>
      </c>
      <c r="F993" s="15">
        <f>ABS(Tabelle2[[#This Row],[Stop]]-Tabelle2[[#This Row],[Start]]+1)</f>
        <v>1732</v>
      </c>
      <c r="G993" s="16">
        <f>Tabelle2[[#This Row],[Size '[bp']]]/$F$3118*100</f>
        <v>5.9727845176597169E-2</v>
      </c>
      <c r="I993" s="14" t="s">
        <v>7743</v>
      </c>
      <c r="J993" s="14" t="s">
        <v>6563</v>
      </c>
      <c r="K993" s="22"/>
      <c r="L993" s="22"/>
      <c r="M993" s="24"/>
      <c r="N993" s="20"/>
      <c r="O993" s="20"/>
      <c r="P993" s="20"/>
      <c r="Q993" s="20"/>
    </row>
    <row r="994" spans="1:17" x14ac:dyDescent="0.25">
      <c r="A994" s="15" t="s">
        <v>2343</v>
      </c>
      <c r="B994" s="15" t="s">
        <v>4585</v>
      </c>
      <c r="D994" s="15">
        <v>1030470</v>
      </c>
      <c r="E994" s="15">
        <v>1027972</v>
      </c>
      <c r="F994" s="15">
        <f>ABS(Tabelle2[[#This Row],[Stop]]-Tabelle2[[#This Row],[Start]]+1)</f>
        <v>2497</v>
      </c>
      <c r="G994" s="16">
        <f>Tabelle2[[#This Row],[Size '[bp']]]/$F$3118*100</f>
        <v>8.6108792959563002E-2</v>
      </c>
      <c r="I994" s="14" t="s">
        <v>6564</v>
      </c>
      <c r="J994" s="14" t="s">
        <v>11627</v>
      </c>
      <c r="K994" s="22"/>
      <c r="L994" s="22"/>
      <c r="M994" s="24"/>
      <c r="N994" s="20"/>
      <c r="O994" s="20"/>
      <c r="P994" s="20"/>
      <c r="Q994" s="20"/>
    </row>
    <row r="995" spans="1:17" x14ac:dyDescent="0.25">
      <c r="A995" s="15" t="s">
        <v>2342</v>
      </c>
      <c r="B995" s="15" t="s">
        <v>4586</v>
      </c>
      <c r="D995" s="15">
        <v>1031753</v>
      </c>
      <c r="E995" s="15">
        <v>1030473</v>
      </c>
      <c r="F995" s="15">
        <f>ABS(Tabelle2[[#This Row],[Stop]]-Tabelle2[[#This Row],[Start]]+1)</f>
        <v>1279</v>
      </c>
      <c r="G995" s="16">
        <f>Tabelle2[[#This Row],[Size '[bp']]]/$F$3118*100</f>
        <v>4.4106185901193862E-2</v>
      </c>
      <c r="I995" s="14" t="s">
        <v>7744</v>
      </c>
      <c r="J995" s="14" t="s">
        <v>6563</v>
      </c>
      <c r="K995" s="22"/>
      <c r="L995" s="22"/>
      <c r="M995" s="24"/>
      <c r="N995" s="20"/>
      <c r="O995" s="20"/>
      <c r="P995" s="20"/>
      <c r="Q995" s="20"/>
    </row>
    <row r="996" spans="1:17" x14ac:dyDescent="0.25">
      <c r="A996" s="15" t="s">
        <v>52</v>
      </c>
      <c r="B996" s="15" t="s">
        <v>4587</v>
      </c>
      <c r="C996" s="15" t="s">
        <v>53</v>
      </c>
      <c r="D996" s="15">
        <v>1033341</v>
      </c>
      <c r="E996" s="15">
        <v>1031836</v>
      </c>
      <c r="F996" s="15">
        <f>ABS(Tabelle2[[#This Row],[Stop]]-Tabelle2[[#This Row],[Start]]+1)</f>
        <v>1504</v>
      </c>
      <c r="G996" s="16">
        <f>Tabelle2[[#This Row],[Size '[bp']]]/$F$3118*100</f>
        <v>5.1865288190301465E-2</v>
      </c>
      <c r="H996" s="15" t="s">
        <v>7745</v>
      </c>
      <c r="I996" s="14" t="s">
        <v>54</v>
      </c>
      <c r="J996" s="14" t="s">
        <v>6643</v>
      </c>
      <c r="K996" s="22"/>
      <c r="L996" s="22"/>
      <c r="M996" s="24" t="s">
        <v>10757</v>
      </c>
      <c r="N996" s="20"/>
      <c r="O996" s="20"/>
      <c r="P996" s="20"/>
      <c r="Q996" s="20"/>
    </row>
    <row r="997" spans="1:17" x14ac:dyDescent="0.25">
      <c r="A997" s="15" t="s">
        <v>2341</v>
      </c>
      <c r="B997" s="15" t="s">
        <v>4588</v>
      </c>
      <c r="D997" s="15">
        <v>1033442</v>
      </c>
      <c r="E997" s="15">
        <v>1033654</v>
      </c>
      <c r="F997" s="15">
        <f>ABS(Tabelle2[[#This Row],[Stop]]-Tabelle2[[#This Row],[Start]]+1)</f>
        <v>213</v>
      </c>
      <c r="G997" s="16">
        <f>Tabelle2[[#This Row],[Size '[bp']]]/$F$3118*100</f>
        <v>7.3452835003551941E-3</v>
      </c>
      <c r="I997" s="14" t="s">
        <v>6560</v>
      </c>
      <c r="J997" s="14" t="s">
        <v>11627</v>
      </c>
      <c r="K997" s="22"/>
      <c r="L997" s="22"/>
      <c r="M997" s="24"/>
      <c r="N997" s="20"/>
      <c r="O997" s="20"/>
      <c r="P997" s="20"/>
      <c r="Q997" s="20"/>
    </row>
    <row r="998" spans="1:17" x14ac:dyDescent="0.25">
      <c r="A998" s="15" t="s">
        <v>2340</v>
      </c>
      <c r="B998" s="15" t="s">
        <v>4589</v>
      </c>
      <c r="D998" s="15">
        <v>1033666</v>
      </c>
      <c r="E998" s="15">
        <v>1034253</v>
      </c>
      <c r="F998" s="15">
        <f>ABS(Tabelle2[[#This Row],[Stop]]-Tabelle2[[#This Row],[Start]]+1)</f>
        <v>588</v>
      </c>
      <c r="G998" s="16">
        <f>Tabelle2[[#This Row],[Size '[bp']]]/$F$3118*100</f>
        <v>2.0277120648867861E-2</v>
      </c>
      <c r="I998" s="14" t="s">
        <v>7746</v>
      </c>
      <c r="J998" s="14" t="s">
        <v>6563</v>
      </c>
      <c r="K998" s="22"/>
      <c r="L998" s="22"/>
      <c r="M998" s="24"/>
      <c r="N998" s="20"/>
      <c r="O998" s="20"/>
      <c r="P998" s="20"/>
      <c r="Q998" s="20"/>
    </row>
    <row r="999" spans="1:17" x14ac:dyDescent="0.25">
      <c r="A999" s="15" t="s">
        <v>2339</v>
      </c>
      <c r="B999" s="15" t="s">
        <v>4590</v>
      </c>
      <c r="C999" s="15" t="s">
        <v>7747</v>
      </c>
      <c r="D999" s="15">
        <v>1034598</v>
      </c>
      <c r="E999" s="15">
        <v>1034227</v>
      </c>
      <c r="F999" s="15">
        <f>ABS(Tabelle2[[#This Row],[Stop]]-Tabelle2[[#This Row],[Start]]+1)</f>
        <v>370</v>
      </c>
      <c r="G999" s="16">
        <f>Tabelle2[[#This Row],[Size '[bp']]]/$F$3118*100</f>
        <v>1.2759412653199164E-2</v>
      </c>
      <c r="H999" s="15" t="s">
        <v>7748</v>
      </c>
      <c r="I999" s="14" t="s">
        <v>6589</v>
      </c>
      <c r="J999" s="14" t="s">
        <v>11627</v>
      </c>
      <c r="K999" s="22"/>
      <c r="L999" s="22"/>
      <c r="M999" s="24"/>
      <c r="N999" s="20"/>
      <c r="O999" s="20"/>
      <c r="P999" s="20"/>
      <c r="Q999" s="20"/>
    </row>
    <row r="1000" spans="1:17" ht="25.5" x14ac:dyDescent="0.25">
      <c r="A1000" s="15" t="s">
        <v>2338</v>
      </c>
      <c r="B1000" s="15" t="s">
        <v>4591</v>
      </c>
      <c r="C1000" s="15" t="s">
        <v>7749</v>
      </c>
      <c r="D1000" s="15">
        <v>1035116</v>
      </c>
      <c r="E1000" s="15">
        <v>1034736</v>
      </c>
      <c r="F1000" s="15">
        <f>ABS(Tabelle2[[#This Row],[Stop]]-Tabelle2[[#This Row],[Start]]+1)</f>
        <v>379</v>
      </c>
      <c r="G1000" s="16">
        <f>Tabelle2[[#This Row],[Size '[bp']]]/$F$3118*100</f>
        <v>1.3069776744763468E-2</v>
      </c>
      <c r="H1000" s="15" t="s">
        <v>7750</v>
      </c>
      <c r="I1000" s="14" t="s">
        <v>7751</v>
      </c>
      <c r="J1000" s="14" t="s">
        <v>6597</v>
      </c>
      <c r="K1000" s="22" t="s">
        <v>6656</v>
      </c>
      <c r="L1000" s="22"/>
      <c r="M1000" s="24" t="s">
        <v>11380</v>
      </c>
      <c r="N1000" s="20"/>
      <c r="O1000" s="20"/>
      <c r="P1000" s="20"/>
      <c r="Q1000" s="20"/>
    </row>
    <row r="1001" spans="1:17" x14ac:dyDescent="0.25">
      <c r="A1001" s="15" t="s">
        <v>2337</v>
      </c>
      <c r="B1001" s="15" t="s">
        <v>4592</v>
      </c>
      <c r="D1001" s="15">
        <v>1035448</v>
      </c>
      <c r="E1001" s="15">
        <v>1036212</v>
      </c>
      <c r="F1001" s="15">
        <f>ABS(Tabelle2[[#This Row],[Stop]]-Tabelle2[[#This Row],[Start]]+1)</f>
        <v>765</v>
      </c>
      <c r="G1001" s="16">
        <f>Tabelle2[[#This Row],[Size '[bp']]]/$F$3118*100</f>
        <v>2.6380947782965836E-2</v>
      </c>
      <c r="I1001" s="14" t="s">
        <v>6560</v>
      </c>
      <c r="J1001" s="14" t="s">
        <v>11627</v>
      </c>
      <c r="K1001" s="22"/>
      <c r="L1001" s="22"/>
      <c r="M1001" s="24"/>
      <c r="N1001" s="20"/>
      <c r="O1001" s="20"/>
      <c r="P1001" s="20"/>
      <c r="Q1001" s="20"/>
    </row>
    <row r="1002" spans="1:17" x14ac:dyDescent="0.25">
      <c r="A1002" s="15" t="s">
        <v>2336</v>
      </c>
      <c r="B1002" s="15" t="s">
        <v>4593</v>
      </c>
      <c r="C1002" s="15" t="s">
        <v>2335</v>
      </c>
      <c r="D1002" s="15">
        <v>1036419</v>
      </c>
      <c r="E1002" s="15">
        <v>1037696</v>
      </c>
      <c r="F1002" s="15">
        <f>ABS(Tabelle2[[#This Row],[Stop]]-Tabelle2[[#This Row],[Start]]+1)</f>
        <v>1278</v>
      </c>
      <c r="G1002" s="16">
        <f>Tabelle2[[#This Row],[Size '[bp']]]/$F$3118*100</f>
        <v>4.4071701002131168E-2</v>
      </c>
      <c r="H1002" s="15" t="s">
        <v>7752</v>
      </c>
      <c r="I1002" s="14" t="s">
        <v>7753</v>
      </c>
      <c r="J1002" s="14" t="s">
        <v>7093</v>
      </c>
      <c r="K1002" s="22" t="s">
        <v>7754</v>
      </c>
      <c r="L1002" s="22"/>
      <c r="M1002" s="24"/>
      <c r="N1002" s="20"/>
      <c r="O1002" s="20"/>
      <c r="P1002" s="20"/>
      <c r="Q1002" s="20"/>
    </row>
    <row r="1003" spans="1:17" ht="25.5" x14ac:dyDescent="0.25">
      <c r="A1003" s="15" t="s">
        <v>2334</v>
      </c>
      <c r="B1003" s="15" t="s">
        <v>4594</v>
      </c>
      <c r="D1003" s="15">
        <v>1037786</v>
      </c>
      <c r="E1003" s="15">
        <v>1038328</v>
      </c>
      <c r="F1003" s="15">
        <f>ABS(Tabelle2[[#This Row],[Stop]]-Tabelle2[[#This Row],[Start]]+1)</f>
        <v>543</v>
      </c>
      <c r="G1003" s="16">
        <f>Tabelle2[[#This Row],[Size '[bp']]]/$F$3118*100</f>
        <v>1.8725300191046339E-2</v>
      </c>
      <c r="I1003" s="14" t="s">
        <v>7755</v>
      </c>
      <c r="J1003" s="14" t="s">
        <v>6628</v>
      </c>
      <c r="K1003" s="22"/>
      <c r="L1003" s="22"/>
      <c r="M1003" s="24"/>
      <c r="N1003" s="20"/>
      <c r="O1003" s="20"/>
      <c r="P1003" s="20"/>
      <c r="Q1003" s="20"/>
    </row>
    <row r="1004" spans="1:17" x14ac:dyDescent="0.25">
      <c r="A1004" s="15" t="s">
        <v>2333</v>
      </c>
      <c r="B1004" s="15" t="s">
        <v>4595</v>
      </c>
      <c r="D1004" s="15">
        <v>1038364</v>
      </c>
      <c r="E1004" s="15">
        <v>1038918</v>
      </c>
      <c r="F1004" s="15">
        <f>ABS(Tabelle2[[#This Row],[Stop]]-Tabelle2[[#This Row],[Start]]+1)</f>
        <v>555</v>
      </c>
      <c r="G1004" s="16">
        <f>Tabelle2[[#This Row],[Size '[bp']]]/$F$3118*100</f>
        <v>1.9139118979798746E-2</v>
      </c>
      <c r="I1004" s="14" t="s">
        <v>6560</v>
      </c>
      <c r="J1004" s="14" t="s">
        <v>11627</v>
      </c>
      <c r="K1004" s="22"/>
      <c r="L1004" s="22"/>
      <c r="M1004" s="24"/>
      <c r="N1004" s="20"/>
      <c r="O1004" s="20"/>
      <c r="P1004" s="20"/>
      <c r="Q1004" s="20"/>
    </row>
    <row r="1005" spans="1:17" x14ac:dyDescent="0.25">
      <c r="A1005" s="15" t="s">
        <v>2332</v>
      </c>
      <c r="B1005" s="15" t="s">
        <v>4596</v>
      </c>
      <c r="C1005" s="15" t="s">
        <v>2331</v>
      </c>
      <c r="D1005" s="15">
        <v>1038918</v>
      </c>
      <c r="E1005" s="15">
        <v>1039883</v>
      </c>
      <c r="F1005" s="15">
        <f>ABS(Tabelle2[[#This Row],[Stop]]-Tabelle2[[#This Row],[Start]]+1)</f>
        <v>966</v>
      </c>
      <c r="G1005" s="16">
        <f>Tabelle2[[#This Row],[Size '[bp']]]/$F$3118*100</f>
        <v>3.3312412494568629E-2</v>
      </c>
      <c r="H1005" s="15" t="s">
        <v>7756</v>
      </c>
      <c r="I1005" s="14" t="s">
        <v>7757</v>
      </c>
      <c r="J1005" s="14" t="s">
        <v>6597</v>
      </c>
      <c r="K1005" s="29"/>
      <c r="L1005" s="29"/>
      <c r="M1005" s="30" t="s">
        <v>11168</v>
      </c>
      <c r="N1005" s="20"/>
      <c r="O1005" s="20"/>
      <c r="P1005" s="20"/>
      <c r="Q1005" s="20"/>
    </row>
    <row r="1006" spans="1:17" x14ac:dyDescent="0.25">
      <c r="A1006" s="15" t="s">
        <v>7758</v>
      </c>
      <c r="D1006" s="15">
        <v>1039983</v>
      </c>
      <c r="E1006" s="15">
        <v>1040059</v>
      </c>
      <c r="F1006" s="15">
        <f>ABS(Tabelle2[[#This Row],[Stop]]-Tabelle2[[#This Row],[Start]]+1)</f>
        <v>77</v>
      </c>
      <c r="G1006" s="16">
        <f>Tabelle2[[#This Row],[Size '[bp']]]/$F$3118*100</f>
        <v>2.6553372278279343E-3</v>
      </c>
      <c r="I1006" s="14" t="s">
        <v>6641</v>
      </c>
      <c r="J1006" s="14" t="s">
        <v>6575</v>
      </c>
      <c r="K1006" s="22"/>
      <c r="L1006" s="22"/>
      <c r="M1006" s="24"/>
      <c r="N1006" s="20"/>
      <c r="O1006" s="20"/>
      <c r="P1006" s="20"/>
      <c r="Q1006" s="20"/>
    </row>
    <row r="1007" spans="1:17" x14ac:dyDescent="0.25">
      <c r="A1007" s="15" t="s">
        <v>2330</v>
      </c>
      <c r="B1007" s="15" t="s">
        <v>4597</v>
      </c>
      <c r="C1007" s="15" t="s">
        <v>2329</v>
      </c>
      <c r="D1007" s="15">
        <v>1041120</v>
      </c>
      <c r="E1007" s="15">
        <v>1040188</v>
      </c>
      <c r="F1007" s="15">
        <f>ABS(Tabelle2[[#This Row],[Stop]]-Tabelle2[[#This Row],[Start]]+1)</f>
        <v>931</v>
      </c>
      <c r="G1007" s="16">
        <f>Tabelle2[[#This Row],[Size '[bp']]]/$F$3118*100</f>
        <v>3.2105441027374115E-2</v>
      </c>
      <c r="H1007" s="15" t="s">
        <v>7759</v>
      </c>
      <c r="I1007" s="14" t="s">
        <v>7760</v>
      </c>
      <c r="J1007" s="14" t="s">
        <v>6643</v>
      </c>
      <c r="K1007" s="22"/>
      <c r="L1007" s="22"/>
      <c r="M1007" s="24"/>
      <c r="N1007" s="20"/>
      <c r="O1007" s="20"/>
      <c r="P1007" s="20"/>
      <c r="Q1007" s="20"/>
    </row>
    <row r="1008" spans="1:17" x14ac:dyDescent="0.25">
      <c r="A1008" s="15" t="s">
        <v>2328</v>
      </c>
      <c r="B1008" s="15" t="s">
        <v>4598</v>
      </c>
      <c r="D1008" s="15">
        <v>1041253</v>
      </c>
      <c r="E1008" s="15">
        <v>1041450</v>
      </c>
      <c r="F1008" s="15">
        <f>ABS(Tabelle2[[#This Row],[Stop]]-Tabelle2[[#This Row],[Start]]+1)</f>
        <v>198</v>
      </c>
      <c r="G1008" s="16">
        <f>Tabelle2[[#This Row],[Size '[bp']]]/$F$3118*100</f>
        <v>6.8280100144146871E-3</v>
      </c>
      <c r="I1008" s="14" t="s">
        <v>7732</v>
      </c>
      <c r="J1008" s="14" t="s">
        <v>11627</v>
      </c>
      <c r="K1008" s="22"/>
      <c r="L1008" s="22"/>
      <c r="M1008" s="24"/>
      <c r="N1008" s="20"/>
      <c r="O1008" s="20"/>
      <c r="P1008" s="20"/>
      <c r="Q1008" s="20"/>
    </row>
    <row r="1009" spans="1:17" x14ac:dyDescent="0.25">
      <c r="A1009" s="15" t="s">
        <v>2327</v>
      </c>
      <c r="B1009" s="15" t="s">
        <v>4599</v>
      </c>
      <c r="D1009" s="15">
        <v>1041466</v>
      </c>
      <c r="E1009" s="15">
        <v>1041798</v>
      </c>
      <c r="F1009" s="15">
        <f>ABS(Tabelle2[[#This Row],[Stop]]-Tabelle2[[#This Row],[Start]]+1)</f>
        <v>333</v>
      </c>
      <c r="G1009" s="16">
        <f>Tabelle2[[#This Row],[Size '[bp']]]/$F$3118*100</f>
        <v>1.1483471387879246E-2</v>
      </c>
      <c r="I1009" s="14" t="s">
        <v>7761</v>
      </c>
      <c r="J1009" s="14" t="s">
        <v>6653</v>
      </c>
      <c r="K1009" s="22"/>
      <c r="L1009" s="22"/>
      <c r="M1009" s="24"/>
      <c r="N1009" s="20"/>
      <c r="O1009" s="20"/>
      <c r="P1009" s="20"/>
      <c r="Q1009" s="20"/>
    </row>
    <row r="1010" spans="1:17" ht="26.25" customHeight="1" x14ac:dyDescent="0.25">
      <c r="A1010" s="15" t="s">
        <v>2326</v>
      </c>
      <c r="B1010" s="15" t="s">
        <v>4600</v>
      </c>
      <c r="D1010" s="15">
        <v>1041964</v>
      </c>
      <c r="E1010" s="15">
        <v>1042155</v>
      </c>
      <c r="F1010" s="15">
        <f>ABS(Tabelle2[[#This Row],[Stop]]-Tabelle2[[#This Row],[Start]]+1)</f>
        <v>192</v>
      </c>
      <c r="G1010" s="16">
        <f>Tabelle2[[#This Row],[Size '[bp']]]/$F$3118*100</f>
        <v>6.6211006200384854E-3</v>
      </c>
      <c r="I1010" s="14" t="s">
        <v>10857</v>
      </c>
      <c r="J1010" s="14" t="s">
        <v>6566</v>
      </c>
      <c r="K1010" s="22"/>
      <c r="L1010" s="22"/>
      <c r="M1010" s="24"/>
      <c r="N1010" s="20"/>
      <c r="O1010" s="20"/>
      <c r="P1010" s="20"/>
      <c r="Q1010" s="20"/>
    </row>
    <row r="1011" spans="1:17" ht="127.5" x14ac:dyDescent="0.25">
      <c r="A1011" s="15" t="s">
        <v>2325</v>
      </c>
      <c r="B1011" s="15" t="s">
        <v>4601</v>
      </c>
      <c r="C1011" s="15" t="s">
        <v>2324</v>
      </c>
      <c r="D1011" s="15">
        <v>1042395</v>
      </c>
      <c r="E1011" s="15">
        <v>1043390</v>
      </c>
      <c r="F1011" s="15">
        <f>ABS(Tabelle2[[#This Row],[Stop]]-Tabelle2[[#This Row],[Start]]+1)</f>
        <v>996</v>
      </c>
      <c r="G1011" s="16">
        <f>Tabelle2[[#This Row],[Size '[bp']]]/$F$3118*100</f>
        <v>3.4346959466449639E-2</v>
      </c>
      <c r="H1011" s="15" t="s">
        <v>7763</v>
      </c>
      <c r="I1011" s="14" t="s">
        <v>7764</v>
      </c>
      <c r="J1011" s="14" t="s">
        <v>6566</v>
      </c>
      <c r="K1011" s="22" t="s">
        <v>6744</v>
      </c>
      <c r="L1011" s="22" t="s">
        <v>10679</v>
      </c>
      <c r="M1011" s="24" t="s">
        <v>10858</v>
      </c>
      <c r="N1011" s="20"/>
      <c r="O1011" s="20"/>
      <c r="P1011" s="20"/>
      <c r="Q1011" s="20"/>
    </row>
    <row r="1012" spans="1:17" x14ac:dyDescent="0.25">
      <c r="A1012" s="15" t="s">
        <v>2323</v>
      </c>
      <c r="B1012" s="15" t="s">
        <v>4602</v>
      </c>
      <c r="D1012" s="15">
        <v>1043497</v>
      </c>
      <c r="E1012" s="15">
        <v>1044315</v>
      </c>
      <c r="F1012" s="15">
        <f>ABS(Tabelle2[[#This Row],[Stop]]-Tabelle2[[#This Row],[Start]]+1)</f>
        <v>819</v>
      </c>
      <c r="G1012" s="16">
        <f>Tabelle2[[#This Row],[Size '[bp']]]/$F$3118*100</f>
        <v>2.8243132332351664E-2</v>
      </c>
      <c r="I1012" s="14" t="s">
        <v>6704</v>
      </c>
      <c r="J1012" s="14" t="s">
        <v>6563</v>
      </c>
      <c r="K1012" s="22"/>
      <c r="L1012" s="22"/>
      <c r="M1012" s="24"/>
      <c r="N1012" s="20"/>
      <c r="O1012" s="20"/>
      <c r="P1012" s="20"/>
      <c r="Q1012" s="20"/>
    </row>
    <row r="1013" spans="1:17" x14ac:dyDescent="0.25">
      <c r="A1013" s="15" t="s">
        <v>2322</v>
      </c>
      <c r="B1013" s="15" t="s">
        <v>4603</v>
      </c>
      <c r="D1013" s="15">
        <v>1045217</v>
      </c>
      <c r="E1013" s="15">
        <v>1044765</v>
      </c>
      <c r="F1013" s="15">
        <f>ABS(Tabelle2[[#This Row],[Stop]]-Tabelle2[[#This Row],[Start]]+1)</f>
        <v>451</v>
      </c>
      <c r="G1013" s="16">
        <f>Tabelle2[[#This Row],[Size '[bp']]]/$F$3118*100</f>
        <v>1.5552689477277899E-2</v>
      </c>
      <c r="I1013" s="14" t="s">
        <v>6589</v>
      </c>
      <c r="J1013" s="14" t="s">
        <v>11627</v>
      </c>
      <c r="K1013" s="22"/>
      <c r="L1013" s="22"/>
      <c r="M1013" s="24"/>
      <c r="N1013" s="20"/>
      <c r="O1013" s="20"/>
      <c r="P1013" s="20"/>
      <c r="Q1013" s="20"/>
    </row>
    <row r="1014" spans="1:17" ht="25.5" x14ac:dyDescent="0.25">
      <c r="A1014" s="15" t="s">
        <v>2321</v>
      </c>
      <c r="B1014" s="15" t="s">
        <v>4604</v>
      </c>
      <c r="C1014" s="15" t="s">
        <v>2320</v>
      </c>
      <c r="D1014" s="15">
        <v>1045765</v>
      </c>
      <c r="E1014" s="15">
        <v>1045241</v>
      </c>
      <c r="F1014" s="15">
        <f>ABS(Tabelle2[[#This Row],[Stop]]-Tabelle2[[#This Row],[Start]]+1)</f>
        <v>523</v>
      </c>
      <c r="G1014" s="16">
        <f>Tabelle2[[#This Row],[Size '[bp']]]/$F$3118*100</f>
        <v>1.8035602209792334E-2</v>
      </c>
      <c r="H1014" s="15" t="s">
        <v>7765</v>
      </c>
      <c r="I1014" s="14" t="s">
        <v>7766</v>
      </c>
      <c r="J1014" s="14" t="s">
        <v>6758</v>
      </c>
      <c r="K1014" s="22"/>
      <c r="L1014" s="22"/>
      <c r="M1014" s="24"/>
      <c r="N1014" s="20"/>
      <c r="O1014" s="20"/>
      <c r="P1014" s="20"/>
      <c r="Q1014" s="20"/>
    </row>
    <row r="1015" spans="1:17" x14ac:dyDescent="0.25">
      <c r="A1015" s="15" t="s">
        <v>2319</v>
      </c>
      <c r="B1015" s="15" t="s">
        <v>4605</v>
      </c>
      <c r="D1015" s="15">
        <v>1046282</v>
      </c>
      <c r="E1015" s="15">
        <v>1045944</v>
      </c>
      <c r="F1015" s="15">
        <f>ABS(Tabelle2[[#This Row],[Stop]]-Tabelle2[[#This Row],[Start]]+1)</f>
        <v>337</v>
      </c>
      <c r="G1015" s="16">
        <f>Tabelle2[[#This Row],[Size '[bp']]]/$F$3118*100</f>
        <v>1.1621410984130049E-2</v>
      </c>
      <c r="I1015" s="14" t="s">
        <v>6560</v>
      </c>
      <c r="J1015" s="14" t="s">
        <v>11627</v>
      </c>
      <c r="K1015" s="22"/>
      <c r="L1015" s="22"/>
      <c r="M1015" s="24"/>
      <c r="N1015" s="20"/>
      <c r="O1015" s="20"/>
      <c r="P1015" s="20"/>
      <c r="Q1015" s="20"/>
    </row>
    <row r="1016" spans="1:17" x14ac:dyDescent="0.25">
      <c r="A1016" s="15" t="s">
        <v>2318</v>
      </c>
      <c r="B1016" s="15" t="s">
        <v>4606</v>
      </c>
      <c r="C1016" s="15" t="s">
        <v>2317</v>
      </c>
      <c r="D1016" s="15">
        <v>1046619</v>
      </c>
      <c r="E1016" s="15">
        <v>1047503</v>
      </c>
      <c r="F1016" s="15">
        <f>ABS(Tabelle2[[#This Row],[Stop]]-Tabelle2[[#This Row],[Start]]+1)</f>
        <v>885</v>
      </c>
      <c r="G1016" s="16">
        <f>Tabelle2[[#This Row],[Size '[bp']]]/$F$3118*100</f>
        <v>3.0519135670489892E-2</v>
      </c>
      <c r="H1016" s="15" t="s">
        <v>7767</v>
      </c>
      <c r="I1016" s="14" t="s">
        <v>11097</v>
      </c>
      <c r="J1016" s="14" t="s">
        <v>6690</v>
      </c>
      <c r="K1016" s="29" t="s">
        <v>7250</v>
      </c>
      <c r="L1016" s="29"/>
      <c r="M1016" s="30" t="s">
        <v>11098</v>
      </c>
      <c r="N1016" s="20"/>
      <c r="O1016" s="20"/>
      <c r="P1016" s="20"/>
      <c r="Q1016" s="20"/>
    </row>
    <row r="1017" spans="1:17" x14ac:dyDescent="0.25">
      <c r="A1017" s="15" t="s">
        <v>2316</v>
      </c>
      <c r="B1017" s="15" t="s">
        <v>4607</v>
      </c>
      <c r="D1017" s="15">
        <v>1047543</v>
      </c>
      <c r="E1017" s="15">
        <v>1047863</v>
      </c>
      <c r="F1017" s="15">
        <f>ABS(Tabelle2[[#This Row],[Stop]]-Tabelle2[[#This Row],[Start]]+1)</f>
        <v>321</v>
      </c>
      <c r="G1017" s="16">
        <f>Tabelle2[[#This Row],[Size '[bp']]]/$F$3118*100</f>
        <v>1.1069652599126843E-2</v>
      </c>
      <c r="I1017" s="14" t="s">
        <v>7768</v>
      </c>
      <c r="J1017" s="14" t="s">
        <v>11627</v>
      </c>
      <c r="K1017" s="22"/>
      <c r="L1017" s="22"/>
      <c r="M1017" s="24"/>
      <c r="N1017" s="20"/>
      <c r="O1017" s="20"/>
      <c r="P1017" s="20"/>
      <c r="Q1017" s="20"/>
    </row>
    <row r="1018" spans="1:17" ht="25.5" x14ac:dyDescent="0.25">
      <c r="A1018" s="15" t="s">
        <v>2315</v>
      </c>
      <c r="B1018" s="15" t="s">
        <v>4608</v>
      </c>
      <c r="C1018" s="15" t="s">
        <v>2314</v>
      </c>
      <c r="D1018" s="15">
        <v>1048080</v>
      </c>
      <c r="E1018" s="15">
        <v>1049180</v>
      </c>
      <c r="F1018" s="15">
        <f>ABS(Tabelle2[[#This Row],[Stop]]-Tabelle2[[#This Row],[Start]]+1)</f>
        <v>1101</v>
      </c>
      <c r="G1018" s="16">
        <f>Tabelle2[[#This Row],[Size '[bp']]]/$F$3118*100</f>
        <v>3.7967873868033193E-2</v>
      </c>
      <c r="H1018" s="15" t="s">
        <v>7769</v>
      </c>
      <c r="I1018" s="14" t="s">
        <v>7770</v>
      </c>
      <c r="J1018" s="14" t="s">
        <v>6643</v>
      </c>
      <c r="K1018" s="29"/>
      <c r="L1018" s="29"/>
      <c r="M1018" s="30" t="s">
        <v>11234</v>
      </c>
      <c r="N1018" s="20"/>
      <c r="O1018" s="20"/>
      <c r="P1018" s="20"/>
      <c r="Q1018" s="20"/>
    </row>
    <row r="1019" spans="1:17" ht="25.5" x14ac:dyDescent="0.25">
      <c r="A1019" s="15" t="s">
        <v>2313</v>
      </c>
      <c r="B1019" s="15" t="s">
        <v>4609</v>
      </c>
      <c r="C1019" s="15" t="s">
        <v>2312</v>
      </c>
      <c r="D1019" s="15">
        <v>1049204</v>
      </c>
      <c r="E1019" s="15">
        <v>1049974</v>
      </c>
      <c r="F1019" s="15">
        <f>ABS(Tabelle2[[#This Row],[Stop]]-Tabelle2[[#This Row],[Start]]+1)</f>
        <v>771</v>
      </c>
      <c r="G1019" s="16">
        <f>Tabelle2[[#This Row],[Size '[bp']]]/$F$3118*100</f>
        <v>2.6587857177342043E-2</v>
      </c>
      <c r="H1019" s="15" t="s">
        <v>7771</v>
      </c>
      <c r="I1019" s="14" t="s">
        <v>7772</v>
      </c>
      <c r="J1019" s="14" t="s">
        <v>6690</v>
      </c>
      <c r="K1019" s="22"/>
      <c r="L1019" s="22"/>
      <c r="M1019" s="24"/>
      <c r="N1019" s="20"/>
      <c r="O1019" s="20"/>
      <c r="P1019" s="20"/>
      <c r="Q1019" s="20"/>
    </row>
    <row r="1020" spans="1:17" x14ac:dyDescent="0.25">
      <c r="A1020" s="15" t="s">
        <v>2311</v>
      </c>
      <c r="B1020" s="15" t="s">
        <v>4610</v>
      </c>
      <c r="D1020" s="15">
        <v>1049995</v>
      </c>
      <c r="E1020" s="15">
        <v>1050516</v>
      </c>
      <c r="F1020" s="15">
        <f>ABS(Tabelle2[[#This Row],[Stop]]-Tabelle2[[#This Row],[Start]]+1)</f>
        <v>522</v>
      </c>
      <c r="G1020" s="16">
        <f>Tabelle2[[#This Row],[Size '[bp']]]/$F$3118*100</f>
        <v>1.800111731072963E-2</v>
      </c>
      <c r="I1020" s="14" t="s">
        <v>6560</v>
      </c>
      <c r="J1020" s="14" t="s">
        <v>11627</v>
      </c>
      <c r="K1020" s="22"/>
      <c r="L1020" s="22"/>
      <c r="M1020" s="24"/>
      <c r="N1020" s="20"/>
      <c r="O1020" s="20"/>
      <c r="P1020" s="20"/>
      <c r="Q1020" s="20"/>
    </row>
    <row r="1021" spans="1:17" x14ac:dyDescent="0.25">
      <c r="A1021" s="15" t="s">
        <v>2310</v>
      </c>
      <c r="B1021" s="15" t="s">
        <v>4611</v>
      </c>
      <c r="C1021" s="15" t="s">
        <v>2309</v>
      </c>
      <c r="D1021" s="15">
        <v>1051865</v>
      </c>
      <c r="E1021" s="15">
        <v>1050894</v>
      </c>
      <c r="F1021" s="15">
        <f>ABS(Tabelle2[[#This Row],[Stop]]-Tabelle2[[#This Row],[Start]]+1)</f>
        <v>970</v>
      </c>
      <c r="G1021" s="16">
        <f>Tabelle2[[#This Row],[Size '[bp']]]/$F$3118*100</f>
        <v>3.3450352090819431E-2</v>
      </c>
      <c r="H1021" s="15" t="s">
        <v>7773</v>
      </c>
      <c r="I1021" s="14" t="s">
        <v>7774</v>
      </c>
      <c r="J1021" s="14" t="s">
        <v>6653</v>
      </c>
      <c r="K1021" s="22" t="s">
        <v>6826</v>
      </c>
      <c r="L1021" s="22"/>
      <c r="M1021" s="24"/>
      <c r="N1021" s="20"/>
      <c r="O1021" s="20"/>
      <c r="P1021" s="20"/>
      <c r="Q1021" s="20"/>
    </row>
    <row r="1022" spans="1:17" x14ac:dyDescent="0.25">
      <c r="A1022" s="15" t="s">
        <v>2308</v>
      </c>
      <c r="B1022" s="15" t="s">
        <v>4612</v>
      </c>
      <c r="C1022" s="15" t="s">
        <v>2307</v>
      </c>
      <c r="D1022" s="15">
        <v>1052094</v>
      </c>
      <c r="E1022" s="15">
        <v>1053398</v>
      </c>
      <c r="F1022" s="15">
        <f>ABS(Tabelle2[[#This Row],[Stop]]-Tabelle2[[#This Row],[Start]]+1)</f>
        <v>1305</v>
      </c>
      <c r="G1022" s="16">
        <f>Tabelle2[[#This Row],[Size '[bp']]]/$F$3118*100</f>
        <v>4.5002793276824077E-2</v>
      </c>
      <c r="H1022" s="15" t="s">
        <v>7775</v>
      </c>
      <c r="I1022" s="14" t="s">
        <v>7776</v>
      </c>
      <c r="J1022" s="14" t="s">
        <v>6653</v>
      </c>
      <c r="K1022" s="22" t="s">
        <v>7777</v>
      </c>
      <c r="L1022" s="22"/>
      <c r="M1022" s="24" t="s">
        <v>10813</v>
      </c>
      <c r="N1022" s="20"/>
      <c r="O1022" s="20"/>
      <c r="P1022" s="20"/>
      <c r="Q1022" s="20"/>
    </row>
    <row r="1023" spans="1:17" x14ac:dyDescent="0.25">
      <c r="A1023" s="15" t="s">
        <v>2306</v>
      </c>
      <c r="B1023" s="15" t="s">
        <v>4613</v>
      </c>
      <c r="C1023" s="15" t="s">
        <v>7778</v>
      </c>
      <c r="D1023" s="15">
        <v>1053491</v>
      </c>
      <c r="E1023" s="15">
        <v>1055353</v>
      </c>
      <c r="F1023" s="15">
        <f>ABS(Tabelle2[[#This Row],[Stop]]-Tabelle2[[#This Row],[Start]]+1)</f>
        <v>1863</v>
      </c>
      <c r="G1023" s="16">
        <f>Tabelle2[[#This Row],[Size '[bp']]]/$F$3118*100</f>
        <v>6.4245366953810931E-2</v>
      </c>
      <c r="H1023" s="15" t="s">
        <v>7779</v>
      </c>
      <c r="I1023" s="14" t="s">
        <v>7780</v>
      </c>
      <c r="J1023" s="14" t="s">
        <v>6653</v>
      </c>
      <c r="K1023" s="22"/>
      <c r="L1023" s="22"/>
      <c r="M1023" s="24" t="s">
        <v>10758</v>
      </c>
      <c r="N1023" s="20"/>
      <c r="O1023" s="20"/>
      <c r="P1023" s="20"/>
      <c r="Q1023" s="20"/>
    </row>
    <row r="1024" spans="1:17" ht="25.5" x14ac:dyDescent="0.25">
      <c r="A1024" s="15" t="s">
        <v>2305</v>
      </c>
      <c r="B1024" s="15" t="s">
        <v>4614</v>
      </c>
      <c r="C1024" s="15" t="s">
        <v>11540</v>
      </c>
      <c r="D1024" s="15">
        <v>1055350</v>
      </c>
      <c r="E1024" s="15">
        <v>1056075</v>
      </c>
      <c r="F1024" s="15">
        <f>ABS(Tabelle2[[#This Row],[Stop]]-Tabelle2[[#This Row],[Start]]+1)</f>
        <v>726</v>
      </c>
      <c r="G1024" s="16">
        <f>Tabelle2[[#This Row],[Size '[bp']]]/$F$3118*100</f>
        <v>2.5036036719520521E-2</v>
      </c>
      <c r="H1024" s="15" t="s">
        <v>11541</v>
      </c>
      <c r="I1024" s="14" t="s">
        <v>7781</v>
      </c>
      <c r="J1024" s="14" t="s">
        <v>6643</v>
      </c>
      <c r="K1024" s="22"/>
      <c r="L1024" s="22"/>
      <c r="M1024" s="24" t="s">
        <v>10758</v>
      </c>
      <c r="N1024" s="20"/>
      <c r="O1024" s="20"/>
      <c r="P1024" s="20"/>
      <c r="Q1024" s="20"/>
    </row>
    <row r="1025" spans="1:17" x14ac:dyDescent="0.25">
      <c r="A1025" s="15" t="s">
        <v>2304</v>
      </c>
      <c r="B1025" s="15" t="s">
        <v>4615</v>
      </c>
      <c r="D1025" s="15">
        <v>1056496</v>
      </c>
      <c r="E1025" s="15">
        <v>1056107</v>
      </c>
      <c r="F1025" s="15">
        <f>ABS(Tabelle2[[#This Row],[Stop]]-Tabelle2[[#This Row],[Start]]+1)</f>
        <v>388</v>
      </c>
      <c r="G1025" s="16">
        <f>Tabelle2[[#This Row],[Size '[bp']]]/$F$3118*100</f>
        <v>1.3380140836327773E-2</v>
      </c>
      <c r="I1025" s="14" t="s">
        <v>6560</v>
      </c>
      <c r="J1025" s="14" t="s">
        <v>11627</v>
      </c>
      <c r="K1025" s="22"/>
      <c r="L1025" s="22"/>
      <c r="M1025" s="24"/>
      <c r="N1025" s="20"/>
      <c r="O1025" s="20"/>
      <c r="P1025" s="20"/>
      <c r="Q1025" s="20"/>
    </row>
    <row r="1026" spans="1:17" x14ac:dyDescent="0.25">
      <c r="A1026" s="15" t="s">
        <v>2303</v>
      </c>
      <c r="B1026" s="15" t="s">
        <v>4616</v>
      </c>
      <c r="D1026" s="15">
        <v>1056521</v>
      </c>
      <c r="E1026" s="15">
        <v>1057195</v>
      </c>
      <c r="F1026" s="15">
        <f>ABS(Tabelle2[[#This Row],[Stop]]-Tabelle2[[#This Row],[Start]]+1)</f>
        <v>675</v>
      </c>
      <c r="G1026" s="16">
        <f>Tabelle2[[#This Row],[Size '[bp']]]/$F$3118*100</f>
        <v>2.3277306867322798E-2</v>
      </c>
      <c r="I1026" s="14" t="s">
        <v>7782</v>
      </c>
      <c r="J1026" s="14" t="s">
        <v>6566</v>
      </c>
      <c r="K1026" s="22"/>
      <c r="L1026" s="22"/>
      <c r="M1026" s="24"/>
      <c r="N1026" s="20"/>
      <c r="O1026" s="20"/>
      <c r="P1026" s="20"/>
      <c r="Q1026" s="20"/>
    </row>
    <row r="1027" spans="1:17" x14ac:dyDescent="0.25">
      <c r="A1027" s="15" t="s">
        <v>2302</v>
      </c>
      <c r="B1027" s="15" t="s">
        <v>4617</v>
      </c>
      <c r="D1027" s="15">
        <v>1057253</v>
      </c>
      <c r="E1027" s="15">
        <v>1057792</v>
      </c>
      <c r="F1027" s="15">
        <f>ABS(Tabelle2[[#This Row],[Stop]]-Tabelle2[[#This Row],[Start]]+1)</f>
        <v>540</v>
      </c>
      <c r="G1027" s="16">
        <f>Tabelle2[[#This Row],[Size '[bp']]]/$F$3118*100</f>
        <v>1.862184549385824E-2</v>
      </c>
      <c r="I1027" s="14" t="s">
        <v>7783</v>
      </c>
      <c r="J1027" s="14" t="s">
        <v>6563</v>
      </c>
      <c r="K1027" s="22"/>
      <c r="L1027" s="22"/>
      <c r="M1027" s="24"/>
      <c r="N1027" s="20"/>
      <c r="O1027" s="20"/>
      <c r="P1027" s="20"/>
      <c r="Q1027" s="20"/>
    </row>
    <row r="1028" spans="1:17" x14ac:dyDescent="0.25">
      <c r="A1028" s="15" t="s">
        <v>2301</v>
      </c>
      <c r="B1028" s="15" t="s">
        <v>4618</v>
      </c>
      <c r="D1028" s="15">
        <v>1058670</v>
      </c>
      <c r="E1028" s="15">
        <v>1057789</v>
      </c>
      <c r="F1028" s="15">
        <f>ABS(Tabelle2[[#This Row],[Stop]]-Tabelle2[[#This Row],[Start]]+1)</f>
        <v>880</v>
      </c>
      <c r="G1028" s="16">
        <f>Tabelle2[[#This Row],[Size '[bp']]]/$F$3118*100</f>
        <v>3.0346711175176389E-2</v>
      </c>
      <c r="I1028" s="14" t="s">
        <v>7784</v>
      </c>
      <c r="J1028" s="14" t="s">
        <v>6690</v>
      </c>
      <c r="K1028" s="22" t="s">
        <v>10861</v>
      </c>
      <c r="L1028" s="22"/>
      <c r="M1028" s="24"/>
      <c r="N1028" s="20"/>
      <c r="O1028" s="20"/>
      <c r="P1028" s="20"/>
      <c r="Q1028" s="20"/>
    </row>
    <row r="1029" spans="1:17" x14ac:dyDescent="0.25">
      <c r="A1029" s="15" t="s">
        <v>2300</v>
      </c>
      <c r="D1029" s="15">
        <v>1059320</v>
      </c>
      <c r="E1029" s="15">
        <v>1058667</v>
      </c>
      <c r="F1029" s="15">
        <f>ABS(Tabelle2[[#This Row],[Stop]]-Tabelle2[[#This Row],[Start]]+1)</f>
        <v>652</v>
      </c>
      <c r="G1029" s="16">
        <f>Tabelle2[[#This Row],[Size '[bp']]]/$F$3118*100</f>
        <v>2.2484154188880688E-2</v>
      </c>
      <c r="I1029" s="14" t="s">
        <v>7785</v>
      </c>
      <c r="J1029" s="14" t="s">
        <v>6690</v>
      </c>
      <c r="K1029" s="22" t="s">
        <v>10861</v>
      </c>
      <c r="L1029" s="22"/>
      <c r="M1029" s="24"/>
      <c r="N1029" s="20"/>
      <c r="O1029" s="20"/>
      <c r="P1029" s="20"/>
      <c r="Q1029" s="20"/>
    </row>
    <row r="1030" spans="1:17" ht="25.5" x14ac:dyDescent="0.25">
      <c r="A1030" s="15" t="s">
        <v>2299</v>
      </c>
      <c r="B1030" s="15" t="s">
        <v>4619</v>
      </c>
      <c r="D1030" s="15">
        <v>1060068</v>
      </c>
      <c r="E1030" s="15">
        <v>1059310</v>
      </c>
      <c r="F1030" s="15">
        <f>ABS(Tabelle2[[#This Row],[Stop]]-Tabelle2[[#This Row],[Start]]+1)</f>
        <v>757</v>
      </c>
      <c r="G1030" s="16">
        <f>Tabelle2[[#This Row],[Size '[bp']]]/$F$3118*100</f>
        <v>2.6105068590464235E-2</v>
      </c>
      <c r="I1030" s="14" t="s">
        <v>7786</v>
      </c>
      <c r="J1030" s="14" t="s">
        <v>6614</v>
      </c>
      <c r="K1030" s="22" t="s">
        <v>10861</v>
      </c>
      <c r="L1030" s="22"/>
      <c r="M1030" s="24"/>
      <c r="N1030" s="20"/>
      <c r="O1030" s="20"/>
      <c r="P1030" s="20"/>
      <c r="Q1030" s="20"/>
    </row>
    <row r="1031" spans="1:17" ht="25.5" x14ac:dyDescent="0.25">
      <c r="A1031" s="15" t="s">
        <v>93</v>
      </c>
      <c r="B1031" s="15" t="s">
        <v>4620</v>
      </c>
      <c r="D1031" s="15">
        <v>1061400</v>
      </c>
      <c r="E1031" s="15">
        <v>1060090</v>
      </c>
      <c r="F1031" s="15">
        <f>ABS(Tabelle2[[#This Row],[Stop]]-Tabelle2[[#This Row],[Start]]+1)</f>
        <v>1309</v>
      </c>
      <c r="G1031" s="16">
        <f>Tabelle2[[#This Row],[Size '[bp']]]/$F$3118*100</f>
        <v>4.5140732873074879E-2</v>
      </c>
      <c r="I1031" s="14" t="s">
        <v>7787</v>
      </c>
      <c r="J1031" s="14" t="s">
        <v>6754</v>
      </c>
      <c r="K1031" s="22" t="s">
        <v>10861</v>
      </c>
      <c r="L1031" s="22"/>
      <c r="M1031" s="24"/>
      <c r="N1031" s="20"/>
      <c r="O1031" s="20"/>
      <c r="P1031" s="20"/>
      <c r="Q1031" s="20"/>
    </row>
    <row r="1032" spans="1:17" ht="25.5" x14ac:dyDescent="0.25">
      <c r="A1032" s="15" t="s">
        <v>2298</v>
      </c>
      <c r="B1032" s="15" t="s">
        <v>4621</v>
      </c>
      <c r="D1032" s="15">
        <v>1061611</v>
      </c>
      <c r="E1032" s="15">
        <v>1062264</v>
      </c>
      <c r="F1032" s="15">
        <f>ABS(Tabelle2[[#This Row],[Stop]]-Tabelle2[[#This Row],[Start]]+1)</f>
        <v>654</v>
      </c>
      <c r="G1032" s="16">
        <f>Tabelle2[[#This Row],[Size '[bp']]]/$F$3118*100</f>
        <v>2.2553123987006093E-2</v>
      </c>
      <c r="I1032" s="14" t="s">
        <v>7788</v>
      </c>
      <c r="J1032" s="14" t="s">
        <v>6566</v>
      </c>
      <c r="K1032" s="22" t="s">
        <v>6826</v>
      </c>
      <c r="L1032" s="22" t="s">
        <v>10859</v>
      </c>
      <c r="M1032" s="24" t="s">
        <v>10860</v>
      </c>
      <c r="N1032" s="20"/>
      <c r="O1032" s="20"/>
      <c r="P1032" s="20"/>
      <c r="Q1032" s="20"/>
    </row>
    <row r="1033" spans="1:17" x14ac:dyDescent="0.25">
      <c r="A1033" s="15" t="s">
        <v>2297</v>
      </c>
      <c r="B1033" s="15" t="s">
        <v>4622</v>
      </c>
      <c r="D1033" s="15">
        <v>1062374</v>
      </c>
      <c r="E1033" s="15">
        <v>1063618</v>
      </c>
      <c r="F1033" s="15">
        <f>ABS(Tabelle2[[#This Row],[Stop]]-Tabelle2[[#This Row],[Start]]+1)</f>
        <v>1245</v>
      </c>
      <c r="G1033" s="16">
        <f>Tabelle2[[#This Row],[Size '[bp']]]/$F$3118*100</f>
        <v>4.2933699333062049E-2</v>
      </c>
      <c r="I1033" s="14" t="s">
        <v>7732</v>
      </c>
      <c r="J1033" s="14" t="s">
        <v>11627</v>
      </c>
      <c r="K1033" s="22" t="s">
        <v>6826</v>
      </c>
      <c r="L1033" s="22"/>
      <c r="M1033" s="24"/>
      <c r="N1033" s="20"/>
      <c r="O1033" s="20"/>
      <c r="P1033" s="20"/>
      <c r="Q1033" s="20"/>
    </row>
    <row r="1034" spans="1:17" ht="25.5" x14ac:dyDescent="0.25">
      <c r="A1034" s="15" t="s">
        <v>2296</v>
      </c>
      <c r="B1034" s="15" t="s">
        <v>4623</v>
      </c>
      <c r="C1034" s="15" t="s">
        <v>7789</v>
      </c>
      <c r="D1034" s="15">
        <v>1065086</v>
      </c>
      <c r="E1034" s="15">
        <v>1063677</v>
      </c>
      <c r="F1034" s="15">
        <f>ABS(Tabelle2[[#This Row],[Stop]]-Tabelle2[[#This Row],[Start]]+1)</f>
        <v>1408</v>
      </c>
      <c r="G1034" s="16">
        <f>Tabelle2[[#This Row],[Size '[bp']]]/$F$3118*100</f>
        <v>4.8554737880282223E-2</v>
      </c>
      <c r="H1034" s="15" t="s">
        <v>7790</v>
      </c>
      <c r="I1034" s="14" t="s">
        <v>7791</v>
      </c>
      <c r="J1034" s="14" t="s">
        <v>7093</v>
      </c>
      <c r="K1034" s="22" t="s">
        <v>7792</v>
      </c>
      <c r="L1034" s="22"/>
      <c r="M1034" s="24"/>
      <c r="N1034" s="20"/>
      <c r="O1034" s="20"/>
      <c r="P1034" s="20"/>
      <c r="Q1034" s="20"/>
    </row>
    <row r="1035" spans="1:17" ht="25.5" x14ac:dyDescent="0.25">
      <c r="A1035" s="15" t="s">
        <v>2295</v>
      </c>
      <c r="B1035" s="15" t="s">
        <v>4624</v>
      </c>
      <c r="C1035" s="15" t="s">
        <v>2294</v>
      </c>
      <c r="D1035" s="15">
        <v>1065405</v>
      </c>
      <c r="E1035" s="15">
        <v>1065896</v>
      </c>
      <c r="F1035" s="15">
        <f>ABS(Tabelle2[[#This Row],[Stop]]-Tabelle2[[#This Row],[Start]]+1)</f>
        <v>492</v>
      </c>
      <c r="G1035" s="16">
        <f>Tabelle2[[#This Row],[Size '[bp']]]/$F$3118*100</f>
        <v>1.6966570338848616E-2</v>
      </c>
      <c r="H1035" s="15" t="s">
        <v>7793</v>
      </c>
      <c r="I1035" s="14" t="s">
        <v>7794</v>
      </c>
      <c r="J1035" s="14" t="s">
        <v>6690</v>
      </c>
      <c r="K1035" s="22" t="s">
        <v>7795</v>
      </c>
      <c r="L1035" s="22"/>
      <c r="M1035" s="24" t="s">
        <v>10759</v>
      </c>
      <c r="N1035" s="20"/>
      <c r="O1035" s="20"/>
      <c r="P1035" s="20"/>
      <c r="Q1035" s="20"/>
    </row>
    <row r="1036" spans="1:17" x14ac:dyDescent="0.25">
      <c r="A1036" s="15" t="s">
        <v>2293</v>
      </c>
      <c r="D1036" s="15">
        <v>1066207</v>
      </c>
      <c r="E1036" s="15">
        <v>1065944</v>
      </c>
      <c r="F1036" s="15">
        <f>ABS(Tabelle2[[#This Row],[Stop]]-Tabelle2[[#This Row],[Start]]+1)</f>
        <v>262</v>
      </c>
      <c r="G1036" s="16">
        <f>Tabelle2[[#This Row],[Size '[bp']]]/$F$3118*100</f>
        <v>9.0350435544275173E-3</v>
      </c>
      <c r="I1036" s="14" t="s">
        <v>7732</v>
      </c>
      <c r="J1036" s="14" t="s">
        <v>11627</v>
      </c>
      <c r="K1036" s="22"/>
      <c r="L1036" s="22"/>
      <c r="M1036" s="24"/>
      <c r="N1036" s="20"/>
      <c r="O1036" s="20"/>
      <c r="P1036" s="20"/>
      <c r="Q1036" s="20"/>
    </row>
    <row r="1037" spans="1:17" x14ac:dyDescent="0.25">
      <c r="A1037" s="15" t="s">
        <v>2292</v>
      </c>
      <c r="D1037" s="15">
        <v>1066645</v>
      </c>
      <c r="E1037" s="15">
        <v>1066220</v>
      </c>
      <c r="F1037" s="15">
        <f>ABS(Tabelle2[[#This Row],[Stop]]-Tabelle2[[#This Row],[Start]]+1)</f>
        <v>424</v>
      </c>
      <c r="G1037" s="16">
        <f>Tabelle2[[#This Row],[Size '[bp']]]/$F$3118*100</f>
        <v>1.4621597202584989E-2</v>
      </c>
      <c r="I1037" s="14" t="s">
        <v>7732</v>
      </c>
      <c r="J1037" s="14" t="s">
        <v>11627</v>
      </c>
      <c r="K1037" s="22"/>
      <c r="L1037" s="22"/>
      <c r="M1037" s="24"/>
      <c r="N1037" s="20"/>
      <c r="O1037" s="20"/>
      <c r="P1037" s="20"/>
      <c r="Q1037" s="20"/>
    </row>
    <row r="1038" spans="1:17" x14ac:dyDescent="0.25">
      <c r="A1038" s="15" t="s">
        <v>2291</v>
      </c>
      <c r="B1038" s="15" t="s">
        <v>4625</v>
      </c>
      <c r="D1038" s="15">
        <v>1067336</v>
      </c>
      <c r="E1038" s="15">
        <v>1066770</v>
      </c>
      <c r="F1038" s="15">
        <f>ABS(Tabelle2[[#This Row],[Stop]]-Tabelle2[[#This Row],[Start]]+1)</f>
        <v>565</v>
      </c>
      <c r="G1038" s="16">
        <f>Tabelle2[[#This Row],[Size '[bp']]]/$F$3118*100</f>
        <v>1.9483967970425752E-2</v>
      </c>
      <c r="I1038" s="14" t="s">
        <v>7796</v>
      </c>
      <c r="J1038" s="14" t="s">
        <v>6563</v>
      </c>
      <c r="K1038" s="22" t="s">
        <v>7797</v>
      </c>
      <c r="L1038" s="22"/>
      <c r="M1038" s="24" t="s">
        <v>10760</v>
      </c>
      <c r="N1038" s="20"/>
      <c r="O1038" s="20"/>
      <c r="P1038" s="20"/>
      <c r="Q1038" s="20"/>
    </row>
    <row r="1039" spans="1:17" ht="25.5" x14ac:dyDescent="0.25">
      <c r="A1039" s="15" t="s">
        <v>2290</v>
      </c>
      <c r="B1039" s="15" t="s">
        <v>4626</v>
      </c>
      <c r="C1039" s="15" t="s">
        <v>2289</v>
      </c>
      <c r="D1039" s="15">
        <v>1067579</v>
      </c>
      <c r="E1039" s="15">
        <v>1069042</v>
      </c>
      <c r="F1039" s="15">
        <f>ABS(Tabelle2[[#This Row],[Stop]]-Tabelle2[[#This Row],[Start]]+1)</f>
        <v>1464</v>
      </c>
      <c r="G1039" s="16">
        <f>Tabelle2[[#This Row],[Size '[bp']]]/$F$3118*100</f>
        <v>5.0485892227793455E-2</v>
      </c>
      <c r="H1039" s="15" t="s">
        <v>7798</v>
      </c>
      <c r="I1039" s="14" t="s">
        <v>7799</v>
      </c>
      <c r="J1039" s="14" t="s">
        <v>6690</v>
      </c>
      <c r="K1039" s="22" t="s">
        <v>7800</v>
      </c>
      <c r="L1039" s="22"/>
      <c r="M1039" s="24" t="s">
        <v>10759</v>
      </c>
      <c r="N1039" s="20"/>
      <c r="O1039" s="20"/>
      <c r="P1039" s="20"/>
      <c r="Q1039" s="20"/>
    </row>
    <row r="1040" spans="1:17" ht="25.5" x14ac:dyDescent="0.25">
      <c r="A1040" s="15" t="s">
        <v>2288</v>
      </c>
      <c r="B1040" s="15" t="s">
        <v>4627</v>
      </c>
      <c r="C1040" s="15" t="s">
        <v>2287</v>
      </c>
      <c r="D1040" s="15">
        <v>1069039</v>
      </c>
      <c r="E1040" s="15">
        <v>1070121</v>
      </c>
      <c r="F1040" s="15">
        <f>ABS(Tabelle2[[#This Row],[Stop]]-Tabelle2[[#This Row],[Start]]+1)</f>
        <v>1083</v>
      </c>
      <c r="G1040" s="16">
        <f>Tabelle2[[#This Row],[Size '[bp']]]/$F$3118*100</f>
        <v>3.7347145684904576E-2</v>
      </c>
      <c r="H1040" s="15" t="s">
        <v>7801</v>
      </c>
      <c r="I1040" s="14" t="s">
        <v>7799</v>
      </c>
      <c r="J1040" s="14" t="s">
        <v>6690</v>
      </c>
      <c r="K1040" s="22" t="s">
        <v>7800</v>
      </c>
      <c r="L1040" s="22"/>
      <c r="M1040" s="24" t="s">
        <v>10759</v>
      </c>
      <c r="N1040" s="20"/>
      <c r="O1040" s="20"/>
      <c r="P1040" s="20"/>
      <c r="Q1040" s="20"/>
    </row>
    <row r="1041" spans="1:17" ht="25.5" x14ac:dyDescent="0.25">
      <c r="A1041" s="15" t="s">
        <v>2286</v>
      </c>
      <c r="B1041" s="15" t="s">
        <v>4628</v>
      </c>
      <c r="C1041" s="15" t="s">
        <v>2285</v>
      </c>
      <c r="D1041" s="15">
        <v>1070118</v>
      </c>
      <c r="E1041" s="15">
        <v>1071317</v>
      </c>
      <c r="F1041" s="15">
        <f>ABS(Tabelle2[[#This Row],[Stop]]-Tabelle2[[#This Row],[Start]]+1)</f>
        <v>1200</v>
      </c>
      <c r="G1041" s="16">
        <f>Tabelle2[[#This Row],[Size '[bp']]]/$F$3118*100</f>
        <v>4.1381878875240537E-2</v>
      </c>
      <c r="H1041" s="15" t="s">
        <v>7802</v>
      </c>
      <c r="I1041" s="14" t="s">
        <v>7803</v>
      </c>
      <c r="J1041" s="14" t="s">
        <v>6690</v>
      </c>
      <c r="K1041" s="22" t="s">
        <v>7800</v>
      </c>
      <c r="L1041" s="22"/>
      <c r="M1041" s="24" t="s">
        <v>10759</v>
      </c>
      <c r="N1041" s="20"/>
      <c r="O1041" s="20"/>
      <c r="P1041" s="20"/>
      <c r="Q1041" s="20"/>
    </row>
    <row r="1042" spans="1:17" ht="25.5" x14ac:dyDescent="0.25">
      <c r="A1042" s="15" t="s">
        <v>2284</v>
      </c>
      <c r="B1042" s="15" t="s">
        <v>4629</v>
      </c>
      <c r="C1042" s="15" t="s">
        <v>2283</v>
      </c>
      <c r="D1042" s="15">
        <v>1071428</v>
      </c>
      <c r="E1042" s="15">
        <v>1072606</v>
      </c>
      <c r="F1042" s="15">
        <f>ABS(Tabelle2[[#This Row],[Stop]]-Tabelle2[[#This Row],[Start]]+1)</f>
        <v>1179</v>
      </c>
      <c r="G1042" s="16">
        <f>Tabelle2[[#This Row],[Size '[bp']]]/$F$3118*100</f>
        <v>4.0657695994923825E-2</v>
      </c>
      <c r="H1042" s="15" t="s">
        <v>7804</v>
      </c>
      <c r="I1042" s="14" t="s">
        <v>7805</v>
      </c>
      <c r="J1042" s="14" t="s">
        <v>6690</v>
      </c>
      <c r="K1042" s="22" t="s">
        <v>7800</v>
      </c>
      <c r="L1042" s="22"/>
      <c r="M1042" s="24" t="s">
        <v>10759</v>
      </c>
      <c r="N1042" s="20"/>
      <c r="O1042" s="20"/>
      <c r="P1042" s="20"/>
      <c r="Q1042" s="20"/>
    </row>
    <row r="1043" spans="1:17" ht="25.5" x14ac:dyDescent="0.25">
      <c r="A1043" s="15" t="s">
        <v>2282</v>
      </c>
      <c r="B1043" s="15" t="s">
        <v>4630</v>
      </c>
      <c r="C1043" s="15" t="s">
        <v>2281</v>
      </c>
      <c r="D1043" s="15">
        <v>1073952</v>
      </c>
      <c r="E1043" s="15">
        <v>1072945</v>
      </c>
      <c r="F1043" s="15">
        <f>ABS(Tabelle2[[#This Row],[Stop]]-Tabelle2[[#This Row],[Start]]+1)</f>
        <v>1006</v>
      </c>
      <c r="G1043" s="16">
        <f>Tabelle2[[#This Row],[Size '[bp']]]/$F$3118*100</f>
        <v>3.4691808457076645E-2</v>
      </c>
      <c r="H1043" s="15" t="s">
        <v>7806</v>
      </c>
      <c r="I1043" s="14" t="s">
        <v>7807</v>
      </c>
      <c r="J1043" s="14" t="s">
        <v>7093</v>
      </c>
      <c r="K1043" s="22" t="s">
        <v>7808</v>
      </c>
      <c r="L1043" s="22"/>
      <c r="M1043" s="24" t="s">
        <v>11382</v>
      </c>
      <c r="N1043" s="20"/>
      <c r="O1043" s="20"/>
      <c r="P1043" s="20"/>
      <c r="Q1043" s="20"/>
    </row>
    <row r="1044" spans="1:17" x14ac:dyDescent="0.25">
      <c r="A1044" s="15" t="s">
        <v>2280</v>
      </c>
      <c r="B1044" s="15" t="s">
        <v>4631</v>
      </c>
      <c r="D1044" s="15">
        <v>1074145</v>
      </c>
      <c r="E1044" s="15">
        <v>1074717</v>
      </c>
      <c r="F1044" s="15">
        <f>ABS(Tabelle2[[#This Row],[Stop]]-Tabelle2[[#This Row],[Start]]+1)</f>
        <v>573</v>
      </c>
      <c r="G1044" s="16">
        <f>Tabelle2[[#This Row],[Size '[bp']]]/$F$3118*100</f>
        <v>1.9759847162927353E-2</v>
      </c>
      <c r="I1044" s="14" t="s">
        <v>6589</v>
      </c>
      <c r="J1044" s="14" t="s">
        <v>11627</v>
      </c>
      <c r="K1044" s="22"/>
      <c r="L1044" s="22"/>
      <c r="M1044" s="24"/>
      <c r="N1044" s="20"/>
      <c r="O1044" s="20"/>
      <c r="P1044" s="20"/>
      <c r="Q1044" s="20"/>
    </row>
    <row r="1045" spans="1:17" x14ac:dyDescent="0.25">
      <c r="A1045" s="15" t="s">
        <v>2279</v>
      </c>
      <c r="B1045" s="15" t="s">
        <v>4632</v>
      </c>
      <c r="D1045" s="15">
        <v>1076710</v>
      </c>
      <c r="E1045" s="15">
        <v>1074806</v>
      </c>
      <c r="F1045" s="15">
        <f>ABS(Tabelle2[[#This Row],[Stop]]-Tabelle2[[#This Row],[Start]]+1)</f>
        <v>1903</v>
      </c>
      <c r="G1045" s="16">
        <f>Tabelle2[[#This Row],[Size '[bp']]]/$F$3118*100</f>
        <v>6.5624762916318941E-2</v>
      </c>
      <c r="I1045" s="14" t="s">
        <v>6589</v>
      </c>
      <c r="J1045" s="14" t="s">
        <v>11627</v>
      </c>
      <c r="K1045" s="22"/>
      <c r="L1045" s="22"/>
      <c r="M1045" s="24"/>
      <c r="N1045" s="20"/>
      <c r="O1045" s="20"/>
      <c r="P1045" s="20"/>
      <c r="Q1045" s="20"/>
    </row>
    <row r="1046" spans="1:17" x14ac:dyDescent="0.25">
      <c r="A1046" s="15" t="s">
        <v>2278</v>
      </c>
      <c r="B1046" s="15" t="s">
        <v>4633</v>
      </c>
      <c r="D1046" s="15">
        <v>1077022</v>
      </c>
      <c r="E1046" s="15">
        <v>1076795</v>
      </c>
      <c r="F1046" s="15">
        <f>ABS(Tabelle2[[#This Row],[Stop]]-Tabelle2[[#This Row],[Start]]+1)</f>
        <v>226</v>
      </c>
      <c r="G1046" s="16">
        <f>Tabelle2[[#This Row],[Size '[bp']]]/$F$3118*100</f>
        <v>7.7935871881702999E-3</v>
      </c>
      <c r="I1046" s="14" t="s">
        <v>7809</v>
      </c>
      <c r="J1046" s="14" t="s">
        <v>11627</v>
      </c>
      <c r="K1046" s="22"/>
      <c r="L1046" s="22"/>
      <c r="M1046" s="24"/>
      <c r="N1046" s="20"/>
      <c r="O1046" s="20"/>
      <c r="P1046" s="20"/>
      <c r="Q1046" s="20"/>
    </row>
    <row r="1047" spans="1:17" ht="25.5" x14ac:dyDescent="0.25">
      <c r="A1047" s="15" t="s">
        <v>2277</v>
      </c>
      <c r="B1047" s="15" t="s">
        <v>4634</v>
      </c>
      <c r="C1047" s="15" t="s">
        <v>2276</v>
      </c>
      <c r="D1047" s="15">
        <v>1077378</v>
      </c>
      <c r="E1047" s="15">
        <v>1077133</v>
      </c>
      <c r="F1047" s="15">
        <f>ABS(Tabelle2[[#This Row],[Stop]]-Tabelle2[[#This Row],[Start]]+1)</f>
        <v>244</v>
      </c>
      <c r="G1047" s="16">
        <f>Tabelle2[[#This Row],[Size '[bp']]]/$F$3118*100</f>
        <v>8.4143153712989086E-3</v>
      </c>
      <c r="H1047" s="15" t="s">
        <v>7810</v>
      </c>
      <c r="I1047" s="14" t="s">
        <v>7811</v>
      </c>
      <c r="J1047" s="14" t="s">
        <v>6554</v>
      </c>
      <c r="K1047" s="22"/>
      <c r="L1047" s="22"/>
      <c r="M1047" s="24"/>
      <c r="N1047" s="20"/>
      <c r="O1047" s="20"/>
      <c r="P1047" s="20"/>
      <c r="Q1047" s="20"/>
    </row>
    <row r="1048" spans="1:17" ht="25.5" x14ac:dyDescent="0.25">
      <c r="A1048" s="15" t="s">
        <v>2275</v>
      </c>
      <c r="B1048" s="15" t="s">
        <v>4635</v>
      </c>
      <c r="C1048" s="15" t="s">
        <v>2274</v>
      </c>
      <c r="D1048" s="15">
        <v>1078652</v>
      </c>
      <c r="E1048" s="15">
        <v>1077399</v>
      </c>
      <c r="F1048" s="15">
        <f>ABS(Tabelle2[[#This Row],[Stop]]-Tabelle2[[#This Row],[Start]]+1)</f>
        <v>1252</v>
      </c>
      <c r="G1048" s="16">
        <f>Tabelle2[[#This Row],[Size '[bp']]]/$F$3118*100</f>
        <v>4.3175093626500953E-2</v>
      </c>
      <c r="H1048" s="15" t="s">
        <v>7810</v>
      </c>
      <c r="I1048" s="14" t="s">
        <v>7812</v>
      </c>
      <c r="J1048" s="14" t="s">
        <v>6554</v>
      </c>
      <c r="K1048" s="22"/>
      <c r="L1048" s="22"/>
      <c r="M1048" s="24"/>
      <c r="N1048" s="20"/>
      <c r="O1048" s="20"/>
      <c r="P1048" s="20"/>
      <c r="Q1048" s="20"/>
    </row>
    <row r="1049" spans="1:17" x14ac:dyDescent="0.25">
      <c r="A1049" s="15" t="s">
        <v>2273</v>
      </c>
      <c r="B1049" s="15" t="s">
        <v>4636</v>
      </c>
      <c r="C1049" s="15" t="s">
        <v>7813</v>
      </c>
      <c r="D1049" s="15">
        <v>1078766</v>
      </c>
      <c r="E1049" s="15">
        <v>1079743</v>
      </c>
      <c r="F1049" s="15">
        <f>ABS(Tabelle2[[#This Row],[Stop]]-Tabelle2[[#This Row],[Start]]+1)</f>
        <v>978</v>
      </c>
      <c r="G1049" s="16">
        <f>Tabelle2[[#This Row],[Size '[bp']]]/$F$3118*100</f>
        <v>3.3726231283321036E-2</v>
      </c>
      <c r="H1049" s="15" t="s">
        <v>7814</v>
      </c>
      <c r="I1049" s="14" t="s">
        <v>7815</v>
      </c>
      <c r="J1049" s="14" t="s">
        <v>6690</v>
      </c>
      <c r="K1049" s="22"/>
      <c r="L1049" s="22"/>
      <c r="M1049" s="24" t="s">
        <v>11431</v>
      </c>
      <c r="N1049" s="20"/>
      <c r="O1049" s="20"/>
      <c r="P1049" s="20"/>
      <c r="Q1049" s="20"/>
    </row>
    <row r="1050" spans="1:17" ht="25.5" x14ac:dyDescent="0.25">
      <c r="A1050" s="15" t="s">
        <v>2272</v>
      </c>
      <c r="B1050" s="15" t="s">
        <v>4637</v>
      </c>
      <c r="D1050" s="15">
        <v>1080615</v>
      </c>
      <c r="E1050" s="15">
        <v>1079785</v>
      </c>
      <c r="F1050" s="15">
        <f>ABS(Tabelle2[[#This Row],[Stop]]-Tabelle2[[#This Row],[Start]]+1)</f>
        <v>829</v>
      </c>
      <c r="G1050" s="16">
        <f>Tabelle2[[#This Row],[Size '[bp']]]/$F$3118*100</f>
        <v>2.858798132297867E-2</v>
      </c>
      <c r="I1050" s="14" t="s">
        <v>7816</v>
      </c>
      <c r="J1050" s="14" t="s">
        <v>7817</v>
      </c>
      <c r="K1050" s="22"/>
      <c r="L1050" s="22"/>
      <c r="M1050" s="24"/>
      <c r="N1050" s="20"/>
      <c r="O1050" s="20"/>
      <c r="P1050" s="20"/>
      <c r="Q1050" s="20"/>
    </row>
    <row r="1051" spans="1:17" x14ac:dyDescent="0.25">
      <c r="A1051" s="15" t="s">
        <v>2271</v>
      </c>
      <c r="B1051" s="15" t="s">
        <v>4638</v>
      </c>
      <c r="D1051" s="15">
        <v>1082168</v>
      </c>
      <c r="E1051" s="15">
        <v>1080687</v>
      </c>
      <c r="F1051" s="15">
        <f>ABS(Tabelle2[[#This Row],[Stop]]-Tabelle2[[#This Row],[Start]]+1)</f>
        <v>1480</v>
      </c>
      <c r="G1051" s="16">
        <f>Tabelle2[[#This Row],[Size '[bp']]]/$F$3118*100</f>
        <v>5.1037650612796658E-2</v>
      </c>
      <c r="I1051" s="14" t="s">
        <v>6564</v>
      </c>
      <c r="J1051" s="14" t="s">
        <v>11627</v>
      </c>
      <c r="K1051" s="22"/>
      <c r="L1051" s="22"/>
      <c r="M1051" s="24"/>
      <c r="N1051" s="20"/>
      <c r="O1051" s="20"/>
      <c r="P1051" s="20"/>
      <c r="Q1051" s="20"/>
    </row>
    <row r="1052" spans="1:17" ht="25.5" x14ac:dyDescent="0.25">
      <c r="A1052" s="15" t="s">
        <v>2270</v>
      </c>
      <c r="B1052" s="15" t="s">
        <v>4639</v>
      </c>
      <c r="C1052" s="15" t="s">
        <v>2427</v>
      </c>
      <c r="D1052" s="15">
        <v>1082434</v>
      </c>
      <c r="E1052" s="15">
        <v>1082252</v>
      </c>
      <c r="F1052" s="15">
        <f>ABS(Tabelle2[[#This Row],[Stop]]-Tabelle2[[#This Row],[Start]]+1)</f>
        <v>181</v>
      </c>
      <c r="G1052" s="16">
        <f>Tabelle2[[#This Row],[Size '[bp']]]/$F$3118*100</f>
        <v>6.2417667303487799E-3</v>
      </c>
      <c r="H1052" s="15" t="s">
        <v>7641</v>
      </c>
      <c r="I1052" s="14" t="s">
        <v>11070</v>
      </c>
      <c r="J1052" s="14" t="s">
        <v>6643</v>
      </c>
      <c r="K1052" s="22"/>
      <c r="L1052" s="22"/>
      <c r="M1052" s="24" t="s">
        <v>11066</v>
      </c>
      <c r="N1052" s="20"/>
      <c r="O1052" s="20"/>
      <c r="P1052" s="20"/>
      <c r="Q1052" s="20"/>
    </row>
    <row r="1053" spans="1:17" ht="38.25" x14ac:dyDescent="0.25">
      <c r="A1053" s="15" t="s">
        <v>2269</v>
      </c>
      <c r="B1053" s="15" t="s">
        <v>4640</v>
      </c>
      <c r="C1053" s="15" t="s">
        <v>2268</v>
      </c>
      <c r="D1053" s="15">
        <v>1084129</v>
      </c>
      <c r="E1053" s="15">
        <v>1082438</v>
      </c>
      <c r="F1053" s="15">
        <f>ABS(Tabelle2[[#This Row],[Stop]]-Tabelle2[[#This Row],[Start]]+1)</f>
        <v>1690</v>
      </c>
      <c r="G1053" s="16">
        <f>Tabelle2[[#This Row],[Size '[bp']]]/$F$3118*100</f>
        <v>5.8279479415963745E-2</v>
      </c>
      <c r="H1053" s="15" t="s">
        <v>7818</v>
      </c>
      <c r="I1053" s="14" t="s">
        <v>11071</v>
      </c>
      <c r="J1053" s="14" t="s">
        <v>6643</v>
      </c>
      <c r="K1053" s="22"/>
      <c r="L1053" s="22"/>
      <c r="M1053" s="24" t="s">
        <v>11066</v>
      </c>
      <c r="N1053" s="20"/>
      <c r="O1053" s="20"/>
      <c r="P1053" s="20"/>
      <c r="Q1053" s="20"/>
    </row>
    <row r="1054" spans="1:17" x14ac:dyDescent="0.25">
      <c r="A1054" s="15" t="s">
        <v>2267</v>
      </c>
      <c r="B1054" s="15" t="s">
        <v>4641</v>
      </c>
      <c r="C1054" s="15" t="s">
        <v>2266</v>
      </c>
      <c r="D1054" s="15">
        <v>1085652</v>
      </c>
      <c r="E1054" s="15">
        <v>1084417</v>
      </c>
      <c r="F1054" s="15">
        <f>ABS(Tabelle2[[#This Row],[Stop]]-Tabelle2[[#This Row],[Start]]+1)</f>
        <v>1234</v>
      </c>
      <c r="G1054" s="16">
        <f>Tabelle2[[#This Row],[Size '[bp']]]/$F$3118*100</f>
        <v>4.2554365443372349E-2</v>
      </c>
      <c r="H1054" s="15" t="s">
        <v>7819</v>
      </c>
      <c r="I1054" s="14" t="s">
        <v>7820</v>
      </c>
      <c r="J1054" s="14" t="s">
        <v>6632</v>
      </c>
      <c r="K1054" s="29"/>
      <c r="L1054" s="29"/>
      <c r="M1054" s="30" t="s">
        <v>11165</v>
      </c>
      <c r="N1054" s="20"/>
      <c r="O1054" s="20"/>
      <c r="P1054" s="20"/>
      <c r="Q1054" s="20"/>
    </row>
    <row r="1055" spans="1:17" x14ac:dyDescent="0.25">
      <c r="A1055" s="15" t="s">
        <v>2265</v>
      </c>
      <c r="B1055" s="15" t="s">
        <v>4642</v>
      </c>
      <c r="D1055" s="15">
        <v>1085849</v>
      </c>
      <c r="E1055" s="15">
        <v>1086934</v>
      </c>
      <c r="F1055" s="15">
        <f>ABS(Tabelle2[[#This Row],[Stop]]-Tabelle2[[#This Row],[Start]]+1)</f>
        <v>1086</v>
      </c>
      <c r="G1055" s="16">
        <f>Tabelle2[[#This Row],[Size '[bp']]]/$F$3118*100</f>
        <v>3.7450600382092677E-2</v>
      </c>
      <c r="I1055" s="14" t="s">
        <v>7504</v>
      </c>
      <c r="J1055" s="14" t="s">
        <v>6563</v>
      </c>
      <c r="K1055" s="22"/>
      <c r="L1055" s="22"/>
      <c r="M1055" s="24"/>
      <c r="N1055" s="20"/>
      <c r="O1055" s="20"/>
      <c r="P1055" s="20"/>
      <c r="Q1055" s="20"/>
    </row>
    <row r="1056" spans="1:17" ht="25.5" x14ac:dyDescent="0.25">
      <c r="A1056" s="15" t="s">
        <v>2264</v>
      </c>
      <c r="D1056" s="15">
        <v>1086968</v>
      </c>
      <c r="E1056" s="15">
        <v>1087249</v>
      </c>
      <c r="F1056" s="15">
        <f>ABS(Tabelle2[[#This Row],[Stop]]-Tabelle2[[#This Row],[Start]]+1)</f>
        <v>282</v>
      </c>
      <c r="G1056" s="16">
        <f>Tabelle2[[#This Row],[Size '[bp']]]/$F$3118*100</f>
        <v>9.7247415356815255E-3</v>
      </c>
      <c r="I1056" s="14" t="s">
        <v>7821</v>
      </c>
      <c r="J1056" s="14" t="s">
        <v>6563</v>
      </c>
      <c r="K1056" s="22"/>
      <c r="L1056" s="22"/>
      <c r="M1056" s="24"/>
      <c r="N1056" s="20"/>
      <c r="O1056" s="21">
        <v>1</v>
      </c>
      <c r="P1056" s="20"/>
      <c r="Q1056" s="21">
        <v>1</v>
      </c>
    </row>
    <row r="1057" spans="1:17" ht="25.5" x14ac:dyDescent="0.25">
      <c r="A1057" s="15" t="s">
        <v>2263</v>
      </c>
      <c r="B1057" s="15" t="s">
        <v>4643</v>
      </c>
      <c r="D1057" s="15">
        <v>1087260</v>
      </c>
      <c r="E1057" s="15">
        <v>1087559</v>
      </c>
      <c r="F1057" s="15">
        <f>ABS(Tabelle2[[#This Row],[Stop]]-Tabelle2[[#This Row],[Start]]+1)</f>
        <v>300</v>
      </c>
      <c r="G1057" s="16">
        <f>Tabelle2[[#This Row],[Size '[bp']]]/$F$3118*100</f>
        <v>1.0345469718810134E-2</v>
      </c>
      <c r="I1057" s="14" t="s">
        <v>7822</v>
      </c>
      <c r="J1057" s="14" t="s">
        <v>6563</v>
      </c>
      <c r="K1057" s="22"/>
      <c r="L1057" s="22"/>
      <c r="M1057" s="24"/>
      <c r="N1057" s="20"/>
      <c r="O1057" s="21">
        <v>1</v>
      </c>
      <c r="P1057" s="20"/>
      <c r="Q1057" s="21">
        <v>1</v>
      </c>
    </row>
    <row r="1058" spans="1:17" x14ac:dyDescent="0.25">
      <c r="A1058" s="15" t="s">
        <v>2262</v>
      </c>
      <c r="B1058" s="15" t="s">
        <v>4644</v>
      </c>
      <c r="C1058" s="15" t="s">
        <v>2261</v>
      </c>
      <c r="D1058" s="15">
        <v>1087556</v>
      </c>
      <c r="E1058" s="15">
        <v>1088389</v>
      </c>
      <c r="F1058" s="15">
        <f>ABS(Tabelle2[[#This Row],[Stop]]-Tabelle2[[#This Row],[Start]]+1)</f>
        <v>834</v>
      </c>
      <c r="G1058" s="16">
        <f>Tabelle2[[#This Row],[Size '[bp']]]/$F$3118*100</f>
        <v>2.8760405818292169E-2</v>
      </c>
      <c r="H1058" s="15" t="s">
        <v>7823</v>
      </c>
      <c r="I1058" s="14" t="s">
        <v>7824</v>
      </c>
      <c r="J1058" s="14" t="s">
        <v>6643</v>
      </c>
      <c r="K1058" s="22"/>
      <c r="L1058" s="22"/>
      <c r="M1058" s="24"/>
      <c r="N1058" s="21">
        <v>1</v>
      </c>
      <c r="O1058" s="20"/>
      <c r="P1058" s="21">
        <v>1</v>
      </c>
      <c r="Q1058" s="20"/>
    </row>
    <row r="1059" spans="1:17" x14ac:dyDescent="0.25">
      <c r="A1059" s="15" t="s">
        <v>2260</v>
      </c>
      <c r="B1059" s="15" t="s">
        <v>4645</v>
      </c>
      <c r="D1059" s="15">
        <v>1089013</v>
      </c>
      <c r="E1059" s="15">
        <v>1088510</v>
      </c>
      <c r="F1059" s="15">
        <f>ABS(Tabelle2[[#This Row],[Stop]]-Tabelle2[[#This Row],[Start]]+1)</f>
        <v>502</v>
      </c>
      <c r="G1059" s="16">
        <f>Tabelle2[[#This Row],[Size '[bp']]]/$F$3118*100</f>
        <v>1.7311419329475622E-2</v>
      </c>
      <c r="I1059" s="14" t="s">
        <v>6801</v>
      </c>
      <c r="J1059" s="14" t="s">
        <v>6563</v>
      </c>
      <c r="K1059" s="22"/>
      <c r="L1059" s="22"/>
      <c r="M1059" s="24"/>
      <c r="N1059" s="20"/>
      <c r="O1059" s="21">
        <v>1</v>
      </c>
      <c r="P1059" s="20"/>
      <c r="Q1059" s="21">
        <v>1</v>
      </c>
    </row>
    <row r="1060" spans="1:17" x14ac:dyDescent="0.25">
      <c r="A1060" s="15" t="s">
        <v>2259</v>
      </c>
      <c r="B1060" s="15" t="s">
        <v>4646</v>
      </c>
      <c r="D1060" s="15">
        <v>1089687</v>
      </c>
      <c r="E1060" s="15">
        <v>1089130</v>
      </c>
      <c r="F1060" s="15">
        <f>ABS(Tabelle2[[#This Row],[Stop]]-Tabelle2[[#This Row],[Start]]+1)</f>
        <v>556</v>
      </c>
      <c r="G1060" s="16">
        <f>Tabelle2[[#This Row],[Size '[bp']]]/$F$3118*100</f>
        <v>1.9173603878861446E-2</v>
      </c>
      <c r="I1060" s="14" t="s">
        <v>6998</v>
      </c>
      <c r="J1060" s="14" t="s">
        <v>6563</v>
      </c>
      <c r="K1060" s="22"/>
      <c r="L1060" s="22"/>
      <c r="M1060" s="24"/>
      <c r="N1060" s="20"/>
      <c r="O1060" s="21">
        <v>1</v>
      </c>
      <c r="P1060" s="20"/>
      <c r="Q1060" s="21">
        <v>1</v>
      </c>
    </row>
    <row r="1061" spans="1:17" ht="25.5" x14ac:dyDescent="0.25">
      <c r="A1061" s="15" t="s">
        <v>2258</v>
      </c>
      <c r="B1061" s="15" t="s">
        <v>4647</v>
      </c>
      <c r="C1061" s="15" t="s">
        <v>7825</v>
      </c>
      <c r="D1061" s="15">
        <v>1091209</v>
      </c>
      <c r="E1061" s="15">
        <v>1090001</v>
      </c>
      <c r="F1061" s="15">
        <f>ABS(Tabelle2[[#This Row],[Stop]]-Tabelle2[[#This Row],[Start]]+1)</f>
        <v>1207</v>
      </c>
      <c r="G1061" s="16">
        <f>Tabelle2[[#This Row],[Size '[bp']]]/$F$3118*100</f>
        <v>4.1623273168679434E-2</v>
      </c>
      <c r="H1061" s="15" t="s">
        <v>7826</v>
      </c>
      <c r="I1061" s="14" t="s">
        <v>6808</v>
      </c>
      <c r="J1061" s="14" t="s">
        <v>6554</v>
      </c>
      <c r="K1061" s="22"/>
      <c r="L1061" s="22"/>
      <c r="M1061" s="24"/>
      <c r="N1061" s="21">
        <v>1</v>
      </c>
      <c r="O1061" s="20"/>
      <c r="P1061" s="21">
        <v>1</v>
      </c>
      <c r="Q1061" s="20"/>
    </row>
    <row r="1062" spans="1:17" x14ac:dyDescent="0.25">
      <c r="A1062" s="15" t="s">
        <v>2257</v>
      </c>
      <c r="B1062" s="15" t="s">
        <v>4648</v>
      </c>
      <c r="D1062" s="15">
        <v>1091632</v>
      </c>
      <c r="E1062" s="15">
        <v>1094688</v>
      </c>
      <c r="F1062" s="15">
        <f>ABS(Tabelle2[[#This Row],[Stop]]-Tabelle2[[#This Row],[Start]]+1)</f>
        <v>3057</v>
      </c>
      <c r="G1062" s="16">
        <f>Tabelle2[[#This Row],[Size '[bp']]]/$F$3118*100</f>
        <v>0.10542033643467524</v>
      </c>
      <c r="I1062" s="14" t="s">
        <v>7827</v>
      </c>
      <c r="J1062" s="14" t="s">
        <v>11627</v>
      </c>
      <c r="K1062" s="22"/>
      <c r="L1062" s="22"/>
      <c r="M1062" s="24"/>
      <c r="N1062" s="20"/>
      <c r="O1062" s="21">
        <v>1</v>
      </c>
      <c r="P1062" s="20"/>
      <c r="Q1062" s="21">
        <v>1</v>
      </c>
    </row>
    <row r="1063" spans="1:17" x14ac:dyDescent="0.25">
      <c r="A1063" s="15" t="s">
        <v>2256</v>
      </c>
      <c r="D1063" s="15">
        <v>1094696</v>
      </c>
      <c r="E1063" s="15">
        <v>1095367</v>
      </c>
      <c r="F1063" s="15">
        <f>ABS(Tabelle2[[#This Row],[Stop]]-Tabelle2[[#This Row],[Start]]+1)</f>
        <v>672</v>
      </c>
      <c r="G1063" s="16">
        <f>Tabelle2[[#This Row],[Size '[bp']]]/$F$3118*100</f>
        <v>2.3173852170134696E-2</v>
      </c>
      <c r="I1063" s="14" t="s">
        <v>7828</v>
      </c>
      <c r="J1063" s="14" t="s">
        <v>6563</v>
      </c>
      <c r="K1063" s="22"/>
      <c r="L1063" s="22"/>
      <c r="M1063" s="24"/>
      <c r="N1063" s="20"/>
      <c r="O1063" s="21">
        <v>1</v>
      </c>
      <c r="P1063" s="20"/>
      <c r="Q1063" s="21">
        <v>1</v>
      </c>
    </row>
    <row r="1064" spans="1:17" x14ac:dyDescent="0.25">
      <c r="A1064" s="15" t="s">
        <v>2255</v>
      </c>
      <c r="B1064" s="15" t="s">
        <v>4649</v>
      </c>
      <c r="D1064" s="15">
        <v>1095309</v>
      </c>
      <c r="E1064" s="15">
        <v>1096166</v>
      </c>
      <c r="F1064" s="15">
        <f>ABS(Tabelle2[[#This Row],[Stop]]-Tabelle2[[#This Row],[Start]]+1)</f>
        <v>858</v>
      </c>
      <c r="G1064" s="16">
        <f>Tabelle2[[#This Row],[Size '[bp']]]/$F$3118*100</f>
        <v>2.958804339579698E-2</v>
      </c>
      <c r="I1064" s="14" t="s">
        <v>7828</v>
      </c>
      <c r="J1064" s="14" t="s">
        <v>6563</v>
      </c>
      <c r="K1064" s="22"/>
      <c r="L1064" s="22"/>
      <c r="M1064" s="24"/>
      <c r="N1064" s="20"/>
      <c r="O1064" s="21">
        <v>1</v>
      </c>
      <c r="P1064" s="20"/>
      <c r="Q1064" s="21">
        <v>1</v>
      </c>
    </row>
    <row r="1065" spans="1:17" x14ac:dyDescent="0.25">
      <c r="A1065" s="15" t="s">
        <v>2254</v>
      </c>
      <c r="B1065" s="15" t="s">
        <v>4650</v>
      </c>
      <c r="D1065" s="15">
        <v>1096163</v>
      </c>
      <c r="E1065" s="15">
        <v>1096384</v>
      </c>
      <c r="F1065" s="15">
        <f>ABS(Tabelle2[[#This Row],[Stop]]-Tabelle2[[#This Row],[Start]]+1)</f>
        <v>222</v>
      </c>
      <c r="G1065" s="16">
        <f>Tabelle2[[#This Row],[Size '[bp']]]/$F$3118*100</f>
        <v>7.6556475919194976E-3</v>
      </c>
      <c r="I1065" s="14" t="s">
        <v>6564</v>
      </c>
      <c r="J1065" s="14" t="s">
        <v>11627</v>
      </c>
      <c r="K1065" s="22"/>
      <c r="L1065" s="22"/>
      <c r="M1065" s="24"/>
      <c r="N1065" s="20"/>
      <c r="O1065" s="21">
        <v>1</v>
      </c>
      <c r="P1065" s="20"/>
      <c r="Q1065" s="21">
        <v>1</v>
      </c>
    </row>
    <row r="1066" spans="1:17" x14ac:dyDescent="0.25">
      <c r="A1066" s="15" t="s">
        <v>2253</v>
      </c>
      <c r="D1066" s="15">
        <v>1096522</v>
      </c>
      <c r="E1066" s="15">
        <v>1096857</v>
      </c>
      <c r="F1066" s="15">
        <f>ABS(Tabelle2[[#This Row],[Stop]]-Tabelle2[[#This Row],[Start]]+1)</f>
        <v>336</v>
      </c>
      <c r="G1066" s="16">
        <f>Tabelle2[[#This Row],[Size '[bp']]]/$F$3118*100</f>
        <v>1.1586926085067348E-2</v>
      </c>
      <c r="I1066" s="14" t="s">
        <v>7829</v>
      </c>
      <c r="J1066" s="14" t="s">
        <v>11627</v>
      </c>
      <c r="K1066" s="22"/>
      <c r="L1066" s="22"/>
      <c r="M1066" s="24"/>
      <c r="N1066" s="20"/>
      <c r="O1066" s="21">
        <v>1</v>
      </c>
      <c r="P1066" s="20"/>
      <c r="Q1066" s="21">
        <v>1</v>
      </c>
    </row>
    <row r="1067" spans="1:17" ht="25.5" x14ac:dyDescent="0.25">
      <c r="A1067" s="15" t="s">
        <v>2252</v>
      </c>
      <c r="B1067" s="15" t="s">
        <v>4651</v>
      </c>
      <c r="C1067" s="15" t="s">
        <v>7830</v>
      </c>
      <c r="D1067" s="15">
        <v>1097147</v>
      </c>
      <c r="E1067" s="15">
        <v>1096854</v>
      </c>
      <c r="F1067" s="15">
        <f>ABS(Tabelle2[[#This Row],[Stop]]-Tabelle2[[#This Row],[Start]]+1)</f>
        <v>292</v>
      </c>
      <c r="G1067" s="16">
        <f>Tabelle2[[#This Row],[Size '[bp']]]/$F$3118*100</f>
        <v>1.006959052630853E-2</v>
      </c>
      <c r="H1067" s="15" t="s">
        <v>7831</v>
      </c>
      <c r="I1067" s="14" t="s">
        <v>7832</v>
      </c>
      <c r="J1067" s="14" t="s">
        <v>6554</v>
      </c>
      <c r="K1067" s="22"/>
      <c r="L1067" s="22"/>
      <c r="M1067" s="24"/>
      <c r="N1067" s="21">
        <v>1</v>
      </c>
      <c r="O1067" s="20"/>
      <c r="P1067" s="21">
        <v>1</v>
      </c>
      <c r="Q1067" s="20"/>
    </row>
    <row r="1068" spans="1:17" ht="25.5" x14ac:dyDescent="0.25">
      <c r="A1068" s="15" t="s">
        <v>2251</v>
      </c>
      <c r="B1068" s="15" t="s">
        <v>4652</v>
      </c>
      <c r="C1068" s="15" t="s">
        <v>7833</v>
      </c>
      <c r="D1068" s="15">
        <v>1097563</v>
      </c>
      <c r="E1068" s="15">
        <v>1097186</v>
      </c>
      <c r="F1068" s="15">
        <f>ABS(Tabelle2[[#This Row],[Stop]]-Tabelle2[[#This Row],[Start]]+1)</f>
        <v>376</v>
      </c>
      <c r="G1068" s="16">
        <f>Tabelle2[[#This Row],[Size '[bp']]]/$F$3118*100</f>
        <v>1.2966322047575366E-2</v>
      </c>
      <c r="H1068" s="15" t="s">
        <v>7831</v>
      </c>
      <c r="I1068" s="14" t="s">
        <v>7832</v>
      </c>
      <c r="J1068" s="14" t="s">
        <v>6554</v>
      </c>
      <c r="K1068" s="22"/>
      <c r="L1068" s="22"/>
      <c r="M1068" s="24"/>
      <c r="N1068" s="21">
        <v>1</v>
      </c>
      <c r="O1068" s="20"/>
      <c r="P1068" s="21">
        <v>1</v>
      </c>
      <c r="Q1068" s="20"/>
    </row>
    <row r="1069" spans="1:17" ht="25.5" x14ac:dyDescent="0.25">
      <c r="A1069" s="15" t="s">
        <v>2250</v>
      </c>
      <c r="B1069" s="15" t="s">
        <v>4653</v>
      </c>
      <c r="C1069" s="15" t="s">
        <v>7834</v>
      </c>
      <c r="D1069" s="15">
        <v>1097801</v>
      </c>
      <c r="E1069" s="15">
        <v>1097655</v>
      </c>
      <c r="F1069" s="15">
        <f>ABS(Tabelle2[[#This Row],[Stop]]-Tabelle2[[#This Row],[Start]]+1)</f>
        <v>145</v>
      </c>
      <c r="G1069" s="16">
        <f>Tabelle2[[#This Row],[Size '[bp']]]/$F$3118*100</f>
        <v>5.0003103640915642E-3</v>
      </c>
      <c r="H1069" s="15" t="s">
        <v>7831</v>
      </c>
      <c r="I1069" s="14" t="s">
        <v>7832</v>
      </c>
      <c r="J1069" s="14" t="s">
        <v>6554</v>
      </c>
      <c r="K1069" s="22"/>
      <c r="L1069" s="22"/>
      <c r="M1069" s="24"/>
      <c r="N1069" s="21">
        <v>1</v>
      </c>
      <c r="O1069" s="20"/>
      <c r="P1069" s="21">
        <v>1</v>
      </c>
      <c r="Q1069" s="20"/>
    </row>
    <row r="1070" spans="1:17" x14ac:dyDescent="0.25">
      <c r="A1070" s="15" t="s">
        <v>2249</v>
      </c>
      <c r="D1070" s="15">
        <v>1097918</v>
      </c>
      <c r="E1070" s="15">
        <v>1098106</v>
      </c>
      <c r="F1070" s="15">
        <f>ABS(Tabelle2[[#This Row],[Stop]]-Tabelle2[[#This Row],[Start]]+1)</f>
        <v>189</v>
      </c>
      <c r="G1070" s="16">
        <f>Tabelle2[[#This Row],[Size '[bp']]]/$F$3118*100</f>
        <v>6.5176459228503845E-3</v>
      </c>
      <c r="I1070" s="14" t="s">
        <v>120</v>
      </c>
      <c r="J1070" s="14" t="s">
        <v>11627</v>
      </c>
      <c r="K1070" s="22"/>
      <c r="L1070" s="22"/>
      <c r="M1070" s="24"/>
      <c r="N1070" s="20"/>
      <c r="O1070" s="21">
        <v>1</v>
      </c>
      <c r="P1070" s="20"/>
      <c r="Q1070" s="21">
        <v>1</v>
      </c>
    </row>
    <row r="1071" spans="1:17" x14ac:dyDescent="0.25">
      <c r="A1071" s="15" t="s">
        <v>2248</v>
      </c>
      <c r="B1071" s="15" t="s">
        <v>4654</v>
      </c>
      <c r="D1071" s="15">
        <v>1098581</v>
      </c>
      <c r="E1071" s="15">
        <v>1098213</v>
      </c>
      <c r="F1071" s="15">
        <f>ABS(Tabelle2[[#This Row],[Stop]]-Tabelle2[[#This Row],[Start]]+1)</f>
        <v>367</v>
      </c>
      <c r="G1071" s="16">
        <f>Tabelle2[[#This Row],[Size '[bp']]]/$F$3118*100</f>
        <v>1.2655957956011061E-2</v>
      </c>
      <c r="I1071" s="14" t="s">
        <v>120</v>
      </c>
      <c r="J1071" s="14" t="s">
        <v>11627</v>
      </c>
      <c r="K1071" s="22"/>
      <c r="L1071" s="22"/>
      <c r="M1071" s="24"/>
      <c r="N1071" s="20"/>
      <c r="O1071" s="21">
        <v>1</v>
      </c>
      <c r="P1071" s="20"/>
      <c r="Q1071" s="21">
        <v>1</v>
      </c>
    </row>
    <row r="1072" spans="1:17" x14ac:dyDescent="0.25">
      <c r="A1072" s="15" t="s">
        <v>2247</v>
      </c>
      <c r="B1072" s="15" t="s">
        <v>4655</v>
      </c>
      <c r="D1072" s="15">
        <v>1098699</v>
      </c>
      <c r="E1072" s="15">
        <v>1099199</v>
      </c>
      <c r="F1072" s="15">
        <f>ABS(Tabelle2[[#This Row],[Stop]]-Tabelle2[[#This Row],[Start]]+1)</f>
        <v>501</v>
      </c>
      <c r="G1072" s="16">
        <f>Tabelle2[[#This Row],[Size '[bp']]]/$F$3118*100</f>
        <v>1.7276934430412925E-2</v>
      </c>
      <c r="I1072" s="14" t="s">
        <v>120</v>
      </c>
      <c r="J1072" s="14" t="s">
        <v>11627</v>
      </c>
      <c r="K1072" s="22"/>
      <c r="L1072" s="22"/>
      <c r="M1072" s="24"/>
      <c r="N1072" s="20"/>
      <c r="O1072" s="21">
        <v>1</v>
      </c>
      <c r="P1072" s="20"/>
      <c r="Q1072" s="21">
        <v>1</v>
      </c>
    </row>
    <row r="1073" spans="1:17" x14ac:dyDescent="0.25">
      <c r="A1073" s="15" t="s">
        <v>2246</v>
      </c>
      <c r="B1073" s="15" t="s">
        <v>4656</v>
      </c>
      <c r="D1073" s="15">
        <v>1099262</v>
      </c>
      <c r="E1073" s="15">
        <v>1100065</v>
      </c>
      <c r="F1073" s="15">
        <f>ABS(Tabelle2[[#This Row],[Stop]]-Tabelle2[[#This Row],[Start]]+1)</f>
        <v>804</v>
      </c>
      <c r="G1073" s="16">
        <f>Tabelle2[[#This Row],[Size '[bp']]]/$F$3118*100</f>
        <v>2.7725858846411156E-2</v>
      </c>
      <c r="I1073" s="14" t="s">
        <v>7835</v>
      </c>
      <c r="J1073" s="14" t="s">
        <v>6563</v>
      </c>
      <c r="K1073" s="22"/>
      <c r="L1073" s="22"/>
      <c r="M1073" s="24"/>
      <c r="N1073" s="20"/>
      <c r="O1073" s="21">
        <v>1</v>
      </c>
      <c r="P1073" s="20"/>
      <c r="Q1073" s="21">
        <v>1</v>
      </c>
    </row>
    <row r="1074" spans="1:17" x14ac:dyDescent="0.25">
      <c r="A1074" s="15" t="s">
        <v>2245</v>
      </c>
      <c r="B1074" s="15" t="s">
        <v>4657</v>
      </c>
      <c r="D1074" s="15">
        <v>1100079</v>
      </c>
      <c r="E1074" s="15">
        <v>1100402</v>
      </c>
      <c r="F1074" s="15">
        <f>ABS(Tabelle2[[#This Row],[Stop]]-Tabelle2[[#This Row],[Start]]+1)</f>
        <v>324</v>
      </c>
      <c r="G1074" s="16">
        <f>Tabelle2[[#This Row],[Size '[bp']]]/$F$3118*100</f>
        <v>1.1173107296314945E-2</v>
      </c>
      <c r="I1074" s="14" t="s">
        <v>7836</v>
      </c>
      <c r="J1074" s="14" t="s">
        <v>6614</v>
      </c>
      <c r="K1074" s="22"/>
      <c r="L1074" s="22"/>
      <c r="M1074" s="24"/>
      <c r="N1074" s="21">
        <v>1</v>
      </c>
      <c r="O1074" s="20"/>
      <c r="P1074" s="21">
        <v>1</v>
      </c>
      <c r="Q1074" s="20"/>
    </row>
    <row r="1075" spans="1:17" ht="25.5" x14ac:dyDescent="0.25">
      <c r="A1075" s="15" t="s">
        <v>2244</v>
      </c>
      <c r="B1075" s="15" t="s">
        <v>4658</v>
      </c>
      <c r="D1075" s="15">
        <v>1101238</v>
      </c>
      <c r="E1075" s="15">
        <v>1100582</v>
      </c>
      <c r="F1075" s="15">
        <f>ABS(Tabelle2[[#This Row],[Stop]]-Tabelle2[[#This Row],[Start]]+1)</f>
        <v>655</v>
      </c>
      <c r="G1075" s="16">
        <f>Tabelle2[[#This Row],[Size '[bp']]]/$F$3118*100</f>
        <v>2.258760888606879E-2</v>
      </c>
      <c r="I1075" s="14" t="s">
        <v>7837</v>
      </c>
      <c r="J1075" s="14" t="s">
        <v>6563</v>
      </c>
      <c r="K1075" s="22"/>
      <c r="L1075" s="22"/>
      <c r="M1075" s="24"/>
      <c r="N1075" s="20"/>
      <c r="O1075" s="21">
        <v>1</v>
      </c>
      <c r="P1075" s="20"/>
      <c r="Q1075" s="21">
        <v>1</v>
      </c>
    </row>
    <row r="1076" spans="1:17" ht="25.5" x14ac:dyDescent="0.25">
      <c r="A1076" s="15" t="s">
        <v>2243</v>
      </c>
      <c r="B1076" s="15" t="s">
        <v>4659</v>
      </c>
      <c r="D1076" s="15">
        <v>1101429</v>
      </c>
      <c r="E1076" s="15">
        <v>1103126</v>
      </c>
      <c r="F1076" s="15">
        <f>ABS(Tabelle2[[#This Row],[Stop]]-Tabelle2[[#This Row],[Start]]+1)</f>
        <v>1698</v>
      </c>
      <c r="G1076" s="16">
        <f>Tabelle2[[#This Row],[Size '[bp']]]/$F$3118*100</f>
        <v>5.8555358608465349E-2</v>
      </c>
      <c r="I1076" s="14" t="s">
        <v>7613</v>
      </c>
      <c r="J1076" s="14" t="s">
        <v>6563</v>
      </c>
      <c r="K1076" s="22"/>
      <c r="L1076" s="22"/>
      <c r="M1076" s="24"/>
      <c r="N1076" s="20"/>
      <c r="O1076" s="21">
        <v>1</v>
      </c>
      <c r="P1076" s="20"/>
      <c r="Q1076" s="21">
        <v>1</v>
      </c>
    </row>
    <row r="1077" spans="1:17" ht="25.5" x14ac:dyDescent="0.25">
      <c r="A1077" s="15" t="s">
        <v>2242</v>
      </c>
      <c r="B1077" s="15" t="s">
        <v>4660</v>
      </c>
      <c r="D1077" s="15">
        <v>1103513</v>
      </c>
      <c r="E1077" s="15">
        <v>1104112</v>
      </c>
      <c r="F1077" s="15">
        <f>ABS(Tabelle2[[#This Row],[Stop]]-Tabelle2[[#This Row],[Start]]+1)</f>
        <v>600</v>
      </c>
      <c r="G1077" s="16">
        <f>Tabelle2[[#This Row],[Size '[bp']]]/$F$3118*100</f>
        <v>2.0690939437620268E-2</v>
      </c>
      <c r="I1077" s="14" t="s">
        <v>7838</v>
      </c>
      <c r="J1077" s="14" t="s">
        <v>6632</v>
      </c>
      <c r="K1077" s="22"/>
      <c r="L1077" s="22"/>
      <c r="M1077" s="24"/>
      <c r="N1077" s="21">
        <v>1</v>
      </c>
      <c r="O1077" s="20"/>
      <c r="P1077" s="21">
        <v>1</v>
      </c>
      <c r="Q1077" s="20"/>
    </row>
    <row r="1078" spans="1:17" x14ac:dyDescent="0.25">
      <c r="A1078" s="15" t="s">
        <v>2241</v>
      </c>
      <c r="B1078" s="15" t="s">
        <v>4661</v>
      </c>
      <c r="D1078" s="15">
        <v>1104165</v>
      </c>
      <c r="E1078" s="15">
        <v>1104665</v>
      </c>
      <c r="F1078" s="15">
        <f>ABS(Tabelle2[[#This Row],[Stop]]-Tabelle2[[#This Row],[Start]]+1)</f>
        <v>501</v>
      </c>
      <c r="G1078" s="16">
        <f>Tabelle2[[#This Row],[Size '[bp']]]/$F$3118*100</f>
        <v>1.7276934430412925E-2</v>
      </c>
      <c r="I1078" s="14" t="s">
        <v>120</v>
      </c>
      <c r="J1078" s="14" t="s">
        <v>11627</v>
      </c>
      <c r="K1078" s="22"/>
      <c r="L1078" s="22"/>
      <c r="M1078" s="24"/>
      <c r="N1078" s="20"/>
      <c r="O1078" s="21">
        <v>1</v>
      </c>
      <c r="P1078" s="20"/>
      <c r="Q1078" s="21">
        <v>1</v>
      </c>
    </row>
    <row r="1079" spans="1:17" x14ac:dyDescent="0.25">
      <c r="A1079" s="15" t="s">
        <v>2240</v>
      </c>
      <c r="B1079" s="15" t="s">
        <v>4662</v>
      </c>
      <c r="D1079" s="15">
        <v>1104662</v>
      </c>
      <c r="E1079" s="15">
        <v>1104997</v>
      </c>
      <c r="F1079" s="15">
        <f>ABS(Tabelle2[[#This Row],[Stop]]-Tabelle2[[#This Row],[Start]]+1)</f>
        <v>336</v>
      </c>
      <c r="G1079" s="16">
        <f>Tabelle2[[#This Row],[Size '[bp']]]/$F$3118*100</f>
        <v>1.1586926085067348E-2</v>
      </c>
      <c r="I1079" s="14" t="s">
        <v>120</v>
      </c>
      <c r="J1079" s="14" t="s">
        <v>11627</v>
      </c>
      <c r="K1079" s="22"/>
      <c r="L1079" s="22"/>
      <c r="M1079" s="24"/>
      <c r="N1079" s="20"/>
      <c r="O1079" s="21">
        <v>1</v>
      </c>
      <c r="P1079" s="20"/>
      <c r="Q1079" s="21">
        <v>1</v>
      </c>
    </row>
    <row r="1080" spans="1:17" x14ac:dyDescent="0.25">
      <c r="A1080" s="15" t="s">
        <v>2239</v>
      </c>
      <c r="B1080" s="15" t="s">
        <v>4663</v>
      </c>
      <c r="D1080" s="15">
        <v>1105421</v>
      </c>
      <c r="E1080" s="15">
        <v>1105576</v>
      </c>
      <c r="F1080" s="15">
        <f>ABS(Tabelle2[[#This Row],[Stop]]-Tabelle2[[#This Row],[Start]]+1)</f>
        <v>156</v>
      </c>
      <c r="G1080" s="16">
        <f>Tabelle2[[#This Row],[Size '[bp']]]/$F$3118*100</f>
        <v>5.3796442537812697E-3</v>
      </c>
      <c r="I1080" s="14" t="s">
        <v>120</v>
      </c>
      <c r="J1080" s="14" t="s">
        <v>11627</v>
      </c>
      <c r="K1080" s="22"/>
      <c r="L1080" s="22"/>
      <c r="M1080" s="24"/>
      <c r="N1080" s="20"/>
      <c r="O1080" s="21">
        <v>1</v>
      </c>
      <c r="P1080" s="20"/>
      <c r="Q1080" s="21">
        <v>1</v>
      </c>
    </row>
    <row r="1081" spans="1:17" x14ac:dyDescent="0.25">
      <c r="A1081" s="15" t="s">
        <v>2238</v>
      </c>
      <c r="B1081" s="15" t="s">
        <v>4664</v>
      </c>
      <c r="D1081" s="15">
        <v>1107528</v>
      </c>
      <c r="E1081" s="15">
        <v>1105570</v>
      </c>
      <c r="F1081" s="15">
        <f>ABS(Tabelle2[[#This Row],[Stop]]-Tabelle2[[#This Row],[Start]]+1)</f>
        <v>1957</v>
      </c>
      <c r="G1081" s="16">
        <f>Tabelle2[[#This Row],[Size '[bp']]]/$F$3118*100</f>
        <v>6.7486947465704758E-2</v>
      </c>
      <c r="I1081" s="14" t="s">
        <v>6560</v>
      </c>
      <c r="J1081" s="14" t="s">
        <v>11627</v>
      </c>
      <c r="K1081" s="22"/>
      <c r="L1081" s="22"/>
      <c r="M1081" s="24"/>
      <c r="N1081" s="20"/>
      <c r="O1081" s="21">
        <v>1</v>
      </c>
      <c r="P1081" s="20"/>
      <c r="Q1081" s="21">
        <v>1</v>
      </c>
    </row>
    <row r="1082" spans="1:17" x14ac:dyDescent="0.25">
      <c r="A1082" s="15" t="s">
        <v>2237</v>
      </c>
      <c r="B1082" s="15" t="s">
        <v>4665</v>
      </c>
      <c r="D1082" s="15">
        <v>1108917</v>
      </c>
      <c r="E1082" s="15">
        <v>1107553</v>
      </c>
      <c r="F1082" s="15">
        <f>ABS(Tabelle2[[#This Row],[Stop]]-Tabelle2[[#This Row],[Start]]+1)</f>
        <v>1363</v>
      </c>
      <c r="G1082" s="16">
        <f>Tabelle2[[#This Row],[Size '[bp']]]/$F$3118*100</f>
        <v>4.7002917422460704E-2</v>
      </c>
      <c r="I1082" s="14" t="s">
        <v>7839</v>
      </c>
      <c r="J1082" s="14" t="s">
        <v>6597</v>
      </c>
      <c r="K1082" s="22"/>
      <c r="L1082" s="22"/>
      <c r="M1082" s="24"/>
      <c r="N1082" s="21">
        <v>1</v>
      </c>
      <c r="O1082" s="20"/>
      <c r="P1082" s="21">
        <v>1</v>
      </c>
      <c r="Q1082" s="20"/>
    </row>
    <row r="1083" spans="1:17" ht="25.5" x14ac:dyDescent="0.25">
      <c r="A1083" s="15" t="s">
        <v>2236</v>
      </c>
      <c r="B1083" s="15" t="s">
        <v>4666</v>
      </c>
      <c r="D1083" s="15">
        <v>1108985</v>
      </c>
      <c r="E1083" s="15">
        <v>1109674</v>
      </c>
      <c r="F1083" s="15">
        <f>ABS(Tabelle2[[#This Row],[Stop]]-Tabelle2[[#This Row],[Start]]+1)</f>
        <v>690</v>
      </c>
      <c r="G1083" s="16">
        <f>Tabelle2[[#This Row],[Size '[bp']]]/$F$3118*100</f>
        <v>2.3794580353263303E-2</v>
      </c>
      <c r="I1083" s="14" t="s">
        <v>7840</v>
      </c>
      <c r="J1083" s="14" t="s">
        <v>6563</v>
      </c>
      <c r="K1083" s="22"/>
      <c r="L1083" s="22"/>
      <c r="M1083" s="24"/>
      <c r="N1083" s="20"/>
      <c r="O1083" s="21">
        <v>1</v>
      </c>
      <c r="P1083" s="20"/>
      <c r="Q1083" s="21">
        <v>1</v>
      </c>
    </row>
    <row r="1084" spans="1:17" ht="25.5" x14ac:dyDescent="0.25">
      <c r="A1084" s="15" t="s">
        <v>2235</v>
      </c>
      <c r="B1084" s="15" t="s">
        <v>4667</v>
      </c>
      <c r="D1084" s="15">
        <v>1109671</v>
      </c>
      <c r="E1084" s="15">
        <v>1110378</v>
      </c>
      <c r="F1084" s="15">
        <f>ABS(Tabelle2[[#This Row],[Stop]]-Tabelle2[[#This Row],[Start]]+1)</f>
        <v>708</v>
      </c>
      <c r="G1084" s="16">
        <f>Tabelle2[[#This Row],[Size '[bp']]]/$F$3118*100</f>
        <v>2.4415308536391917E-2</v>
      </c>
      <c r="I1084" s="14" t="s">
        <v>7841</v>
      </c>
      <c r="J1084" s="14" t="s">
        <v>11627</v>
      </c>
      <c r="K1084" s="22"/>
      <c r="L1084" s="22"/>
      <c r="M1084" s="24"/>
      <c r="N1084" s="20"/>
      <c r="O1084" s="21">
        <v>1</v>
      </c>
      <c r="P1084" s="20"/>
      <c r="Q1084" s="21">
        <v>1</v>
      </c>
    </row>
    <row r="1085" spans="1:17" x14ac:dyDescent="0.25">
      <c r="A1085" s="15" t="s">
        <v>2234</v>
      </c>
      <c r="B1085" s="15" t="s">
        <v>4668</v>
      </c>
      <c r="D1085" s="15">
        <v>1110463</v>
      </c>
      <c r="E1085" s="15">
        <v>1111158</v>
      </c>
      <c r="F1085" s="15">
        <f>ABS(Tabelle2[[#This Row],[Stop]]-Tabelle2[[#This Row],[Start]]+1)</f>
        <v>696</v>
      </c>
      <c r="G1085" s="16">
        <f>Tabelle2[[#This Row],[Size '[bp']]]/$F$3118*100</f>
        <v>2.4001489747639507E-2</v>
      </c>
      <c r="I1085" s="14" t="s">
        <v>7842</v>
      </c>
      <c r="J1085" s="14" t="s">
        <v>6690</v>
      </c>
      <c r="K1085" s="22"/>
      <c r="L1085" s="22"/>
      <c r="M1085" s="24"/>
      <c r="N1085" s="21">
        <v>1</v>
      </c>
      <c r="O1085" s="20"/>
      <c r="P1085" s="21">
        <v>1</v>
      </c>
      <c r="Q1085" s="20"/>
    </row>
    <row r="1086" spans="1:17" ht="25.5" x14ac:dyDescent="0.25">
      <c r="A1086" s="15" t="s">
        <v>2233</v>
      </c>
      <c r="B1086" s="15" t="s">
        <v>4669</v>
      </c>
      <c r="D1086" s="15">
        <v>1111261</v>
      </c>
      <c r="E1086" s="15">
        <v>1112904</v>
      </c>
      <c r="F1086" s="15">
        <f>ABS(Tabelle2[[#This Row],[Stop]]-Tabelle2[[#This Row],[Start]]+1)</f>
        <v>1644</v>
      </c>
      <c r="G1086" s="16">
        <f>Tabelle2[[#This Row],[Size '[bp']]]/$F$3118*100</f>
        <v>5.6693174059079532E-2</v>
      </c>
      <c r="I1086" s="14" t="s">
        <v>7677</v>
      </c>
      <c r="J1086" s="14" t="s">
        <v>6563</v>
      </c>
      <c r="K1086" s="22"/>
      <c r="L1086" s="22"/>
      <c r="M1086" s="24"/>
      <c r="N1086" s="20"/>
      <c r="O1086" s="21">
        <v>1</v>
      </c>
      <c r="P1086" s="20"/>
      <c r="Q1086" s="21">
        <v>1</v>
      </c>
    </row>
    <row r="1087" spans="1:17" x14ac:dyDescent="0.25">
      <c r="A1087" s="15" t="s">
        <v>2232</v>
      </c>
      <c r="B1087" s="15" t="s">
        <v>4670</v>
      </c>
      <c r="D1087" s="15">
        <v>1113289</v>
      </c>
      <c r="E1087" s="15">
        <v>1112891</v>
      </c>
      <c r="F1087" s="15">
        <f>ABS(Tabelle2[[#This Row],[Stop]]-Tabelle2[[#This Row],[Start]]+1)</f>
        <v>397</v>
      </c>
      <c r="G1087" s="16">
        <f>Tabelle2[[#This Row],[Size '[bp']]]/$F$3118*100</f>
        <v>1.3690504927892075E-2</v>
      </c>
      <c r="I1087" s="14" t="s">
        <v>6560</v>
      </c>
      <c r="J1087" s="14" t="s">
        <v>11627</v>
      </c>
      <c r="K1087" s="22"/>
      <c r="L1087" s="22"/>
      <c r="M1087" s="24"/>
      <c r="N1087" s="20"/>
      <c r="O1087" s="21">
        <v>1</v>
      </c>
      <c r="P1087" s="20"/>
      <c r="Q1087" s="21">
        <v>1</v>
      </c>
    </row>
    <row r="1088" spans="1:17" ht="25.5" x14ac:dyDescent="0.25">
      <c r="A1088" s="15" t="s">
        <v>2231</v>
      </c>
      <c r="B1088" s="15" t="s">
        <v>4671</v>
      </c>
      <c r="C1088" s="15" t="s">
        <v>7843</v>
      </c>
      <c r="D1088" s="15">
        <v>1113358</v>
      </c>
      <c r="E1088" s="15">
        <v>1113702</v>
      </c>
      <c r="F1088" s="15">
        <f>ABS(Tabelle2[[#This Row],[Stop]]-Tabelle2[[#This Row],[Start]]+1)</f>
        <v>345</v>
      </c>
      <c r="G1088" s="16">
        <f>Tabelle2[[#This Row],[Size '[bp']]]/$F$3118*100</f>
        <v>1.1897290176631652E-2</v>
      </c>
      <c r="H1088" s="15" t="s">
        <v>7844</v>
      </c>
      <c r="I1088" s="14" t="s">
        <v>7845</v>
      </c>
      <c r="J1088" s="14" t="s">
        <v>6690</v>
      </c>
      <c r="K1088" s="22"/>
      <c r="L1088" s="22"/>
      <c r="M1088" s="24"/>
      <c r="N1088" s="21">
        <v>1</v>
      </c>
      <c r="O1088" s="20"/>
      <c r="P1088" s="21">
        <v>1</v>
      </c>
      <c r="Q1088" s="20"/>
    </row>
    <row r="1089" spans="1:17" x14ac:dyDescent="0.25">
      <c r="A1089" s="15" t="s">
        <v>2230</v>
      </c>
      <c r="D1089" s="15">
        <v>1113801</v>
      </c>
      <c r="E1089" s="15">
        <v>1113709</v>
      </c>
      <c r="F1089" s="15">
        <f>ABS(Tabelle2[[#This Row],[Stop]]-Tabelle2[[#This Row],[Start]]+1)</f>
        <v>91</v>
      </c>
      <c r="G1089" s="16">
        <f>Tabelle2[[#This Row],[Size '[bp']]]/$F$3118*100</f>
        <v>3.1381258147057402E-3</v>
      </c>
      <c r="I1089" s="14" t="s">
        <v>6564</v>
      </c>
      <c r="J1089" s="14" t="s">
        <v>11627</v>
      </c>
      <c r="K1089" s="22"/>
      <c r="L1089" s="22"/>
      <c r="M1089" s="24"/>
      <c r="N1089" s="20"/>
      <c r="O1089" s="21">
        <v>1</v>
      </c>
      <c r="P1089" s="20"/>
      <c r="Q1089" s="21">
        <v>1</v>
      </c>
    </row>
    <row r="1090" spans="1:17" x14ac:dyDescent="0.25">
      <c r="A1090" s="15" t="s">
        <v>2229</v>
      </c>
      <c r="B1090" s="15" t="s">
        <v>4672</v>
      </c>
      <c r="D1090" s="15">
        <v>1114426</v>
      </c>
      <c r="E1090" s="15">
        <v>1113950</v>
      </c>
      <c r="F1090" s="15">
        <f>ABS(Tabelle2[[#This Row],[Stop]]-Tabelle2[[#This Row],[Start]]+1)</f>
        <v>475</v>
      </c>
      <c r="G1090" s="16">
        <f>Tabelle2[[#This Row],[Size '[bp']]]/$F$3118*100</f>
        <v>1.638032705478271E-2</v>
      </c>
      <c r="I1090" s="14" t="s">
        <v>7846</v>
      </c>
      <c r="J1090" s="14" t="s">
        <v>6566</v>
      </c>
      <c r="K1090" s="22" t="s">
        <v>7847</v>
      </c>
      <c r="L1090" s="22" t="s">
        <v>7848</v>
      </c>
      <c r="M1090" s="24" t="s">
        <v>10865</v>
      </c>
      <c r="N1090" s="21">
        <v>1</v>
      </c>
      <c r="O1090" s="20"/>
      <c r="P1090" s="21">
        <v>1</v>
      </c>
      <c r="Q1090" s="20"/>
    </row>
    <row r="1091" spans="1:17" ht="25.5" x14ac:dyDescent="0.25">
      <c r="A1091" s="15" t="s">
        <v>2228</v>
      </c>
      <c r="B1091" s="15" t="s">
        <v>4673</v>
      </c>
      <c r="D1091" s="15">
        <v>1114571</v>
      </c>
      <c r="E1091" s="15">
        <v>1115791</v>
      </c>
      <c r="F1091" s="15">
        <f>ABS(Tabelle2[[#This Row],[Stop]]-Tabelle2[[#This Row],[Start]]+1)</f>
        <v>1221</v>
      </c>
      <c r="G1091" s="16">
        <f>Tabelle2[[#This Row],[Size '[bp']]]/$F$3118*100</f>
        <v>4.2106061755557242E-2</v>
      </c>
      <c r="I1091" s="14" t="s">
        <v>7849</v>
      </c>
      <c r="J1091" s="14" t="s">
        <v>6563</v>
      </c>
      <c r="K1091" s="22" t="s">
        <v>7847</v>
      </c>
      <c r="L1091" s="22"/>
      <c r="M1091" s="24"/>
      <c r="N1091" s="20"/>
      <c r="O1091" s="21">
        <v>1</v>
      </c>
      <c r="P1091" s="20"/>
      <c r="Q1091" s="21">
        <v>1</v>
      </c>
    </row>
    <row r="1092" spans="1:17" ht="25.5" x14ac:dyDescent="0.25">
      <c r="A1092" s="15" t="s">
        <v>2227</v>
      </c>
      <c r="C1092" s="15" t="s">
        <v>7850</v>
      </c>
      <c r="D1092" s="15">
        <v>1115955</v>
      </c>
      <c r="E1092" s="15">
        <v>1117265</v>
      </c>
      <c r="F1092" s="15">
        <f>ABS(Tabelle2[[#This Row],[Stop]]-Tabelle2[[#This Row],[Start]]+1)</f>
        <v>1311</v>
      </c>
      <c r="G1092" s="16">
        <f>Tabelle2[[#This Row],[Size '[bp']]]/$F$3118*100</f>
        <v>4.520970267120028E-2</v>
      </c>
      <c r="H1092" s="15" t="s">
        <v>7851</v>
      </c>
      <c r="I1092" s="14" t="s">
        <v>6808</v>
      </c>
      <c r="J1092" s="14" t="s">
        <v>6554</v>
      </c>
      <c r="K1092" s="22"/>
      <c r="L1092" s="22"/>
      <c r="M1092" s="24"/>
      <c r="N1092" s="21">
        <v>1</v>
      </c>
      <c r="O1092" s="20"/>
      <c r="P1092" s="21">
        <v>1</v>
      </c>
      <c r="Q1092" s="20"/>
    </row>
    <row r="1093" spans="1:17" ht="38.25" x14ac:dyDescent="0.25">
      <c r="A1093" s="15" t="s">
        <v>2226</v>
      </c>
      <c r="B1093" s="15" t="s">
        <v>4674</v>
      </c>
      <c r="C1093" s="15" t="s">
        <v>7852</v>
      </c>
      <c r="D1093" s="15">
        <v>1118374</v>
      </c>
      <c r="E1093" s="15">
        <v>1117298</v>
      </c>
      <c r="F1093" s="15">
        <f>ABS(Tabelle2[[#This Row],[Stop]]-Tabelle2[[#This Row],[Start]]+1)</f>
        <v>1075</v>
      </c>
      <c r="G1093" s="16">
        <f>Tabelle2[[#This Row],[Size '[bp']]]/$F$3118*100</f>
        <v>3.7071266492402978E-2</v>
      </c>
      <c r="H1093" s="15" t="s">
        <v>7853</v>
      </c>
      <c r="I1093" s="14" t="s">
        <v>7854</v>
      </c>
      <c r="J1093" s="14" t="s">
        <v>6653</v>
      </c>
      <c r="K1093" s="22" t="s">
        <v>7855</v>
      </c>
      <c r="L1093" s="22"/>
      <c r="M1093" s="24" t="s">
        <v>10866</v>
      </c>
      <c r="N1093" s="20"/>
      <c r="O1093" s="20"/>
      <c r="P1093" s="20"/>
      <c r="Q1093" s="20"/>
    </row>
    <row r="1094" spans="1:17" ht="38.25" x14ac:dyDescent="0.25">
      <c r="A1094" s="15" t="s">
        <v>2225</v>
      </c>
      <c r="B1094" s="15" t="s">
        <v>4675</v>
      </c>
      <c r="C1094" s="15" t="s">
        <v>2224</v>
      </c>
      <c r="D1094" s="15">
        <v>1119213</v>
      </c>
      <c r="E1094" s="15">
        <v>1118374</v>
      </c>
      <c r="F1094" s="15">
        <f>ABS(Tabelle2[[#This Row],[Stop]]-Tabelle2[[#This Row],[Start]]+1)</f>
        <v>838</v>
      </c>
      <c r="G1094" s="16">
        <f>Tabelle2[[#This Row],[Size '[bp']]]/$F$3118*100</f>
        <v>2.8898345414542975E-2</v>
      </c>
      <c r="H1094" s="15" t="s">
        <v>7856</v>
      </c>
      <c r="I1094" s="14" t="s">
        <v>7857</v>
      </c>
      <c r="J1094" s="14" t="s">
        <v>6653</v>
      </c>
      <c r="K1094" s="22" t="s">
        <v>7855</v>
      </c>
      <c r="L1094" s="22"/>
      <c r="M1094" s="24" t="s">
        <v>10866</v>
      </c>
      <c r="N1094" s="20"/>
      <c r="O1094" s="20"/>
      <c r="P1094" s="20"/>
      <c r="Q1094" s="20"/>
    </row>
    <row r="1095" spans="1:17" ht="38.25" x14ac:dyDescent="0.25">
      <c r="A1095" s="15" t="s">
        <v>2223</v>
      </c>
      <c r="B1095" s="15" t="s">
        <v>4676</v>
      </c>
      <c r="C1095" s="15" t="s">
        <v>2222</v>
      </c>
      <c r="D1095" s="15">
        <v>1120503</v>
      </c>
      <c r="E1095" s="15">
        <v>1119217</v>
      </c>
      <c r="F1095" s="15">
        <f>ABS(Tabelle2[[#This Row],[Stop]]-Tabelle2[[#This Row],[Start]]+1)</f>
        <v>1285</v>
      </c>
      <c r="G1095" s="16">
        <f>Tabelle2[[#This Row],[Size '[bp']]]/$F$3118*100</f>
        <v>4.4313095295570072E-2</v>
      </c>
      <c r="H1095" s="15" t="s">
        <v>7858</v>
      </c>
      <c r="I1095" s="14" t="s">
        <v>7859</v>
      </c>
      <c r="J1095" s="14" t="s">
        <v>6653</v>
      </c>
      <c r="K1095" s="22" t="s">
        <v>7860</v>
      </c>
      <c r="L1095" s="22"/>
      <c r="M1095" s="24" t="s">
        <v>10866</v>
      </c>
      <c r="N1095" s="20"/>
      <c r="O1095" s="20"/>
      <c r="P1095" s="20"/>
      <c r="Q1095" s="20"/>
    </row>
    <row r="1096" spans="1:17" ht="38.25" x14ac:dyDescent="0.25">
      <c r="A1096" s="15" t="s">
        <v>2221</v>
      </c>
      <c r="B1096" s="15" t="s">
        <v>4677</v>
      </c>
      <c r="C1096" s="15" t="s">
        <v>7861</v>
      </c>
      <c r="D1096" s="15">
        <v>1121196</v>
      </c>
      <c r="E1096" s="15">
        <v>1120552</v>
      </c>
      <c r="F1096" s="15">
        <f>ABS(Tabelle2[[#This Row],[Stop]]-Tabelle2[[#This Row],[Start]]+1)</f>
        <v>643</v>
      </c>
      <c r="G1096" s="16">
        <f>Tabelle2[[#This Row],[Size '[bp']]]/$F$3118*100</f>
        <v>2.2173790097316383E-2</v>
      </c>
      <c r="H1096" s="15" t="s">
        <v>7862</v>
      </c>
      <c r="I1096" s="14" t="s">
        <v>7863</v>
      </c>
      <c r="J1096" s="14" t="s">
        <v>6566</v>
      </c>
      <c r="K1096" s="22" t="s">
        <v>7855</v>
      </c>
      <c r="L1096" s="22" t="s">
        <v>7864</v>
      </c>
      <c r="M1096" s="24" t="s">
        <v>10866</v>
      </c>
      <c r="N1096" s="20"/>
      <c r="O1096" s="20"/>
      <c r="P1096" s="20"/>
      <c r="Q1096" s="20"/>
    </row>
    <row r="1097" spans="1:17" x14ac:dyDescent="0.25">
      <c r="A1097" s="15" t="s">
        <v>2220</v>
      </c>
      <c r="B1097" s="15" t="s">
        <v>4678</v>
      </c>
      <c r="D1097" s="15">
        <v>1121353</v>
      </c>
      <c r="E1097" s="15">
        <v>1122276</v>
      </c>
      <c r="F1097" s="15">
        <f>ABS(Tabelle2[[#This Row],[Stop]]-Tabelle2[[#This Row],[Start]]+1)</f>
        <v>924</v>
      </c>
      <c r="G1097" s="16">
        <f>Tabelle2[[#This Row],[Size '[bp']]]/$F$3118*100</f>
        <v>3.1864046733935211E-2</v>
      </c>
      <c r="I1097" s="14" t="s">
        <v>6564</v>
      </c>
      <c r="J1097" s="14" t="s">
        <v>11627</v>
      </c>
      <c r="K1097" s="22"/>
      <c r="L1097" s="22"/>
      <c r="M1097" s="24"/>
      <c r="N1097" s="20"/>
      <c r="O1097" s="20"/>
      <c r="P1097" s="20"/>
      <c r="Q1097" s="20"/>
    </row>
    <row r="1098" spans="1:17" x14ac:dyDescent="0.25">
      <c r="A1098" s="15" t="s">
        <v>2219</v>
      </c>
      <c r="B1098" s="15" t="s">
        <v>4679</v>
      </c>
      <c r="D1098" s="15">
        <v>1122901</v>
      </c>
      <c r="E1098" s="15">
        <v>1122299</v>
      </c>
      <c r="F1098" s="15">
        <f>ABS(Tabelle2[[#This Row],[Stop]]-Tabelle2[[#This Row],[Start]]+1)</f>
        <v>601</v>
      </c>
      <c r="G1098" s="16">
        <f>Tabelle2[[#This Row],[Size '[bp']]]/$F$3118*100</f>
        <v>2.0725424336682969E-2</v>
      </c>
      <c r="I1098" s="14" t="s">
        <v>7865</v>
      </c>
      <c r="J1098" s="14" t="s">
        <v>6563</v>
      </c>
      <c r="K1098" s="22"/>
      <c r="L1098" s="22"/>
      <c r="M1098" s="24"/>
      <c r="N1098" s="20"/>
      <c r="O1098" s="20"/>
      <c r="P1098" s="20"/>
      <c r="Q1098" s="20"/>
    </row>
    <row r="1099" spans="1:17" x14ac:dyDescent="0.25">
      <c r="A1099" s="15" t="s">
        <v>2218</v>
      </c>
      <c r="B1099" s="15" t="s">
        <v>4680</v>
      </c>
      <c r="D1099" s="15">
        <v>1123278</v>
      </c>
      <c r="E1099" s="15">
        <v>1122934</v>
      </c>
      <c r="F1099" s="15">
        <f>ABS(Tabelle2[[#This Row],[Stop]]-Tabelle2[[#This Row],[Start]]+1)</f>
        <v>343</v>
      </c>
      <c r="G1099" s="16">
        <f>Tabelle2[[#This Row],[Size '[bp']]]/$F$3118*100</f>
        <v>1.1828320378506252E-2</v>
      </c>
      <c r="I1099" s="14" t="s">
        <v>6560</v>
      </c>
      <c r="J1099" s="14" t="s">
        <v>11627</v>
      </c>
      <c r="K1099" s="22"/>
      <c r="L1099" s="22"/>
      <c r="M1099" s="24"/>
      <c r="N1099" s="20"/>
      <c r="O1099" s="20"/>
      <c r="P1099" s="20"/>
      <c r="Q1099" s="20"/>
    </row>
    <row r="1100" spans="1:17" x14ac:dyDescent="0.25">
      <c r="A1100" s="15" t="s">
        <v>2217</v>
      </c>
      <c r="B1100" s="15" t="s">
        <v>4681</v>
      </c>
      <c r="C1100" s="15" t="s">
        <v>2216</v>
      </c>
      <c r="D1100" s="15">
        <v>1124342</v>
      </c>
      <c r="E1100" s="15">
        <v>1123284</v>
      </c>
      <c r="F1100" s="15">
        <f>ABS(Tabelle2[[#This Row],[Stop]]-Tabelle2[[#This Row],[Start]]+1)</f>
        <v>1057</v>
      </c>
      <c r="G1100" s="16">
        <f>Tabelle2[[#This Row],[Size '[bp']]]/$F$3118*100</f>
        <v>3.6450538309274368E-2</v>
      </c>
      <c r="H1100" s="15" t="s">
        <v>7866</v>
      </c>
      <c r="I1100" s="14" t="s">
        <v>7867</v>
      </c>
      <c r="J1100" s="14" t="s">
        <v>6653</v>
      </c>
      <c r="K1100" s="22"/>
      <c r="L1100" s="22"/>
      <c r="M1100" s="24"/>
      <c r="N1100" s="20"/>
      <c r="O1100" s="20"/>
      <c r="P1100" s="20"/>
      <c r="Q1100" s="20"/>
    </row>
    <row r="1101" spans="1:17" ht="25.5" x14ac:dyDescent="0.25">
      <c r="A1101" s="15" t="s">
        <v>2215</v>
      </c>
      <c r="B1101" s="15" t="s">
        <v>4682</v>
      </c>
      <c r="C1101" s="15" t="s">
        <v>7868</v>
      </c>
      <c r="D1101" s="15">
        <v>1124519</v>
      </c>
      <c r="E1101" s="15">
        <v>1124932</v>
      </c>
      <c r="F1101" s="15">
        <f>ABS(Tabelle2[[#This Row],[Stop]]-Tabelle2[[#This Row],[Start]]+1)</f>
        <v>414</v>
      </c>
      <c r="G1101" s="16">
        <f>Tabelle2[[#This Row],[Size '[bp']]]/$F$3118*100</f>
        <v>1.4276748211957983E-2</v>
      </c>
      <c r="H1101" s="15" t="s">
        <v>7869</v>
      </c>
      <c r="I1101" s="14" t="s">
        <v>7870</v>
      </c>
      <c r="J1101" s="14" t="s">
        <v>6690</v>
      </c>
      <c r="K1101" s="22"/>
      <c r="L1101" s="22"/>
      <c r="M1101" s="24"/>
      <c r="N1101" s="20"/>
      <c r="O1101" s="20"/>
      <c r="P1101" s="20"/>
      <c r="Q1101" s="20"/>
    </row>
    <row r="1102" spans="1:17" ht="25.5" x14ac:dyDescent="0.25">
      <c r="A1102" s="15" t="s">
        <v>2214</v>
      </c>
      <c r="B1102" s="15" t="s">
        <v>4683</v>
      </c>
      <c r="C1102" s="15" t="s">
        <v>7871</v>
      </c>
      <c r="D1102" s="15">
        <v>1126294</v>
      </c>
      <c r="E1102" s="15">
        <v>1124999</v>
      </c>
      <c r="F1102" s="15">
        <f>ABS(Tabelle2[[#This Row],[Stop]]-Tabelle2[[#This Row],[Start]]+1)</f>
        <v>1294</v>
      </c>
      <c r="G1102" s="16">
        <f>Tabelle2[[#This Row],[Size '[bp']]]/$F$3118*100</f>
        <v>4.4623459387134377E-2</v>
      </c>
      <c r="H1102" s="15" t="s">
        <v>7872</v>
      </c>
      <c r="I1102" s="14" t="s">
        <v>7873</v>
      </c>
      <c r="J1102" s="14" t="s">
        <v>6614</v>
      </c>
      <c r="K1102" s="22" t="s">
        <v>7874</v>
      </c>
      <c r="L1102" s="22"/>
      <c r="M1102" s="24" t="s">
        <v>11383</v>
      </c>
      <c r="N1102" s="20"/>
      <c r="O1102" s="20"/>
      <c r="P1102" s="20"/>
      <c r="Q1102" s="20"/>
    </row>
    <row r="1103" spans="1:17" ht="25.5" x14ac:dyDescent="0.25">
      <c r="A1103" s="15" t="s">
        <v>2213</v>
      </c>
      <c r="B1103" s="15" t="s">
        <v>4684</v>
      </c>
      <c r="C1103" s="15" t="s">
        <v>7875</v>
      </c>
      <c r="D1103" s="15">
        <v>1127488</v>
      </c>
      <c r="E1103" s="15">
        <v>1126301</v>
      </c>
      <c r="F1103" s="15">
        <f>ABS(Tabelle2[[#This Row],[Stop]]-Tabelle2[[#This Row],[Start]]+1)</f>
        <v>1186</v>
      </c>
      <c r="G1103" s="16">
        <f>Tabelle2[[#This Row],[Size '[bp']]]/$F$3118*100</f>
        <v>4.0899090288362729E-2</v>
      </c>
      <c r="H1103" s="15" t="s">
        <v>7876</v>
      </c>
      <c r="I1103" s="14" t="s">
        <v>7877</v>
      </c>
      <c r="J1103" s="14" t="s">
        <v>6614</v>
      </c>
      <c r="K1103" s="22" t="s">
        <v>7878</v>
      </c>
      <c r="L1103" s="22"/>
      <c r="M1103" s="24" t="s">
        <v>11387</v>
      </c>
      <c r="N1103" s="20"/>
      <c r="O1103" s="20"/>
      <c r="P1103" s="20"/>
      <c r="Q1103" s="20"/>
    </row>
    <row r="1104" spans="1:17" ht="25.5" x14ac:dyDescent="0.25">
      <c r="A1104" s="15" t="s">
        <v>2212</v>
      </c>
      <c r="B1104" s="15" t="s">
        <v>4685</v>
      </c>
      <c r="C1104" s="15" t="s">
        <v>7879</v>
      </c>
      <c r="D1104" s="15">
        <v>1127875</v>
      </c>
      <c r="E1104" s="15">
        <v>1128480</v>
      </c>
      <c r="F1104" s="15">
        <f>ABS(Tabelle2[[#This Row],[Stop]]-Tabelle2[[#This Row],[Start]]+1)</f>
        <v>606</v>
      </c>
      <c r="G1104" s="16">
        <f>Tabelle2[[#This Row],[Size '[bp']]]/$F$3118*100</f>
        <v>2.0897848831996468E-2</v>
      </c>
      <c r="H1104" s="15" t="s">
        <v>7880</v>
      </c>
      <c r="I1104" s="14" t="s">
        <v>7881</v>
      </c>
      <c r="J1104" s="14" t="s">
        <v>6653</v>
      </c>
      <c r="K1104" s="22"/>
      <c r="L1104" s="22"/>
      <c r="M1104" s="27" t="s">
        <v>11388</v>
      </c>
      <c r="N1104" s="20"/>
      <c r="O1104" s="20"/>
      <c r="P1104" s="20"/>
      <c r="Q1104" s="20"/>
    </row>
    <row r="1105" spans="1:17" ht="25.5" x14ac:dyDescent="0.25">
      <c r="A1105" s="15" t="s">
        <v>2211</v>
      </c>
      <c r="B1105" s="15" t="s">
        <v>4686</v>
      </c>
      <c r="C1105" s="15" t="s">
        <v>7882</v>
      </c>
      <c r="D1105" s="15">
        <v>1128481</v>
      </c>
      <c r="E1105" s="15">
        <v>1129821</v>
      </c>
      <c r="F1105" s="15">
        <f>ABS(Tabelle2[[#This Row],[Stop]]-Tabelle2[[#This Row],[Start]]+1)</f>
        <v>1341</v>
      </c>
      <c r="G1105" s="16">
        <f>Tabelle2[[#This Row],[Size '[bp']]]/$F$3118*100</f>
        <v>4.6244249643081291E-2</v>
      </c>
      <c r="H1105" s="15" t="s">
        <v>7883</v>
      </c>
      <c r="I1105" s="14" t="s">
        <v>7884</v>
      </c>
      <c r="J1105" s="14" t="s">
        <v>6653</v>
      </c>
      <c r="K1105" s="22"/>
      <c r="L1105" s="22"/>
      <c r="M1105" s="27" t="s">
        <v>11388</v>
      </c>
      <c r="N1105" s="20"/>
      <c r="O1105" s="20"/>
      <c r="P1105" s="20"/>
      <c r="Q1105" s="20"/>
    </row>
    <row r="1106" spans="1:17" ht="25.5" x14ac:dyDescent="0.25">
      <c r="A1106" s="15" t="s">
        <v>2210</v>
      </c>
      <c r="B1106" s="15" t="s">
        <v>4687</v>
      </c>
      <c r="C1106" s="15" t="s">
        <v>7885</v>
      </c>
      <c r="D1106" s="15">
        <v>1129818</v>
      </c>
      <c r="E1106" s="15">
        <v>1130573</v>
      </c>
      <c r="F1106" s="15">
        <f>ABS(Tabelle2[[#This Row],[Stop]]-Tabelle2[[#This Row],[Start]]+1)</f>
        <v>756</v>
      </c>
      <c r="G1106" s="16">
        <f>Tabelle2[[#This Row],[Size '[bp']]]/$F$3118*100</f>
        <v>2.6070583691401538E-2</v>
      </c>
      <c r="H1106" s="15" t="s">
        <v>7886</v>
      </c>
      <c r="I1106" s="14" t="s">
        <v>7887</v>
      </c>
      <c r="J1106" s="14" t="s">
        <v>6653</v>
      </c>
      <c r="K1106" s="22"/>
      <c r="L1106" s="22"/>
      <c r="M1106" s="27" t="s">
        <v>11388</v>
      </c>
      <c r="N1106" s="20"/>
      <c r="O1106" s="20"/>
      <c r="P1106" s="20"/>
      <c r="Q1106" s="20"/>
    </row>
    <row r="1107" spans="1:17" x14ac:dyDescent="0.25">
      <c r="A1107" s="15" t="s">
        <v>2209</v>
      </c>
      <c r="B1107" s="15" t="s">
        <v>4688</v>
      </c>
      <c r="D1107" s="15">
        <v>1130570</v>
      </c>
      <c r="E1107" s="15">
        <v>1131103</v>
      </c>
      <c r="F1107" s="15">
        <f>ABS(Tabelle2[[#This Row],[Stop]]-Tabelle2[[#This Row],[Start]]+1)</f>
        <v>534</v>
      </c>
      <c r="G1107" s="16">
        <f>Tabelle2[[#This Row],[Size '[bp']]]/$F$3118*100</f>
        <v>1.8414936099482037E-2</v>
      </c>
      <c r="I1107" s="14" t="s">
        <v>6560</v>
      </c>
      <c r="J1107" s="14" t="s">
        <v>11627</v>
      </c>
      <c r="K1107" s="22"/>
      <c r="L1107" s="22"/>
      <c r="M1107" s="24"/>
      <c r="N1107" s="20"/>
      <c r="O1107" s="20"/>
      <c r="P1107" s="20"/>
      <c r="Q1107" s="20"/>
    </row>
    <row r="1108" spans="1:17" x14ac:dyDescent="0.25">
      <c r="A1108" s="15" t="s">
        <v>2208</v>
      </c>
      <c r="B1108" s="15" t="s">
        <v>4689</v>
      </c>
      <c r="C1108" s="15" t="s">
        <v>2207</v>
      </c>
      <c r="D1108" s="15">
        <v>1131123</v>
      </c>
      <c r="E1108" s="15">
        <v>1132175</v>
      </c>
      <c r="F1108" s="15">
        <f>ABS(Tabelle2[[#This Row],[Stop]]-Tabelle2[[#This Row],[Start]]+1)</f>
        <v>1053</v>
      </c>
      <c r="G1108" s="16">
        <f>Tabelle2[[#This Row],[Size '[bp']]]/$F$3118*100</f>
        <v>3.6312598713023565E-2</v>
      </c>
      <c r="H1108" s="15" t="s">
        <v>7888</v>
      </c>
      <c r="I1108" s="14" t="s">
        <v>7889</v>
      </c>
      <c r="J1108" s="14" t="s">
        <v>6597</v>
      </c>
      <c r="K1108" s="22"/>
      <c r="L1108" s="22"/>
      <c r="M1108" s="24"/>
      <c r="N1108" s="20"/>
      <c r="O1108" s="20"/>
      <c r="P1108" s="20"/>
      <c r="Q1108" s="20"/>
    </row>
    <row r="1109" spans="1:17" x14ac:dyDescent="0.25">
      <c r="A1109" s="15" t="s">
        <v>2206</v>
      </c>
      <c r="B1109" s="15" t="s">
        <v>4690</v>
      </c>
      <c r="D1109" s="15">
        <v>1132195</v>
      </c>
      <c r="E1109" s="15">
        <v>1132899</v>
      </c>
      <c r="F1109" s="15">
        <f>ABS(Tabelle2[[#This Row],[Stop]]-Tabelle2[[#This Row],[Start]]+1)</f>
        <v>705</v>
      </c>
      <c r="G1109" s="16">
        <f>Tabelle2[[#This Row],[Size '[bp']]]/$F$3118*100</f>
        <v>2.4311853839203812E-2</v>
      </c>
      <c r="I1109" s="14" t="s">
        <v>7890</v>
      </c>
      <c r="J1109" s="14" t="s">
        <v>11627</v>
      </c>
      <c r="K1109" s="22"/>
      <c r="L1109" s="22"/>
      <c r="M1109" s="24"/>
      <c r="N1109" s="20"/>
      <c r="O1109" s="20"/>
      <c r="P1109" s="20"/>
      <c r="Q1109" s="20"/>
    </row>
    <row r="1110" spans="1:17" x14ac:dyDescent="0.25">
      <c r="A1110" s="15" t="s">
        <v>2205</v>
      </c>
      <c r="B1110" s="15" t="s">
        <v>4691</v>
      </c>
      <c r="D1110" s="15">
        <v>1133591</v>
      </c>
      <c r="E1110" s="15">
        <v>1132866</v>
      </c>
      <c r="F1110" s="15">
        <f>ABS(Tabelle2[[#This Row],[Stop]]-Tabelle2[[#This Row],[Start]]+1)</f>
        <v>724</v>
      </c>
      <c r="G1110" s="16">
        <f>Tabelle2[[#This Row],[Size '[bp']]]/$F$3118*100</f>
        <v>2.4967066921395119E-2</v>
      </c>
      <c r="I1110" s="14" t="s">
        <v>6564</v>
      </c>
      <c r="J1110" s="14" t="s">
        <v>11627</v>
      </c>
      <c r="K1110" s="22"/>
      <c r="L1110" s="22"/>
      <c r="M1110" s="24"/>
      <c r="N1110" s="20"/>
      <c r="O1110" s="20"/>
      <c r="P1110" s="20"/>
      <c r="Q1110" s="20"/>
    </row>
    <row r="1111" spans="1:17" ht="25.5" x14ac:dyDescent="0.25">
      <c r="A1111" s="15" t="s">
        <v>2204</v>
      </c>
      <c r="B1111" s="15" t="s">
        <v>4692</v>
      </c>
      <c r="D1111" s="15">
        <v>1135940</v>
      </c>
      <c r="E1111" s="15">
        <v>1133598</v>
      </c>
      <c r="F1111" s="15">
        <f>ABS(Tabelle2[[#This Row],[Stop]]-Tabelle2[[#This Row],[Start]]+1)</f>
        <v>2341</v>
      </c>
      <c r="G1111" s="16">
        <f>Tabelle2[[#This Row],[Size '[bp']]]/$F$3118*100</f>
        <v>8.0729148705781739E-2</v>
      </c>
      <c r="I1111" s="14" t="s">
        <v>7891</v>
      </c>
      <c r="J1111" s="14" t="s">
        <v>6554</v>
      </c>
      <c r="K1111" s="22"/>
      <c r="L1111" s="22"/>
      <c r="M1111" s="24"/>
      <c r="N1111" s="20"/>
      <c r="O1111" s="20"/>
      <c r="P1111" s="20"/>
      <c r="Q1111" s="20"/>
    </row>
    <row r="1112" spans="1:17" ht="25.5" x14ac:dyDescent="0.25">
      <c r="A1112" s="15" t="s">
        <v>2203</v>
      </c>
      <c r="B1112" s="15" t="s">
        <v>4693</v>
      </c>
      <c r="C1112" s="15" t="s">
        <v>7892</v>
      </c>
      <c r="D1112" s="15">
        <v>1136029</v>
      </c>
      <c r="E1112" s="15">
        <v>1136526</v>
      </c>
      <c r="F1112" s="15">
        <f>ABS(Tabelle2[[#This Row],[Stop]]-Tabelle2[[#This Row],[Start]]+1)</f>
        <v>498</v>
      </c>
      <c r="G1112" s="16">
        <f>Tabelle2[[#This Row],[Size '[bp']]]/$F$3118*100</f>
        <v>1.717347973322482E-2</v>
      </c>
      <c r="H1112" s="15" t="s">
        <v>7893</v>
      </c>
      <c r="I1112" s="14" t="s">
        <v>11089</v>
      </c>
      <c r="J1112" s="14" t="s">
        <v>6690</v>
      </c>
      <c r="K1112" s="29"/>
      <c r="L1112" s="29"/>
      <c r="M1112" s="30" t="s">
        <v>11090</v>
      </c>
      <c r="N1112" s="20"/>
      <c r="O1112" s="20"/>
      <c r="P1112" s="20"/>
      <c r="Q1112" s="20"/>
    </row>
    <row r="1113" spans="1:17" x14ac:dyDescent="0.25">
      <c r="A1113" s="15" t="s">
        <v>2202</v>
      </c>
      <c r="B1113" s="15" t="s">
        <v>4694</v>
      </c>
      <c r="D1113" s="15">
        <v>1138301</v>
      </c>
      <c r="E1113" s="15">
        <v>1136523</v>
      </c>
      <c r="F1113" s="15">
        <f>ABS(Tabelle2[[#This Row],[Stop]]-Tabelle2[[#This Row],[Start]]+1)</f>
        <v>1777</v>
      </c>
      <c r="G1113" s="16">
        <f>Tabelle2[[#This Row],[Size '[bp']]]/$F$3118*100</f>
        <v>6.1279665634418688E-2</v>
      </c>
      <c r="I1113" s="14" t="s">
        <v>6564</v>
      </c>
      <c r="J1113" s="14" t="s">
        <v>11627</v>
      </c>
      <c r="K1113" s="22"/>
      <c r="L1113" s="22"/>
      <c r="M1113" s="24"/>
      <c r="N1113" s="20"/>
      <c r="O1113" s="20"/>
      <c r="P1113" s="20"/>
      <c r="Q1113" s="20"/>
    </row>
    <row r="1114" spans="1:17" x14ac:dyDescent="0.25">
      <c r="A1114" s="15" t="s">
        <v>2201</v>
      </c>
      <c r="B1114" s="15" t="s">
        <v>4695</v>
      </c>
      <c r="D1114" s="15">
        <v>1139359</v>
      </c>
      <c r="E1114" s="15">
        <v>1138403</v>
      </c>
      <c r="F1114" s="15">
        <f>ABS(Tabelle2[[#This Row],[Stop]]-Tabelle2[[#This Row],[Start]]+1)</f>
        <v>955</v>
      </c>
      <c r="G1114" s="16">
        <f>Tabelle2[[#This Row],[Size '[bp']]]/$F$3118*100</f>
        <v>3.2933078604878922E-2</v>
      </c>
      <c r="I1114" s="14" t="s">
        <v>6564</v>
      </c>
      <c r="J1114" s="14" t="s">
        <v>11627</v>
      </c>
      <c r="K1114" s="22"/>
      <c r="L1114" s="22"/>
      <c r="M1114" s="24"/>
      <c r="N1114" s="20"/>
      <c r="O1114" s="20"/>
      <c r="P1114" s="20"/>
      <c r="Q1114" s="20"/>
    </row>
    <row r="1115" spans="1:17" x14ac:dyDescent="0.25">
      <c r="A1115" s="15" t="s">
        <v>2200</v>
      </c>
      <c r="B1115" s="15" t="s">
        <v>4696</v>
      </c>
      <c r="D1115" s="15">
        <v>1139428</v>
      </c>
      <c r="E1115" s="15">
        <v>1140330</v>
      </c>
      <c r="F1115" s="15">
        <f>ABS(Tabelle2[[#This Row],[Stop]]-Tabelle2[[#This Row],[Start]]+1)</f>
        <v>903</v>
      </c>
      <c r="G1115" s="16">
        <f>Tabelle2[[#This Row],[Size '[bp']]]/$F$3118*100</f>
        <v>3.1139863853618503E-2</v>
      </c>
      <c r="I1115" s="14" t="s">
        <v>7894</v>
      </c>
      <c r="J1115" s="14" t="s">
        <v>6653</v>
      </c>
      <c r="K1115" s="22"/>
      <c r="L1115" s="22"/>
      <c r="M1115" s="24"/>
      <c r="N1115" s="20"/>
      <c r="O1115" s="20"/>
      <c r="P1115" s="20"/>
      <c r="Q1115" s="20"/>
    </row>
    <row r="1116" spans="1:17" x14ac:dyDescent="0.25">
      <c r="A1116" s="15" t="s">
        <v>2199</v>
      </c>
      <c r="B1116" s="15" t="s">
        <v>4697</v>
      </c>
      <c r="D1116" s="15">
        <v>1140348</v>
      </c>
      <c r="E1116" s="15">
        <v>1140716</v>
      </c>
      <c r="F1116" s="15">
        <f>ABS(Tabelle2[[#This Row],[Stop]]-Tabelle2[[#This Row],[Start]]+1)</f>
        <v>369</v>
      </c>
      <c r="G1116" s="16">
        <f>Tabelle2[[#This Row],[Size '[bp']]]/$F$3118*100</f>
        <v>1.2724927754136464E-2</v>
      </c>
      <c r="I1116" s="14" t="s">
        <v>120</v>
      </c>
      <c r="J1116" s="14" t="s">
        <v>11627</v>
      </c>
      <c r="K1116" s="22"/>
      <c r="L1116" s="22"/>
      <c r="M1116" s="24"/>
      <c r="N1116" s="20"/>
      <c r="O1116" s="20"/>
      <c r="P1116" s="20"/>
      <c r="Q1116" s="20"/>
    </row>
    <row r="1117" spans="1:17" x14ac:dyDescent="0.25">
      <c r="A1117" s="15" t="s">
        <v>124</v>
      </c>
      <c r="B1117" s="15" t="s">
        <v>4698</v>
      </c>
      <c r="D1117" s="15">
        <v>1140703</v>
      </c>
      <c r="E1117" s="15">
        <v>1140963</v>
      </c>
      <c r="F1117" s="15">
        <f>ABS(Tabelle2[[#This Row],[Stop]]-Tabelle2[[#This Row],[Start]]+1)</f>
        <v>261</v>
      </c>
      <c r="G1117" s="16">
        <f>Tabelle2[[#This Row],[Size '[bp']]]/$F$3118*100</f>
        <v>9.000558655364815E-3</v>
      </c>
      <c r="I1117" s="14" t="s">
        <v>7895</v>
      </c>
      <c r="J1117" s="14" t="s">
        <v>11627</v>
      </c>
      <c r="K1117" s="22"/>
      <c r="L1117" s="22"/>
      <c r="M1117" s="24"/>
      <c r="N1117" s="20"/>
      <c r="O1117" s="20"/>
      <c r="P1117" s="20"/>
      <c r="Q1117" s="20"/>
    </row>
    <row r="1118" spans="1:17" x14ac:dyDescent="0.25">
      <c r="A1118" s="15" t="s">
        <v>2198</v>
      </c>
      <c r="D1118" s="15">
        <v>1140825</v>
      </c>
      <c r="E1118" s="15">
        <v>1141088</v>
      </c>
      <c r="F1118" s="15">
        <f>ABS(Tabelle2[[#This Row],[Stop]]-Tabelle2[[#This Row],[Start]]+1)</f>
        <v>264</v>
      </c>
      <c r="G1118" s="16">
        <f>Tabelle2[[#This Row],[Size '[bp']]]/$F$3118*100</f>
        <v>9.1040133525529168E-3</v>
      </c>
      <c r="I1118" s="14" t="s">
        <v>7896</v>
      </c>
      <c r="J1118" s="14" t="s">
        <v>11627</v>
      </c>
      <c r="K1118" s="22"/>
      <c r="L1118" s="22"/>
      <c r="M1118" s="24"/>
      <c r="N1118" s="20"/>
      <c r="O1118" s="20"/>
      <c r="P1118" s="20"/>
      <c r="Q1118" s="20"/>
    </row>
    <row r="1119" spans="1:17" x14ac:dyDescent="0.25">
      <c r="A1119" s="15" t="s">
        <v>2197</v>
      </c>
      <c r="B1119" s="15" t="s">
        <v>4699</v>
      </c>
      <c r="D1119" s="15">
        <v>1141489</v>
      </c>
      <c r="E1119" s="15">
        <v>1141100</v>
      </c>
      <c r="F1119" s="15">
        <f>ABS(Tabelle2[[#This Row],[Stop]]-Tabelle2[[#This Row],[Start]]+1)</f>
        <v>388</v>
      </c>
      <c r="G1119" s="16">
        <f>Tabelle2[[#This Row],[Size '[bp']]]/$F$3118*100</f>
        <v>1.3380140836327773E-2</v>
      </c>
      <c r="I1119" s="14" t="s">
        <v>6564</v>
      </c>
      <c r="J1119" s="14" t="s">
        <v>11627</v>
      </c>
      <c r="K1119" s="22"/>
      <c r="L1119" s="22"/>
      <c r="M1119" s="24"/>
      <c r="N1119" s="20"/>
      <c r="O1119" s="20"/>
      <c r="P1119" s="20"/>
      <c r="Q1119" s="20"/>
    </row>
    <row r="1120" spans="1:17" ht="25.5" x14ac:dyDescent="0.25">
      <c r="A1120" s="15" t="s">
        <v>38</v>
      </c>
      <c r="B1120" s="15" t="s">
        <v>4700</v>
      </c>
      <c r="D1120" s="15">
        <v>1142329</v>
      </c>
      <c r="E1120" s="15">
        <v>1141493</v>
      </c>
      <c r="F1120" s="15">
        <f>ABS(Tabelle2[[#This Row],[Stop]]-Tabelle2[[#This Row],[Start]]+1)</f>
        <v>835</v>
      </c>
      <c r="G1120" s="16">
        <f>Tabelle2[[#This Row],[Size '[bp']]]/$F$3118*100</f>
        <v>2.879489071735487E-2</v>
      </c>
      <c r="I1120" s="14" t="s">
        <v>7897</v>
      </c>
      <c r="J1120" s="14" t="s">
        <v>6563</v>
      </c>
      <c r="K1120" s="22"/>
      <c r="L1120" s="22"/>
      <c r="M1120" s="24"/>
      <c r="N1120" s="20"/>
      <c r="O1120" s="20"/>
      <c r="P1120" s="20"/>
      <c r="Q1120" s="20"/>
    </row>
    <row r="1121" spans="1:17" x14ac:dyDescent="0.25">
      <c r="A1121" s="15" t="s">
        <v>2196</v>
      </c>
      <c r="B1121" s="15" t="s">
        <v>4701</v>
      </c>
      <c r="C1121" s="15" t="s">
        <v>7898</v>
      </c>
      <c r="D1121" s="15">
        <v>1142713</v>
      </c>
      <c r="E1121" s="15">
        <v>1142366</v>
      </c>
      <c r="F1121" s="15">
        <f>ABS(Tabelle2[[#This Row],[Stop]]-Tabelle2[[#This Row],[Start]]+1)</f>
        <v>346</v>
      </c>
      <c r="G1121" s="16">
        <f>Tabelle2[[#This Row],[Size '[bp']]]/$F$3118*100</f>
        <v>1.1931775075694354E-2</v>
      </c>
      <c r="H1121" s="15" t="s">
        <v>7899</v>
      </c>
      <c r="I1121" s="14" t="s">
        <v>7900</v>
      </c>
      <c r="J1121" s="14" t="s">
        <v>6597</v>
      </c>
      <c r="K1121" s="22"/>
      <c r="L1121" s="22"/>
      <c r="M1121" s="24"/>
      <c r="N1121" s="20"/>
      <c r="O1121" s="20"/>
      <c r="P1121" s="20"/>
      <c r="Q1121" s="20"/>
    </row>
    <row r="1122" spans="1:17" x14ac:dyDescent="0.25">
      <c r="A1122" s="15" t="s">
        <v>2195</v>
      </c>
      <c r="B1122" s="15" t="s">
        <v>4702</v>
      </c>
      <c r="D1122" s="15">
        <v>1142741</v>
      </c>
      <c r="E1122" s="15">
        <v>1143943</v>
      </c>
      <c r="F1122" s="15">
        <f>ABS(Tabelle2[[#This Row],[Stop]]-Tabelle2[[#This Row],[Start]]+1)</f>
        <v>1203</v>
      </c>
      <c r="G1122" s="16">
        <f>Tabelle2[[#This Row],[Size '[bp']]]/$F$3118*100</f>
        <v>4.1485333572428632E-2</v>
      </c>
      <c r="I1122" s="14" t="s">
        <v>6564</v>
      </c>
      <c r="J1122" s="14" t="s">
        <v>11627</v>
      </c>
      <c r="K1122" s="22"/>
      <c r="L1122" s="22"/>
      <c r="M1122" s="24"/>
      <c r="N1122" s="20"/>
      <c r="O1122" s="20"/>
      <c r="P1122" s="20"/>
      <c r="Q1122" s="20"/>
    </row>
    <row r="1123" spans="1:17" x14ac:dyDescent="0.25">
      <c r="A1123" s="15" t="s">
        <v>2194</v>
      </c>
      <c r="B1123" s="15" t="s">
        <v>4703</v>
      </c>
      <c r="D1123" s="15">
        <v>1144483</v>
      </c>
      <c r="E1123" s="15">
        <v>1143944</v>
      </c>
      <c r="F1123" s="15">
        <f>ABS(Tabelle2[[#This Row],[Stop]]-Tabelle2[[#This Row],[Start]]+1)</f>
        <v>538</v>
      </c>
      <c r="G1123" s="16">
        <f>Tabelle2[[#This Row],[Size '[bp']]]/$F$3118*100</f>
        <v>1.8552875695732839E-2</v>
      </c>
      <c r="I1123" s="14" t="s">
        <v>6560</v>
      </c>
      <c r="J1123" s="14" t="s">
        <v>11627</v>
      </c>
      <c r="K1123" s="22"/>
      <c r="L1123" s="22"/>
      <c r="M1123" s="24"/>
      <c r="N1123" s="20"/>
      <c r="O1123" s="20"/>
      <c r="P1123" s="20"/>
      <c r="Q1123" s="20"/>
    </row>
    <row r="1124" spans="1:17" x14ac:dyDescent="0.25">
      <c r="A1124" s="15" t="s">
        <v>2193</v>
      </c>
      <c r="B1124" s="15" t="s">
        <v>4704</v>
      </c>
      <c r="D1124" s="15">
        <v>1145207</v>
      </c>
      <c r="E1124" s="15">
        <v>1144491</v>
      </c>
      <c r="F1124" s="15">
        <f>ABS(Tabelle2[[#This Row],[Stop]]-Tabelle2[[#This Row],[Start]]+1)</f>
        <v>715</v>
      </c>
      <c r="G1124" s="16">
        <f>Tabelle2[[#This Row],[Size '[bp']]]/$F$3118*100</f>
        <v>2.4656702829830818E-2</v>
      </c>
      <c r="I1124" s="14" t="s">
        <v>6589</v>
      </c>
      <c r="J1124" s="14" t="s">
        <v>11627</v>
      </c>
      <c r="K1124" s="22"/>
      <c r="L1124" s="22"/>
      <c r="M1124" s="24"/>
      <c r="N1124" s="20"/>
      <c r="O1124" s="20"/>
      <c r="P1124" s="20"/>
      <c r="Q1124" s="20"/>
    </row>
    <row r="1125" spans="1:17" x14ac:dyDescent="0.25">
      <c r="A1125" s="15" t="s">
        <v>2192</v>
      </c>
      <c r="B1125" s="15" t="s">
        <v>4705</v>
      </c>
      <c r="D1125" s="15">
        <v>1145577</v>
      </c>
      <c r="E1125" s="15">
        <v>1147499</v>
      </c>
      <c r="F1125" s="15">
        <f>ABS(Tabelle2[[#This Row],[Stop]]-Tabelle2[[#This Row],[Start]]+1)</f>
        <v>1923</v>
      </c>
      <c r="G1125" s="16">
        <f>Tabelle2[[#This Row],[Size '[bp']]]/$F$3118*100</f>
        <v>6.6314460897572952E-2</v>
      </c>
      <c r="I1125" s="14" t="s">
        <v>7901</v>
      </c>
      <c r="J1125" s="14" t="s">
        <v>6563</v>
      </c>
      <c r="K1125" s="22"/>
      <c r="L1125" s="22"/>
      <c r="M1125" s="24"/>
      <c r="N1125" s="20"/>
      <c r="O1125" s="20"/>
      <c r="P1125" s="20"/>
      <c r="Q1125" s="20"/>
    </row>
    <row r="1126" spans="1:17" ht="25.5" x14ac:dyDescent="0.25">
      <c r="A1126" s="15" t="s">
        <v>94</v>
      </c>
      <c r="B1126" s="15" t="s">
        <v>4706</v>
      </c>
      <c r="C1126" s="15" t="s">
        <v>7902</v>
      </c>
      <c r="D1126" s="15">
        <v>1147571</v>
      </c>
      <c r="E1126" s="15">
        <v>1149073</v>
      </c>
      <c r="F1126" s="15">
        <f>ABS(Tabelle2[[#This Row],[Stop]]-Tabelle2[[#This Row],[Start]]+1)</f>
        <v>1503</v>
      </c>
      <c r="G1126" s="16">
        <f>Tabelle2[[#This Row],[Size '[bp']]]/$F$3118*100</f>
        <v>5.1830803291238764E-2</v>
      </c>
      <c r="H1126" s="15" t="s">
        <v>7903</v>
      </c>
      <c r="I1126" s="14" t="s">
        <v>7904</v>
      </c>
      <c r="J1126" s="14" t="s">
        <v>6632</v>
      </c>
      <c r="K1126" s="22"/>
      <c r="L1126" s="22"/>
      <c r="M1126" s="24" t="s">
        <v>11389</v>
      </c>
      <c r="N1126" s="20"/>
      <c r="O1126" s="20"/>
      <c r="P1126" s="20"/>
      <c r="Q1126" s="20"/>
    </row>
    <row r="1127" spans="1:17" ht="25.5" x14ac:dyDescent="0.25">
      <c r="A1127" s="15" t="s">
        <v>2191</v>
      </c>
      <c r="B1127" s="15" t="s">
        <v>4707</v>
      </c>
      <c r="C1127" s="15" t="s">
        <v>2190</v>
      </c>
      <c r="D1127" s="15">
        <v>1149060</v>
      </c>
      <c r="E1127" s="15">
        <v>1149932</v>
      </c>
      <c r="F1127" s="15">
        <f>ABS(Tabelle2[[#This Row],[Stop]]-Tabelle2[[#This Row],[Start]]+1)</f>
        <v>873</v>
      </c>
      <c r="G1127" s="16">
        <f>Tabelle2[[#This Row],[Size '[bp']]]/$F$3118*100</f>
        <v>3.0105316881737485E-2</v>
      </c>
      <c r="H1127" s="15" t="s">
        <v>7905</v>
      </c>
      <c r="I1127" s="14" t="s">
        <v>7906</v>
      </c>
      <c r="J1127" s="14" t="s">
        <v>6632</v>
      </c>
      <c r="K1127" s="29"/>
      <c r="L1127" s="29"/>
      <c r="M1127" s="30" t="s">
        <v>11169</v>
      </c>
      <c r="N1127" s="20"/>
      <c r="O1127" s="20"/>
      <c r="P1127" s="20"/>
      <c r="Q1127" s="20"/>
    </row>
    <row r="1128" spans="1:17" x14ac:dyDescent="0.25">
      <c r="A1128" s="15" t="s">
        <v>2189</v>
      </c>
      <c r="B1128" s="15" t="s">
        <v>4708</v>
      </c>
      <c r="D1128" s="15">
        <v>1149940</v>
      </c>
      <c r="E1128" s="15">
        <v>1150353</v>
      </c>
      <c r="F1128" s="15">
        <f>ABS(Tabelle2[[#This Row],[Stop]]-Tabelle2[[#This Row],[Start]]+1)</f>
        <v>414</v>
      </c>
      <c r="G1128" s="16">
        <f>Tabelle2[[#This Row],[Size '[bp']]]/$F$3118*100</f>
        <v>1.4276748211957983E-2</v>
      </c>
      <c r="I1128" s="14" t="s">
        <v>6564</v>
      </c>
      <c r="J1128" s="14" t="s">
        <v>11627</v>
      </c>
      <c r="K1128" s="22"/>
      <c r="L1128" s="22"/>
      <c r="M1128" s="24"/>
      <c r="N1128" s="20"/>
      <c r="O1128" s="20"/>
      <c r="P1128" s="20"/>
      <c r="Q1128" s="20"/>
    </row>
    <row r="1129" spans="1:17" x14ac:dyDescent="0.25">
      <c r="A1129" s="15" t="s">
        <v>2188</v>
      </c>
      <c r="B1129" s="15" t="s">
        <v>4709</v>
      </c>
      <c r="C1129" s="15" t="s">
        <v>2187</v>
      </c>
      <c r="D1129" s="15">
        <v>1150421</v>
      </c>
      <c r="E1129" s="15">
        <v>1150738</v>
      </c>
      <c r="F1129" s="15">
        <f>ABS(Tabelle2[[#This Row],[Stop]]-Tabelle2[[#This Row],[Start]]+1)</f>
        <v>318</v>
      </c>
      <c r="G1129" s="16">
        <f>Tabelle2[[#This Row],[Size '[bp']]]/$F$3118*100</f>
        <v>1.0966197901938741E-2</v>
      </c>
      <c r="H1129" s="15" t="s">
        <v>7907</v>
      </c>
      <c r="I1129" s="14" t="s">
        <v>7908</v>
      </c>
      <c r="J1129" s="14" t="s">
        <v>6690</v>
      </c>
      <c r="K1129" s="22"/>
      <c r="L1129" s="22"/>
      <c r="M1129" s="24"/>
      <c r="N1129" s="20"/>
      <c r="O1129" s="20"/>
      <c r="P1129" s="20"/>
      <c r="Q1129" s="20"/>
    </row>
    <row r="1130" spans="1:17" ht="25.5" x14ac:dyDescent="0.25">
      <c r="A1130" s="15" t="s">
        <v>2186</v>
      </c>
      <c r="B1130" s="15" t="s">
        <v>4710</v>
      </c>
      <c r="C1130" s="15" t="s">
        <v>2185</v>
      </c>
      <c r="D1130" s="15">
        <v>1150747</v>
      </c>
      <c r="E1130" s="15">
        <v>1151850</v>
      </c>
      <c r="F1130" s="15">
        <f>ABS(Tabelle2[[#This Row],[Stop]]-Tabelle2[[#This Row],[Start]]+1)</f>
        <v>1104</v>
      </c>
      <c r="G1130" s="16">
        <f>Tabelle2[[#This Row],[Size '[bp']]]/$F$3118*100</f>
        <v>3.8071328565221288E-2</v>
      </c>
      <c r="H1130" s="15" t="s">
        <v>7909</v>
      </c>
      <c r="I1130" s="14" t="s">
        <v>7910</v>
      </c>
      <c r="J1130" s="14" t="s">
        <v>6643</v>
      </c>
      <c r="K1130" s="29"/>
      <c r="L1130" s="29"/>
      <c r="M1130" s="30" t="s">
        <v>11170</v>
      </c>
      <c r="N1130" s="20"/>
      <c r="O1130" s="20"/>
      <c r="P1130" s="20"/>
      <c r="Q1130" s="20"/>
    </row>
    <row r="1131" spans="1:17" x14ac:dyDescent="0.25">
      <c r="A1131" s="15" t="s">
        <v>2184</v>
      </c>
      <c r="B1131" s="15" t="s">
        <v>4711</v>
      </c>
      <c r="D1131" s="15">
        <v>1151909</v>
      </c>
      <c r="E1131" s="15">
        <v>1152499</v>
      </c>
      <c r="F1131" s="15">
        <f>ABS(Tabelle2[[#This Row],[Stop]]-Tabelle2[[#This Row],[Start]]+1)</f>
        <v>591</v>
      </c>
      <c r="G1131" s="16">
        <f>Tabelle2[[#This Row],[Size '[bp']]]/$F$3118*100</f>
        <v>2.038057534605596E-2</v>
      </c>
      <c r="I1131" s="14" t="s">
        <v>6564</v>
      </c>
      <c r="J1131" s="14" t="s">
        <v>11627</v>
      </c>
      <c r="K1131" s="22"/>
      <c r="L1131" s="22"/>
      <c r="M1131" s="24"/>
      <c r="N1131" s="20"/>
      <c r="O1131" s="20"/>
      <c r="P1131" s="20"/>
      <c r="Q1131" s="20"/>
    </row>
    <row r="1132" spans="1:17" x14ac:dyDescent="0.25">
      <c r="A1132" s="15" t="s">
        <v>2183</v>
      </c>
      <c r="B1132" s="15" t="s">
        <v>4712</v>
      </c>
      <c r="D1132" s="15">
        <v>1152654</v>
      </c>
      <c r="E1132" s="15">
        <v>1153841</v>
      </c>
      <c r="F1132" s="15">
        <f>ABS(Tabelle2[[#This Row],[Stop]]-Tabelle2[[#This Row],[Start]]+1)</f>
        <v>1188</v>
      </c>
      <c r="G1132" s="16">
        <f>Tabelle2[[#This Row],[Size '[bp']]]/$F$3118*100</f>
        <v>4.096806008648813E-2</v>
      </c>
      <c r="I1132" s="14" t="s">
        <v>7911</v>
      </c>
      <c r="J1132" s="14" t="s">
        <v>6563</v>
      </c>
      <c r="K1132" s="22" t="s">
        <v>7344</v>
      </c>
      <c r="L1132" s="22"/>
      <c r="M1132" s="24"/>
      <c r="N1132" s="20"/>
      <c r="O1132" s="20"/>
      <c r="P1132" s="20"/>
      <c r="Q1132" s="20"/>
    </row>
    <row r="1133" spans="1:17" ht="38.25" x14ac:dyDescent="0.25">
      <c r="A1133" s="15" t="s">
        <v>2182</v>
      </c>
      <c r="B1133" s="15" t="s">
        <v>4713</v>
      </c>
      <c r="C1133" s="15" t="s">
        <v>2181</v>
      </c>
      <c r="D1133" s="15">
        <v>1154731</v>
      </c>
      <c r="E1133" s="15">
        <v>1153838</v>
      </c>
      <c r="F1133" s="15">
        <f>ABS(Tabelle2[[#This Row],[Stop]]-Tabelle2[[#This Row],[Start]]+1)</f>
        <v>892</v>
      </c>
      <c r="G1133" s="16">
        <f>Tabelle2[[#This Row],[Size '[bp']]]/$F$3118*100</f>
        <v>3.0760529963928796E-2</v>
      </c>
      <c r="H1133" s="15" t="s">
        <v>7912</v>
      </c>
      <c r="I1133" s="14" t="s">
        <v>10718</v>
      </c>
      <c r="J1133" s="14" t="s">
        <v>6643</v>
      </c>
      <c r="K1133" s="29" t="s">
        <v>7913</v>
      </c>
      <c r="L1133" s="29"/>
      <c r="M1133" s="30" t="s">
        <v>11171</v>
      </c>
      <c r="N1133" s="20"/>
      <c r="O1133" s="20"/>
      <c r="P1133" s="20"/>
      <c r="Q1133" s="20"/>
    </row>
    <row r="1134" spans="1:17" ht="25.5" x14ac:dyDescent="0.25">
      <c r="A1134" s="15" t="s">
        <v>95</v>
      </c>
      <c r="B1134" s="15" t="s">
        <v>4714</v>
      </c>
      <c r="C1134" s="15" t="s">
        <v>96</v>
      </c>
      <c r="D1134" s="15">
        <v>1156151</v>
      </c>
      <c r="E1134" s="15">
        <v>1154760</v>
      </c>
      <c r="F1134" s="15">
        <f>ABS(Tabelle2[[#This Row],[Stop]]-Tabelle2[[#This Row],[Start]]+1)</f>
        <v>1390</v>
      </c>
      <c r="G1134" s="16">
        <f>Tabelle2[[#This Row],[Size '[bp']]]/$F$3118*100</f>
        <v>4.7934009697153619E-2</v>
      </c>
      <c r="H1134" s="15" t="s">
        <v>7914</v>
      </c>
      <c r="I1134" s="14" t="s">
        <v>11390</v>
      </c>
      <c r="J1134" s="14" t="s">
        <v>6643</v>
      </c>
      <c r="K1134" s="22"/>
      <c r="L1134" s="22"/>
      <c r="M1134" s="24" t="s">
        <v>11391</v>
      </c>
      <c r="N1134" s="20"/>
      <c r="O1134" s="20"/>
      <c r="P1134" s="20"/>
      <c r="Q1134" s="20"/>
    </row>
    <row r="1135" spans="1:17" ht="38.25" x14ac:dyDescent="0.25">
      <c r="A1135" s="15" t="s">
        <v>2180</v>
      </c>
      <c r="B1135" s="15" t="s">
        <v>4715</v>
      </c>
      <c r="C1135" s="15" t="s">
        <v>2179</v>
      </c>
      <c r="D1135" s="15">
        <v>1157093</v>
      </c>
      <c r="E1135" s="15">
        <v>1156194</v>
      </c>
      <c r="F1135" s="15">
        <f>ABS(Tabelle2[[#This Row],[Stop]]-Tabelle2[[#This Row],[Start]]+1)</f>
        <v>898</v>
      </c>
      <c r="G1135" s="16">
        <f>Tabelle2[[#This Row],[Size '[bp']]]/$F$3118*100</f>
        <v>3.0967439358304996E-2</v>
      </c>
      <c r="H1135" s="15" t="s">
        <v>7915</v>
      </c>
      <c r="I1135" s="14" t="s">
        <v>10719</v>
      </c>
      <c r="J1135" s="14" t="s">
        <v>6643</v>
      </c>
      <c r="K1135" s="22"/>
      <c r="L1135" s="22"/>
      <c r="M1135" s="24"/>
      <c r="N1135" s="20"/>
      <c r="O1135" s="20"/>
      <c r="P1135" s="20"/>
      <c r="Q1135" s="20"/>
    </row>
    <row r="1136" spans="1:17" ht="25.5" x14ac:dyDescent="0.25">
      <c r="A1136" s="15" t="s">
        <v>2178</v>
      </c>
      <c r="B1136" s="15" t="s">
        <v>4716</v>
      </c>
      <c r="C1136" s="15" t="s">
        <v>2177</v>
      </c>
      <c r="D1136" s="15">
        <v>1157199</v>
      </c>
      <c r="E1136" s="15">
        <v>1158308</v>
      </c>
      <c r="F1136" s="15">
        <f>ABS(Tabelle2[[#This Row],[Stop]]-Tabelle2[[#This Row],[Start]]+1)</f>
        <v>1110</v>
      </c>
      <c r="G1136" s="16">
        <f>Tabelle2[[#This Row],[Size '[bp']]]/$F$3118*100</f>
        <v>3.8278237959597491E-2</v>
      </c>
      <c r="H1136" s="15" t="s">
        <v>7916</v>
      </c>
      <c r="I1136" s="14" t="s">
        <v>7917</v>
      </c>
      <c r="J1136" s="14" t="s">
        <v>6643</v>
      </c>
      <c r="K1136" s="29"/>
      <c r="L1136" s="29"/>
      <c r="M1136" s="30" t="s">
        <v>11172</v>
      </c>
      <c r="N1136" s="20"/>
      <c r="O1136" s="20"/>
      <c r="P1136" s="20"/>
      <c r="Q1136" s="20"/>
    </row>
    <row r="1137" spans="1:17" x14ac:dyDescent="0.25">
      <c r="A1137" s="15" t="s">
        <v>2176</v>
      </c>
      <c r="B1137" s="15" t="s">
        <v>4717</v>
      </c>
      <c r="D1137" s="15">
        <v>1158370</v>
      </c>
      <c r="E1137" s="15">
        <v>1159140</v>
      </c>
      <c r="F1137" s="15">
        <f>ABS(Tabelle2[[#This Row],[Stop]]-Tabelle2[[#This Row],[Start]]+1)</f>
        <v>771</v>
      </c>
      <c r="G1137" s="16">
        <f>Tabelle2[[#This Row],[Size '[bp']]]/$F$3118*100</f>
        <v>2.6587857177342043E-2</v>
      </c>
      <c r="I1137" s="14" t="s">
        <v>7918</v>
      </c>
      <c r="J1137" s="14" t="s">
        <v>6643</v>
      </c>
      <c r="K1137" s="29"/>
      <c r="L1137" s="29"/>
      <c r="M1137" s="30"/>
      <c r="N1137" s="20"/>
      <c r="O1137" s="20"/>
      <c r="P1137" s="20"/>
      <c r="Q1137" s="20"/>
    </row>
    <row r="1138" spans="1:17" x14ac:dyDescent="0.25">
      <c r="A1138" s="15" t="s">
        <v>2175</v>
      </c>
      <c r="B1138" s="15" t="s">
        <v>4718</v>
      </c>
      <c r="C1138" s="15" t="s">
        <v>2174</v>
      </c>
      <c r="D1138" s="15">
        <v>1159162</v>
      </c>
      <c r="E1138" s="15">
        <v>1159995</v>
      </c>
      <c r="F1138" s="15">
        <f>ABS(Tabelle2[[#This Row],[Stop]]-Tabelle2[[#This Row],[Start]]+1)</f>
        <v>834</v>
      </c>
      <c r="G1138" s="16">
        <f>Tabelle2[[#This Row],[Size '[bp']]]/$F$3118*100</f>
        <v>2.8760405818292169E-2</v>
      </c>
      <c r="H1138" s="15" t="s">
        <v>7919</v>
      </c>
      <c r="I1138" s="14" t="s">
        <v>7920</v>
      </c>
      <c r="J1138" s="14" t="s">
        <v>6653</v>
      </c>
      <c r="K1138" s="29"/>
      <c r="L1138" s="29"/>
      <c r="M1138" s="30"/>
      <c r="N1138" s="20"/>
      <c r="O1138" s="20"/>
      <c r="P1138" s="20"/>
      <c r="Q1138" s="20"/>
    </row>
    <row r="1139" spans="1:17" x14ac:dyDescent="0.25">
      <c r="A1139" s="15" t="s">
        <v>2173</v>
      </c>
      <c r="B1139" s="15" t="s">
        <v>4719</v>
      </c>
      <c r="D1139" s="15">
        <v>1160007</v>
      </c>
      <c r="E1139" s="15">
        <v>1160723</v>
      </c>
      <c r="F1139" s="15">
        <f>ABS(Tabelle2[[#This Row],[Stop]]-Tabelle2[[#This Row],[Start]]+1)</f>
        <v>717</v>
      </c>
      <c r="G1139" s="16">
        <f>Tabelle2[[#This Row],[Size '[bp']]]/$F$3118*100</f>
        <v>2.4725672627956215E-2</v>
      </c>
      <c r="I1139" s="14" t="s">
        <v>7921</v>
      </c>
      <c r="J1139" s="14" t="s">
        <v>6632</v>
      </c>
      <c r="K1139" s="29"/>
      <c r="L1139" s="29"/>
      <c r="M1139" s="30"/>
      <c r="N1139" s="20"/>
      <c r="O1139" s="20"/>
      <c r="P1139" s="20"/>
      <c r="Q1139" s="20"/>
    </row>
    <row r="1140" spans="1:17" x14ac:dyDescent="0.25">
      <c r="A1140" s="15" t="s">
        <v>2172</v>
      </c>
      <c r="B1140" s="15" t="s">
        <v>4720</v>
      </c>
      <c r="D1140" s="15">
        <v>1160735</v>
      </c>
      <c r="E1140" s="15">
        <v>1161043</v>
      </c>
      <c r="F1140" s="15">
        <f>ABS(Tabelle2[[#This Row],[Stop]]-Tabelle2[[#This Row],[Start]]+1)</f>
        <v>309</v>
      </c>
      <c r="G1140" s="16">
        <f>Tabelle2[[#This Row],[Size '[bp']]]/$F$3118*100</f>
        <v>1.0655833810374438E-2</v>
      </c>
      <c r="I1140" s="14" t="s">
        <v>6560</v>
      </c>
      <c r="J1140" s="14" t="s">
        <v>11627</v>
      </c>
      <c r="K1140" s="29"/>
      <c r="L1140" s="29"/>
      <c r="M1140" s="30"/>
      <c r="N1140" s="20"/>
      <c r="O1140" s="20"/>
      <c r="P1140" s="20"/>
      <c r="Q1140" s="20"/>
    </row>
    <row r="1141" spans="1:17" x14ac:dyDescent="0.25">
      <c r="A1141" s="15" t="s">
        <v>2171</v>
      </c>
      <c r="B1141" s="15" t="s">
        <v>4721</v>
      </c>
      <c r="D1141" s="15">
        <v>1161103</v>
      </c>
      <c r="E1141" s="15">
        <v>1161270</v>
      </c>
      <c r="F1141" s="15">
        <f>ABS(Tabelle2[[#This Row],[Stop]]-Tabelle2[[#This Row],[Start]]+1)</f>
        <v>168</v>
      </c>
      <c r="G1141" s="16">
        <f>Tabelle2[[#This Row],[Size '[bp']]]/$F$3118*100</f>
        <v>5.7934630425336741E-3</v>
      </c>
      <c r="I1141" s="14" t="s">
        <v>6560</v>
      </c>
      <c r="J1141" s="14" t="s">
        <v>11627</v>
      </c>
      <c r="K1141" s="29"/>
      <c r="L1141" s="29"/>
      <c r="M1141" s="30"/>
      <c r="N1141" s="20"/>
      <c r="O1141" s="20"/>
      <c r="P1141" s="20"/>
      <c r="Q1141" s="20"/>
    </row>
    <row r="1142" spans="1:17" x14ac:dyDescent="0.25">
      <c r="A1142" s="15" t="s">
        <v>2170</v>
      </c>
      <c r="B1142" s="15" t="s">
        <v>4722</v>
      </c>
      <c r="C1142" s="15" t="s">
        <v>2169</v>
      </c>
      <c r="D1142" s="15">
        <v>1161333</v>
      </c>
      <c r="E1142" s="15">
        <v>1162199</v>
      </c>
      <c r="F1142" s="15">
        <f>ABS(Tabelle2[[#This Row],[Stop]]-Tabelle2[[#This Row],[Start]]+1)</f>
        <v>867</v>
      </c>
      <c r="G1142" s="16">
        <f>Tabelle2[[#This Row],[Size '[bp']]]/$F$3118*100</f>
        <v>2.9898407487361285E-2</v>
      </c>
      <c r="H1142" s="15" t="s">
        <v>7922</v>
      </c>
      <c r="I1142" s="14" t="s">
        <v>7923</v>
      </c>
      <c r="J1142" s="14" t="s">
        <v>6575</v>
      </c>
      <c r="K1142" s="29" t="s">
        <v>7924</v>
      </c>
      <c r="L1142" s="29"/>
      <c r="M1142" s="30"/>
      <c r="N1142" s="20"/>
      <c r="O1142" s="20"/>
      <c r="P1142" s="20"/>
      <c r="Q1142" s="20"/>
    </row>
    <row r="1143" spans="1:17" x14ac:dyDescent="0.25">
      <c r="A1143" s="15" t="s">
        <v>2168</v>
      </c>
      <c r="B1143" s="15" t="s">
        <v>4723</v>
      </c>
      <c r="D1143" s="15">
        <v>1163699</v>
      </c>
      <c r="E1143" s="15">
        <v>1162203</v>
      </c>
      <c r="F1143" s="15">
        <f>ABS(Tabelle2[[#This Row],[Stop]]-Tabelle2[[#This Row],[Start]]+1)</f>
        <v>1495</v>
      </c>
      <c r="G1143" s="16">
        <f>Tabelle2[[#This Row],[Size '[bp']]]/$F$3118*100</f>
        <v>5.1554924098737166E-2</v>
      </c>
      <c r="I1143" s="14" t="s">
        <v>7925</v>
      </c>
      <c r="J1143" s="14" t="s">
        <v>6563</v>
      </c>
      <c r="K1143" s="29"/>
      <c r="L1143" s="29"/>
      <c r="M1143" s="30" t="s">
        <v>10761</v>
      </c>
      <c r="N1143" s="20"/>
      <c r="O1143" s="20"/>
      <c r="P1143" s="20"/>
      <c r="Q1143" s="20"/>
    </row>
    <row r="1144" spans="1:17" ht="25.5" x14ac:dyDescent="0.25">
      <c r="A1144" s="15" t="s">
        <v>2167</v>
      </c>
      <c r="B1144" s="15" t="s">
        <v>4724</v>
      </c>
      <c r="C1144" s="15" t="s">
        <v>2166</v>
      </c>
      <c r="D1144" s="15">
        <v>1165016</v>
      </c>
      <c r="E1144" s="15">
        <v>1163844</v>
      </c>
      <c r="F1144" s="15">
        <f>ABS(Tabelle2[[#This Row],[Stop]]-Tabelle2[[#This Row],[Start]]+1)</f>
        <v>1171</v>
      </c>
      <c r="G1144" s="16">
        <f>Tabelle2[[#This Row],[Size '[bp']]]/$F$3118*100</f>
        <v>4.038181680242222E-2</v>
      </c>
      <c r="H1144" s="15" t="s">
        <v>7926</v>
      </c>
      <c r="I1144" s="14" t="s">
        <v>7927</v>
      </c>
      <c r="J1144" s="14" t="s">
        <v>6614</v>
      </c>
      <c r="K1144" s="29" t="s">
        <v>7928</v>
      </c>
      <c r="L1144" s="29"/>
      <c r="M1144" s="30" t="s">
        <v>11178</v>
      </c>
      <c r="N1144" s="20"/>
      <c r="O1144" s="20"/>
      <c r="P1144" s="20"/>
      <c r="Q1144" s="20"/>
    </row>
    <row r="1145" spans="1:17" ht="25.5" x14ac:dyDescent="0.25">
      <c r="A1145" s="15" t="s">
        <v>2165</v>
      </c>
      <c r="B1145" s="15" t="s">
        <v>4725</v>
      </c>
      <c r="C1145" s="15" t="s">
        <v>2164</v>
      </c>
      <c r="D1145" s="15">
        <v>1165170</v>
      </c>
      <c r="E1145" s="15">
        <v>1166387</v>
      </c>
      <c r="F1145" s="15">
        <f>ABS(Tabelle2[[#This Row],[Stop]]-Tabelle2[[#This Row],[Start]]+1)</f>
        <v>1218</v>
      </c>
      <c r="G1145" s="16">
        <f>Tabelle2[[#This Row],[Size '[bp']]]/$F$3118*100</f>
        <v>4.200260705836914E-2</v>
      </c>
      <c r="H1145" s="15" t="s">
        <v>7929</v>
      </c>
      <c r="I1145" s="14" t="s">
        <v>7930</v>
      </c>
      <c r="J1145" s="14" t="s">
        <v>6614</v>
      </c>
      <c r="K1145" s="29" t="s">
        <v>7931</v>
      </c>
      <c r="L1145" s="29"/>
      <c r="M1145" s="30" t="s">
        <v>11179</v>
      </c>
      <c r="N1145" s="20"/>
      <c r="O1145" s="20"/>
      <c r="P1145" s="20"/>
      <c r="Q1145" s="20"/>
    </row>
    <row r="1146" spans="1:17" x14ac:dyDescent="0.25">
      <c r="A1146" s="15" t="s">
        <v>2163</v>
      </c>
      <c r="B1146" s="15" t="s">
        <v>4726</v>
      </c>
      <c r="D1146" s="15">
        <v>1167080</v>
      </c>
      <c r="E1146" s="15">
        <v>1166439</v>
      </c>
      <c r="F1146" s="15">
        <f>ABS(Tabelle2[[#This Row],[Stop]]-Tabelle2[[#This Row],[Start]]+1)</f>
        <v>640</v>
      </c>
      <c r="G1146" s="16">
        <f>Tabelle2[[#This Row],[Size '[bp']]]/$F$3118*100</f>
        <v>2.2070335400128285E-2</v>
      </c>
      <c r="I1146" s="14" t="s">
        <v>7932</v>
      </c>
      <c r="J1146" s="14" t="s">
        <v>6563</v>
      </c>
      <c r="K1146" s="29"/>
      <c r="L1146" s="29"/>
      <c r="M1146" s="30"/>
      <c r="N1146" s="20"/>
      <c r="O1146" s="20"/>
      <c r="P1146" s="20"/>
      <c r="Q1146" s="20"/>
    </row>
    <row r="1147" spans="1:17" ht="25.5" x14ac:dyDescent="0.25">
      <c r="A1147" s="15" t="s">
        <v>2162</v>
      </c>
      <c r="B1147" s="15" t="s">
        <v>4727</v>
      </c>
      <c r="C1147" s="15" t="s">
        <v>2161</v>
      </c>
      <c r="D1147" s="15">
        <v>1167214</v>
      </c>
      <c r="E1147" s="15">
        <v>1167855</v>
      </c>
      <c r="F1147" s="15">
        <f>ABS(Tabelle2[[#This Row],[Stop]]-Tabelle2[[#This Row],[Start]]+1)</f>
        <v>642</v>
      </c>
      <c r="G1147" s="16">
        <f>Tabelle2[[#This Row],[Size '[bp']]]/$F$3118*100</f>
        <v>2.2139305198253686E-2</v>
      </c>
      <c r="H1147" s="15" t="s">
        <v>7933</v>
      </c>
      <c r="I1147" s="14" t="s">
        <v>11173</v>
      </c>
      <c r="J1147" s="14" t="s">
        <v>6758</v>
      </c>
      <c r="K1147" s="29" t="s">
        <v>7934</v>
      </c>
      <c r="L1147" s="29" t="s">
        <v>7935</v>
      </c>
      <c r="M1147" s="30" t="s">
        <v>11133</v>
      </c>
      <c r="N1147" s="20"/>
      <c r="O1147" s="20"/>
      <c r="P1147" s="20"/>
      <c r="Q1147" s="20"/>
    </row>
    <row r="1148" spans="1:17" ht="25.5" x14ac:dyDescent="0.25">
      <c r="A1148" s="15" t="s">
        <v>2160</v>
      </c>
      <c r="B1148" s="15" t="s">
        <v>4728</v>
      </c>
      <c r="C1148" s="15" t="s">
        <v>7936</v>
      </c>
      <c r="D1148" s="15">
        <v>1168044</v>
      </c>
      <c r="E1148" s="15">
        <v>1168538</v>
      </c>
      <c r="F1148" s="15">
        <f>ABS(Tabelle2[[#This Row],[Stop]]-Tabelle2[[#This Row],[Start]]+1)</f>
        <v>495</v>
      </c>
      <c r="G1148" s="16">
        <f>Tabelle2[[#This Row],[Size '[bp']]]/$F$3118*100</f>
        <v>1.7070025036036721E-2</v>
      </c>
      <c r="H1148" s="15" t="s">
        <v>7937</v>
      </c>
      <c r="I1148" s="14" t="s">
        <v>11134</v>
      </c>
      <c r="J1148" s="14" t="s">
        <v>6758</v>
      </c>
      <c r="K1148" s="29" t="s">
        <v>7934</v>
      </c>
      <c r="L1148" s="29"/>
      <c r="M1148" s="30" t="s">
        <v>11133</v>
      </c>
      <c r="N1148" s="20"/>
      <c r="O1148" s="20"/>
      <c r="P1148" s="20"/>
      <c r="Q1148" s="20"/>
    </row>
    <row r="1149" spans="1:17" ht="38.25" x14ac:dyDescent="0.25">
      <c r="A1149" s="15" t="s">
        <v>2159</v>
      </c>
      <c r="B1149" s="15" t="s">
        <v>4729</v>
      </c>
      <c r="C1149" s="15" t="s">
        <v>7938</v>
      </c>
      <c r="D1149" s="15">
        <v>1168578</v>
      </c>
      <c r="E1149" s="15">
        <v>1169048</v>
      </c>
      <c r="F1149" s="15">
        <f>ABS(Tabelle2[[#This Row],[Stop]]-Tabelle2[[#This Row],[Start]]+1)</f>
        <v>471</v>
      </c>
      <c r="G1149" s="16">
        <f>Tabelle2[[#This Row],[Size '[bp']]]/$F$3118*100</f>
        <v>1.6242387458531911E-2</v>
      </c>
      <c r="H1149" s="15" t="s">
        <v>7939</v>
      </c>
      <c r="I1149" s="14" t="s">
        <v>7940</v>
      </c>
      <c r="J1149" s="14" t="s">
        <v>7197</v>
      </c>
      <c r="K1149" s="29"/>
      <c r="L1149" s="29"/>
      <c r="M1149" s="30" t="s">
        <v>11188</v>
      </c>
      <c r="N1149" s="20"/>
      <c r="O1149" s="20"/>
      <c r="P1149" s="20"/>
      <c r="Q1149" s="20"/>
    </row>
    <row r="1150" spans="1:17" x14ac:dyDescent="0.25">
      <c r="A1150" s="15" t="s">
        <v>2158</v>
      </c>
      <c r="B1150" s="15" t="s">
        <v>4730</v>
      </c>
      <c r="C1150" s="15" t="s">
        <v>2157</v>
      </c>
      <c r="D1150" s="15">
        <v>1170176</v>
      </c>
      <c r="E1150" s="15">
        <v>1169052</v>
      </c>
      <c r="F1150" s="15">
        <f>ABS(Tabelle2[[#This Row],[Stop]]-Tabelle2[[#This Row],[Start]]+1)</f>
        <v>1123</v>
      </c>
      <c r="G1150" s="16">
        <f>Tabelle2[[#This Row],[Size '[bp']]]/$F$3118*100</f>
        <v>3.8726541647412599E-2</v>
      </c>
      <c r="H1150" s="15" t="s">
        <v>7941</v>
      </c>
      <c r="I1150" s="14" t="s">
        <v>7942</v>
      </c>
      <c r="J1150" s="14" t="s">
        <v>6628</v>
      </c>
      <c r="K1150" s="22"/>
      <c r="L1150" s="22"/>
      <c r="M1150" s="24"/>
      <c r="N1150" s="20"/>
      <c r="O1150" s="20"/>
      <c r="P1150" s="20"/>
      <c r="Q1150" s="20"/>
    </row>
    <row r="1151" spans="1:17" x14ac:dyDescent="0.25">
      <c r="A1151" s="15" t="s">
        <v>2156</v>
      </c>
      <c r="B1151" s="15" t="s">
        <v>4731</v>
      </c>
      <c r="D1151" s="15">
        <v>1170793</v>
      </c>
      <c r="E1151" s="15">
        <v>1170212</v>
      </c>
      <c r="F1151" s="15">
        <f>ABS(Tabelle2[[#This Row],[Stop]]-Tabelle2[[#This Row],[Start]]+1)</f>
        <v>580</v>
      </c>
      <c r="G1151" s="16">
        <f>Tabelle2[[#This Row],[Size '[bp']]]/$F$3118*100</f>
        <v>2.0001241456366257E-2</v>
      </c>
      <c r="I1151" s="14" t="s">
        <v>6870</v>
      </c>
      <c r="J1151" s="14" t="s">
        <v>11627</v>
      </c>
      <c r="K1151" s="22"/>
      <c r="L1151" s="22"/>
      <c r="M1151" s="24"/>
      <c r="N1151" s="20"/>
      <c r="O1151" s="20"/>
      <c r="P1151" s="20"/>
      <c r="Q1151" s="20"/>
    </row>
    <row r="1152" spans="1:17" x14ac:dyDescent="0.25">
      <c r="A1152" s="15" t="s">
        <v>2155</v>
      </c>
      <c r="B1152" s="15" t="s">
        <v>4732</v>
      </c>
      <c r="C1152" s="15" t="s">
        <v>2154</v>
      </c>
      <c r="D1152" s="15">
        <v>1172078</v>
      </c>
      <c r="E1152" s="15">
        <v>1170786</v>
      </c>
      <c r="F1152" s="15">
        <f>ABS(Tabelle2[[#This Row],[Stop]]-Tabelle2[[#This Row],[Start]]+1)</f>
        <v>1291</v>
      </c>
      <c r="G1152" s="16">
        <f>Tabelle2[[#This Row],[Size '[bp']]]/$F$3118*100</f>
        <v>4.4520004689946269E-2</v>
      </c>
      <c r="H1152" s="15" t="s">
        <v>7943</v>
      </c>
      <c r="I1152" s="14" t="s">
        <v>7944</v>
      </c>
      <c r="J1152" s="14" t="s">
        <v>6597</v>
      </c>
      <c r="K1152" s="22"/>
      <c r="L1152" s="22"/>
      <c r="M1152" s="24"/>
      <c r="N1152" s="20"/>
      <c r="O1152" s="20"/>
      <c r="P1152" s="20"/>
      <c r="Q1152" s="20"/>
    </row>
    <row r="1153" spans="1:17" x14ac:dyDescent="0.25">
      <c r="A1153" s="15" t="s">
        <v>2153</v>
      </c>
      <c r="B1153" s="15" t="s">
        <v>4733</v>
      </c>
      <c r="D1153" s="15">
        <v>1172161</v>
      </c>
      <c r="E1153" s="15">
        <v>1172658</v>
      </c>
      <c r="F1153" s="15">
        <f>ABS(Tabelle2[[#This Row],[Stop]]-Tabelle2[[#This Row],[Start]]+1)</f>
        <v>498</v>
      </c>
      <c r="G1153" s="16">
        <f>Tabelle2[[#This Row],[Size '[bp']]]/$F$3118*100</f>
        <v>1.717347973322482E-2</v>
      </c>
      <c r="I1153" s="14" t="s">
        <v>6870</v>
      </c>
      <c r="J1153" s="14" t="s">
        <v>11627</v>
      </c>
      <c r="K1153" s="22"/>
      <c r="L1153" s="22"/>
      <c r="M1153" s="24"/>
      <c r="N1153" s="20"/>
      <c r="O1153" s="20"/>
      <c r="P1153" s="20"/>
      <c r="Q1153" s="20"/>
    </row>
    <row r="1154" spans="1:17" x14ac:dyDescent="0.25">
      <c r="A1154" s="15" t="s">
        <v>2152</v>
      </c>
      <c r="B1154" s="15" t="s">
        <v>4734</v>
      </c>
      <c r="D1154" s="15">
        <v>1172674</v>
      </c>
      <c r="E1154" s="15">
        <v>1173342</v>
      </c>
      <c r="F1154" s="15">
        <f>ABS(Tabelle2[[#This Row],[Stop]]-Tabelle2[[#This Row],[Start]]+1)</f>
        <v>669</v>
      </c>
      <c r="G1154" s="16">
        <f>Tabelle2[[#This Row],[Size '[bp']]]/$F$3118*100</f>
        <v>2.3070397472946598E-2</v>
      </c>
      <c r="I1154" s="14" t="s">
        <v>6976</v>
      </c>
      <c r="J1154" s="14" t="s">
        <v>11627</v>
      </c>
      <c r="K1154" s="22"/>
      <c r="L1154" s="22"/>
      <c r="M1154" s="24"/>
      <c r="N1154" s="20"/>
      <c r="O1154" s="20"/>
      <c r="P1154" s="20"/>
      <c r="Q1154" s="20"/>
    </row>
    <row r="1155" spans="1:17" x14ac:dyDescent="0.25">
      <c r="A1155" s="15" t="s">
        <v>2151</v>
      </c>
      <c r="B1155" s="15" t="s">
        <v>4735</v>
      </c>
      <c r="D1155" s="15">
        <v>1173867</v>
      </c>
      <c r="E1155" s="15">
        <v>1173334</v>
      </c>
      <c r="F1155" s="15">
        <f>ABS(Tabelle2[[#This Row],[Stop]]-Tabelle2[[#This Row],[Start]]+1)</f>
        <v>532</v>
      </c>
      <c r="G1155" s="16">
        <f>Tabelle2[[#This Row],[Size '[bp']]]/$F$3118*100</f>
        <v>1.8345966301356636E-2</v>
      </c>
      <c r="I1155" s="14" t="s">
        <v>6589</v>
      </c>
      <c r="J1155" s="14" t="s">
        <v>11627</v>
      </c>
      <c r="K1155" s="22" t="s">
        <v>6893</v>
      </c>
      <c r="L1155" s="22"/>
      <c r="M1155" s="24"/>
      <c r="N1155" s="20"/>
      <c r="O1155" s="20"/>
      <c r="P1155" s="20"/>
      <c r="Q1155" s="20"/>
    </row>
    <row r="1156" spans="1:17" ht="25.5" x14ac:dyDescent="0.25">
      <c r="A1156" s="15" t="s">
        <v>2150</v>
      </c>
      <c r="B1156" s="15" t="s">
        <v>4736</v>
      </c>
      <c r="C1156" s="15" t="s">
        <v>2149</v>
      </c>
      <c r="D1156" s="15">
        <v>1177631</v>
      </c>
      <c r="E1156" s="15">
        <v>1173966</v>
      </c>
      <c r="F1156" s="15">
        <f>ABS(Tabelle2[[#This Row],[Stop]]-Tabelle2[[#This Row],[Start]]+1)</f>
        <v>3664</v>
      </c>
      <c r="G1156" s="16">
        <f>Tabelle2[[#This Row],[Size '[bp']]]/$F$3118*100</f>
        <v>0.12635267016573443</v>
      </c>
      <c r="H1156" s="15" t="s">
        <v>7945</v>
      </c>
      <c r="I1156" s="14" t="s">
        <v>7946</v>
      </c>
      <c r="J1156" s="14" t="s">
        <v>7093</v>
      </c>
      <c r="K1156" s="22" t="s">
        <v>6893</v>
      </c>
      <c r="L1156" s="22"/>
      <c r="M1156" s="24" t="s">
        <v>11392</v>
      </c>
      <c r="N1156" s="20"/>
      <c r="O1156" s="20"/>
      <c r="P1156" s="20"/>
      <c r="Q1156" s="20"/>
    </row>
    <row r="1157" spans="1:17" ht="25.5" x14ac:dyDescent="0.25">
      <c r="A1157" s="15" t="s">
        <v>2148</v>
      </c>
      <c r="B1157" s="15" t="s">
        <v>4737</v>
      </c>
      <c r="D1157" s="15">
        <v>1181516</v>
      </c>
      <c r="E1157" s="15">
        <v>1177773</v>
      </c>
      <c r="F1157" s="15">
        <f>ABS(Tabelle2[[#This Row],[Stop]]-Tabelle2[[#This Row],[Start]]+1)</f>
        <v>3742</v>
      </c>
      <c r="G1157" s="16">
        <f>Tabelle2[[#This Row],[Size '[bp']]]/$F$3118*100</f>
        <v>0.12904249229262507</v>
      </c>
      <c r="I1157" s="14" t="s">
        <v>7733</v>
      </c>
      <c r="J1157" s="14" t="s">
        <v>6563</v>
      </c>
      <c r="K1157" s="22"/>
      <c r="L1157" s="22"/>
      <c r="M1157" s="24"/>
      <c r="N1157" s="20"/>
      <c r="O1157" s="20"/>
      <c r="P1157" s="20"/>
      <c r="Q1157" s="20"/>
    </row>
    <row r="1158" spans="1:17" x14ac:dyDescent="0.25">
      <c r="A1158" s="15" t="s">
        <v>2147</v>
      </c>
      <c r="B1158" s="15" t="s">
        <v>4738</v>
      </c>
      <c r="D1158" s="15">
        <v>1182305</v>
      </c>
      <c r="E1158" s="15">
        <v>1181586</v>
      </c>
      <c r="F1158" s="15">
        <f>ABS(Tabelle2[[#This Row],[Stop]]-Tabelle2[[#This Row],[Start]]+1)</f>
        <v>718</v>
      </c>
      <c r="G1158" s="16">
        <f>Tabelle2[[#This Row],[Size '[bp']]]/$F$3118*100</f>
        <v>2.4760157527018919E-2</v>
      </c>
      <c r="I1158" s="14" t="s">
        <v>6560</v>
      </c>
      <c r="J1158" s="14" t="s">
        <v>11627</v>
      </c>
      <c r="K1158" s="22"/>
      <c r="L1158" s="22"/>
      <c r="M1158" s="24"/>
      <c r="N1158" s="20"/>
      <c r="O1158" s="20"/>
      <c r="P1158" s="20"/>
      <c r="Q1158" s="20"/>
    </row>
    <row r="1159" spans="1:17" ht="25.5" x14ac:dyDescent="0.25">
      <c r="A1159" s="15" t="s">
        <v>2146</v>
      </c>
      <c r="B1159" s="15" t="s">
        <v>4739</v>
      </c>
      <c r="C1159" s="15" t="s">
        <v>7947</v>
      </c>
      <c r="D1159" s="15">
        <v>1183143</v>
      </c>
      <c r="E1159" s="15">
        <v>1182337</v>
      </c>
      <c r="F1159" s="15">
        <f>ABS(Tabelle2[[#This Row],[Stop]]-Tabelle2[[#This Row],[Start]]+1)</f>
        <v>805</v>
      </c>
      <c r="G1159" s="16">
        <f>Tabelle2[[#This Row],[Size '[bp']]]/$F$3118*100</f>
        <v>2.7760343745473856E-2</v>
      </c>
      <c r="H1159" s="15" t="s">
        <v>7948</v>
      </c>
      <c r="I1159" s="14" t="s">
        <v>7949</v>
      </c>
      <c r="J1159" s="14" t="s">
        <v>6643</v>
      </c>
      <c r="K1159" s="22" t="s">
        <v>7033</v>
      </c>
      <c r="L1159" s="22"/>
      <c r="M1159" s="24" t="s">
        <v>11393</v>
      </c>
      <c r="N1159" s="20"/>
      <c r="O1159" s="20"/>
      <c r="P1159" s="20"/>
      <c r="Q1159" s="20"/>
    </row>
    <row r="1160" spans="1:17" x14ac:dyDescent="0.25">
      <c r="A1160" s="15" t="s">
        <v>2145</v>
      </c>
      <c r="B1160" s="15" t="s">
        <v>4740</v>
      </c>
      <c r="C1160" s="15" t="s">
        <v>2144</v>
      </c>
      <c r="D1160" s="15">
        <v>1183395</v>
      </c>
      <c r="E1160" s="15">
        <v>1185074</v>
      </c>
      <c r="F1160" s="15">
        <f>ABS(Tabelle2[[#This Row],[Stop]]-Tabelle2[[#This Row],[Start]]+1)</f>
        <v>1680</v>
      </c>
      <c r="G1160" s="16">
        <f>Tabelle2[[#This Row],[Size '[bp']]]/$F$3118*100</f>
        <v>5.7934630425336739E-2</v>
      </c>
      <c r="H1160" s="15" t="s">
        <v>7950</v>
      </c>
      <c r="I1160" s="14" t="s">
        <v>7951</v>
      </c>
      <c r="J1160" s="14" t="s">
        <v>6684</v>
      </c>
      <c r="K1160" s="22" t="s">
        <v>7033</v>
      </c>
      <c r="L1160" s="22"/>
      <c r="M1160" s="24"/>
      <c r="N1160" s="20"/>
      <c r="O1160" s="20"/>
      <c r="P1160" s="20"/>
      <c r="Q1160" s="20"/>
    </row>
    <row r="1161" spans="1:17" x14ac:dyDescent="0.25">
      <c r="A1161" s="15" t="s">
        <v>2143</v>
      </c>
      <c r="B1161" s="15" t="s">
        <v>4741</v>
      </c>
      <c r="D1161" s="15">
        <v>1185075</v>
      </c>
      <c r="E1161" s="15">
        <v>1185728</v>
      </c>
      <c r="F1161" s="15">
        <f>ABS(Tabelle2[[#This Row],[Stop]]-Tabelle2[[#This Row],[Start]]+1)</f>
        <v>654</v>
      </c>
      <c r="G1161" s="16">
        <f>Tabelle2[[#This Row],[Size '[bp']]]/$F$3118*100</f>
        <v>2.2553123987006093E-2</v>
      </c>
      <c r="I1161" s="14" t="s">
        <v>6560</v>
      </c>
      <c r="J1161" s="14" t="s">
        <v>11627</v>
      </c>
      <c r="K1161" s="22" t="s">
        <v>7033</v>
      </c>
      <c r="L1161" s="22"/>
      <c r="M1161" s="24"/>
      <c r="N1161" s="20"/>
      <c r="O1161" s="20"/>
      <c r="P1161" s="20"/>
      <c r="Q1161" s="20"/>
    </row>
    <row r="1162" spans="1:17" x14ac:dyDescent="0.25">
      <c r="A1162" s="15" t="s">
        <v>2142</v>
      </c>
      <c r="B1162" s="15" t="s">
        <v>4742</v>
      </c>
      <c r="D1162" s="15">
        <v>1185823</v>
      </c>
      <c r="E1162" s="15">
        <v>1186626</v>
      </c>
      <c r="F1162" s="15">
        <f>ABS(Tabelle2[[#This Row],[Stop]]-Tabelle2[[#This Row],[Start]]+1)</f>
        <v>804</v>
      </c>
      <c r="G1162" s="16">
        <f>Tabelle2[[#This Row],[Size '[bp']]]/$F$3118*100</f>
        <v>2.7725858846411156E-2</v>
      </c>
      <c r="I1162" s="14" t="s">
        <v>6560</v>
      </c>
      <c r="J1162" s="14" t="s">
        <v>11627</v>
      </c>
      <c r="K1162" s="22"/>
      <c r="L1162" s="22"/>
      <c r="M1162" s="24"/>
      <c r="N1162" s="20"/>
      <c r="O1162" s="20"/>
      <c r="P1162" s="20"/>
      <c r="Q1162" s="20"/>
    </row>
    <row r="1163" spans="1:17" x14ac:dyDescent="0.25">
      <c r="A1163" s="15" t="s">
        <v>2141</v>
      </c>
      <c r="B1163" s="15" t="s">
        <v>4743</v>
      </c>
      <c r="D1163" s="15">
        <v>1187156</v>
      </c>
      <c r="E1163" s="15">
        <v>1186683</v>
      </c>
      <c r="F1163" s="15">
        <f>ABS(Tabelle2[[#This Row],[Stop]]-Tabelle2[[#This Row],[Start]]+1)</f>
        <v>472</v>
      </c>
      <c r="G1163" s="16">
        <f>Tabelle2[[#This Row],[Size '[bp']]]/$F$3118*100</f>
        <v>1.6276872357594611E-2</v>
      </c>
      <c r="I1163" s="14" t="s">
        <v>6560</v>
      </c>
      <c r="J1163" s="14" t="s">
        <v>11627</v>
      </c>
      <c r="K1163" s="22"/>
      <c r="L1163" s="22"/>
      <c r="M1163" s="24"/>
      <c r="N1163" s="20"/>
      <c r="O1163" s="20"/>
      <c r="P1163" s="20"/>
      <c r="Q1163" s="20"/>
    </row>
    <row r="1164" spans="1:17" x14ac:dyDescent="0.25">
      <c r="A1164" s="15" t="s">
        <v>2140</v>
      </c>
      <c r="B1164" s="15" t="s">
        <v>4744</v>
      </c>
      <c r="D1164" s="15">
        <v>1187293</v>
      </c>
      <c r="E1164" s="15">
        <v>1188510</v>
      </c>
      <c r="F1164" s="15">
        <f>ABS(Tabelle2[[#This Row],[Stop]]-Tabelle2[[#This Row],[Start]]+1)</f>
        <v>1218</v>
      </c>
      <c r="G1164" s="16">
        <f>Tabelle2[[#This Row],[Size '[bp']]]/$F$3118*100</f>
        <v>4.200260705836914E-2</v>
      </c>
      <c r="I1164" s="14" t="s">
        <v>7952</v>
      </c>
      <c r="J1164" s="14" t="s">
        <v>6563</v>
      </c>
      <c r="K1164" s="22" t="s">
        <v>7344</v>
      </c>
      <c r="L1164" s="22"/>
      <c r="M1164" s="24"/>
      <c r="N1164" s="20"/>
      <c r="O1164" s="20"/>
      <c r="P1164" s="20"/>
      <c r="Q1164" s="20"/>
    </row>
    <row r="1165" spans="1:17" x14ac:dyDescent="0.25">
      <c r="A1165" s="15" t="s">
        <v>2139</v>
      </c>
      <c r="B1165" s="15" t="s">
        <v>4745</v>
      </c>
      <c r="D1165" s="15">
        <v>1188511</v>
      </c>
      <c r="E1165" s="15">
        <v>1189860</v>
      </c>
      <c r="F1165" s="15">
        <f>ABS(Tabelle2[[#This Row],[Stop]]-Tabelle2[[#This Row],[Start]]+1)</f>
        <v>1350</v>
      </c>
      <c r="G1165" s="16">
        <f>Tabelle2[[#This Row],[Size '[bp']]]/$F$3118*100</f>
        <v>4.6554613734645596E-2</v>
      </c>
      <c r="I1165" s="14" t="s">
        <v>7952</v>
      </c>
      <c r="J1165" s="14" t="s">
        <v>6563</v>
      </c>
      <c r="K1165" s="22" t="s">
        <v>7344</v>
      </c>
      <c r="L1165" s="22"/>
      <c r="M1165" s="24"/>
      <c r="N1165" s="20"/>
      <c r="O1165" s="20"/>
      <c r="P1165" s="20"/>
      <c r="Q1165" s="20"/>
    </row>
    <row r="1166" spans="1:17" ht="38.25" x14ac:dyDescent="0.25">
      <c r="A1166" s="15" t="s">
        <v>2138</v>
      </c>
      <c r="B1166" s="15" t="s">
        <v>4746</v>
      </c>
      <c r="C1166" s="15" t="s">
        <v>2137</v>
      </c>
      <c r="D1166" s="15">
        <v>1192090</v>
      </c>
      <c r="E1166" s="15">
        <v>1189853</v>
      </c>
      <c r="F1166" s="15">
        <f>ABS(Tabelle2[[#This Row],[Stop]]-Tabelle2[[#This Row],[Start]]+1)</f>
        <v>2236</v>
      </c>
      <c r="G1166" s="16">
        <f>Tabelle2[[#This Row],[Size '[bp']]]/$F$3118*100</f>
        <v>7.7108234304198192E-2</v>
      </c>
      <c r="H1166" s="15" t="s">
        <v>7953</v>
      </c>
      <c r="I1166" s="14" t="s">
        <v>11593</v>
      </c>
      <c r="J1166" s="14" t="s">
        <v>6643</v>
      </c>
      <c r="K1166" s="22" t="s">
        <v>6742</v>
      </c>
      <c r="L1166" s="22"/>
      <c r="M1166" s="27" t="s">
        <v>10772</v>
      </c>
      <c r="N1166" s="20"/>
      <c r="O1166" s="20"/>
      <c r="P1166" s="20"/>
      <c r="Q1166" s="20"/>
    </row>
    <row r="1167" spans="1:17" x14ac:dyDescent="0.25">
      <c r="A1167" s="15" t="s">
        <v>2136</v>
      </c>
      <c r="B1167" s="15" t="s">
        <v>4747</v>
      </c>
      <c r="D1167" s="15">
        <v>1192666</v>
      </c>
      <c r="E1167" s="15">
        <v>1193013</v>
      </c>
      <c r="F1167" s="15">
        <f>ABS(Tabelle2[[#This Row],[Stop]]-Tabelle2[[#This Row],[Start]]+1)</f>
        <v>348</v>
      </c>
      <c r="G1167" s="16">
        <f>Tabelle2[[#This Row],[Size '[bp']]]/$F$3118*100</f>
        <v>1.2000744873819753E-2</v>
      </c>
      <c r="I1167" s="14" t="s">
        <v>6564</v>
      </c>
      <c r="J1167" s="14" t="s">
        <v>11627</v>
      </c>
      <c r="K1167" s="22"/>
      <c r="L1167" s="22"/>
      <c r="M1167" s="24"/>
      <c r="N1167" s="20"/>
      <c r="O1167" s="21">
        <v>1</v>
      </c>
      <c r="P1167" s="20"/>
      <c r="Q1167" s="21">
        <v>1</v>
      </c>
    </row>
    <row r="1168" spans="1:17" x14ac:dyDescent="0.25">
      <c r="A1168" s="15" t="s">
        <v>2135</v>
      </c>
      <c r="B1168" s="15" t="s">
        <v>4748</v>
      </c>
      <c r="D1168" s="15">
        <v>1193866</v>
      </c>
      <c r="E1168" s="15">
        <v>1195278</v>
      </c>
      <c r="F1168" s="15">
        <f>ABS(Tabelle2[[#This Row],[Stop]]-Tabelle2[[#This Row],[Start]]+1)</f>
        <v>1413</v>
      </c>
      <c r="G1168" s="16">
        <f>Tabelle2[[#This Row],[Size '[bp']]]/$F$3118*100</f>
        <v>4.8727162375595726E-2</v>
      </c>
      <c r="I1168" s="14" t="s">
        <v>7954</v>
      </c>
      <c r="J1168" s="14" t="s">
        <v>6563</v>
      </c>
      <c r="K1168" s="22" t="s">
        <v>6900</v>
      </c>
      <c r="L1168" s="22"/>
      <c r="M1168" s="24"/>
      <c r="N1168" s="20"/>
      <c r="O1168" s="21">
        <v>1</v>
      </c>
      <c r="P1168" s="20"/>
      <c r="Q1168" s="21">
        <v>1</v>
      </c>
    </row>
    <row r="1169" spans="1:17" x14ac:dyDescent="0.25">
      <c r="A1169" s="15" t="s">
        <v>2134</v>
      </c>
      <c r="B1169" s="15" t="s">
        <v>4749</v>
      </c>
      <c r="D1169" s="15">
        <v>1195335</v>
      </c>
      <c r="E1169" s="15">
        <v>1195661</v>
      </c>
      <c r="F1169" s="15">
        <f>ABS(Tabelle2[[#This Row],[Stop]]-Tabelle2[[#This Row],[Start]]+1)</f>
        <v>327</v>
      </c>
      <c r="G1169" s="16">
        <f>Tabelle2[[#This Row],[Size '[bp']]]/$F$3118*100</f>
        <v>1.1276561993503046E-2</v>
      </c>
      <c r="I1169" s="14" t="s">
        <v>6589</v>
      </c>
      <c r="J1169" s="14" t="s">
        <v>11627</v>
      </c>
      <c r="K1169" s="22" t="s">
        <v>6900</v>
      </c>
      <c r="L1169" s="22"/>
      <c r="M1169" s="24"/>
      <c r="N1169" s="20"/>
      <c r="O1169" s="21">
        <v>1</v>
      </c>
      <c r="P1169" s="20"/>
      <c r="Q1169" s="21">
        <v>1</v>
      </c>
    </row>
    <row r="1170" spans="1:17" x14ac:dyDescent="0.25">
      <c r="A1170" s="15" t="s">
        <v>2133</v>
      </c>
      <c r="B1170" s="15" t="s">
        <v>4750</v>
      </c>
      <c r="D1170" s="15">
        <v>1195684</v>
      </c>
      <c r="E1170" s="15">
        <v>1196580</v>
      </c>
      <c r="F1170" s="15">
        <f>ABS(Tabelle2[[#This Row],[Stop]]-Tabelle2[[#This Row],[Start]]+1)</f>
        <v>897</v>
      </c>
      <c r="G1170" s="16">
        <f>Tabelle2[[#This Row],[Size '[bp']]]/$F$3118*100</f>
        <v>3.0932954459242299E-2</v>
      </c>
      <c r="I1170" s="14" t="s">
        <v>7955</v>
      </c>
      <c r="J1170" s="14" t="s">
        <v>6563</v>
      </c>
      <c r="K1170" s="22" t="s">
        <v>6900</v>
      </c>
      <c r="L1170" s="22"/>
      <c r="M1170" s="24"/>
      <c r="N1170" s="20"/>
      <c r="O1170" s="21">
        <v>1</v>
      </c>
      <c r="P1170" s="20"/>
      <c r="Q1170" s="21">
        <v>1</v>
      </c>
    </row>
    <row r="1171" spans="1:17" x14ac:dyDescent="0.25">
      <c r="A1171" s="15" t="s">
        <v>2132</v>
      </c>
      <c r="B1171" s="15" t="s">
        <v>4751</v>
      </c>
      <c r="D1171" s="15">
        <v>1197384</v>
      </c>
      <c r="E1171" s="15">
        <v>1196590</v>
      </c>
      <c r="F1171" s="15">
        <f>ABS(Tabelle2[[#This Row],[Stop]]-Tabelle2[[#This Row],[Start]]+1)</f>
        <v>793</v>
      </c>
      <c r="G1171" s="16">
        <f>Tabelle2[[#This Row],[Size '[bp']]]/$F$3118*100</f>
        <v>2.7346524956721453E-2</v>
      </c>
      <c r="I1171" s="14" t="s">
        <v>7956</v>
      </c>
      <c r="J1171" s="14" t="s">
        <v>6563</v>
      </c>
      <c r="K1171" s="22" t="s">
        <v>6679</v>
      </c>
      <c r="L1171" s="22"/>
      <c r="M1171" s="24"/>
      <c r="N1171" s="20"/>
      <c r="O1171" s="21">
        <v>1</v>
      </c>
      <c r="P1171" s="20"/>
      <c r="Q1171" s="21">
        <v>1</v>
      </c>
    </row>
    <row r="1172" spans="1:17" ht="25.5" x14ac:dyDescent="0.25">
      <c r="A1172" s="15" t="s">
        <v>2131</v>
      </c>
      <c r="B1172" s="15" t="s">
        <v>4752</v>
      </c>
      <c r="D1172" s="15">
        <v>1197442</v>
      </c>
      <c r="E1172" s="15">
        <v>1199091</v>
      </c>
      <c r="F1172" s="15">
        <f>ABS(Tabelle2[[#This Row],[Stop]]-Tabelle2[[#This Row],[Start]]+1)</f>
        <v>1650</v>
      </c>
      <c r="G1172" s="16">
        <f>Tabelle2[[#This Row],[Size '[bp']]]/$F$3118*100</f>
        <v>5.6900083453455728E-2</v>
      </c>
      <c r="I1172" s="14" t="s">
        <v>7957</v>
      </c>
      <c r="J1172" s="14" t="s">
        <v>6563</v>
      </c>
      <c r="K1172" s="22" t="s">
        <v>6679</v>
      </c>
      <c r="L1172" s="22"/>
      <c r="M1172" s="24"/>
      <c r="N1172" s="20"/>
      <c r="O1172" s="21">
        <v>1</v>
      </c>
      <c r="P1172" s="20"/>
      <c r="Q1172" s="21">
        <v>1</v>
      </c>
    </row>
    <row r="1173" spans="1:17" ht="25.5" x14ac:dyDescent="0.25">
      <c r="A1173" s="15" t="s">
        <v>2130</v>
      </c>
      <c r="B1173" s="15" t="s">
        <v>4753</v>
      </c>
      <c r="C1173" s="15" t="s">
        <v>2129</v>
      </c>
      <c r="D1173" s="15">
        <v>1201011</v>
      </c>
      <c r="E1173" s="15">
        <v>1199455</v>
      </c>
      <c r="F1173" s="15">
        <f>ABS(Tabelle2[[#This Row],[Stop]]-Tabelle2[[#This Row],[Start]]+1)</f>
        <v>1555</v>
      </c>
      <c r="G1173" s="16">
        <f>Tabelle2[[#This Row],[Size '[bp']]]/$F$3118*100</f>
        <v>5.3624018042499187E-2</v>
      </c>
      <c r="H1173" s="15" t="s">
        <v>7958</v>
      </c>
      <c r="I1173" s="14" t="s">
        <v>10591</v>
      </c>
      <c r="J1173" s="14" t="s">
        <v>6585</v>
      </c>
      <c r="K1173" s="22" t="s">
        <v>6900</v>
      </c>
      <c r="L1173" s="22"/>
      <c r="M1173" s="24" t="s">
        <v>11394</v>
      </c>
      <c r="N1173" s="21">
        <v>1</v>
      </c>
      <c r="O1173" s="20"/>
      <c r="P1173" s="21">
        <v>1</v>
      </c>
      <c r="Q1173" s="20"/>
    </row>
    <row r="1174" spans="1:17" ht="25.5" x14ac:dyDescent="0.25">
      <c r="A1174" s="15" t="s">
        <v>2128</v>
      </c>
      <c r="B1174" s="15" t="s">
        <v>4754</v>
      </c>
      <c r="C1174" s="15" t="s">
        <v>2127</v>
      </c>
      <c r="D1174" s="15">
        <v>1202543</v>
      </c>
      <c r="E1174" s="15">
        <v>1201008</v>
      </c>
      <c r="F1174" s="15">
        <f>ABS(Tabelle2[[#This Row],[Stop]]-Tabelle2[[#This Row],[Start]]+1)</f>
        <v>1534</v>
      </c>
      <c r="G1174" s="16">
        <f>Tabelle2[[#This Row],[Size '[bp']]]/$F$3118*100</f>
        <v>5.2899835162182482E-2</v>
      </c>
      <c r="H1174" s="15" t="s">
        <v>7959</v>
      </c>
      <c r="I1174" s="14" t="s">
        <v>10592</v>
      </c>
      <c r="J1174" s="14" t="s">
        <v>6585</v>
      </c>
      <c r="K1174" s="22" t="s">
        <v>6900</v>
      </c>
      <c r="L1174" s="22"/>
      <c r="M1174" s="24" t="s">
        <v>11394</v>
      </c>
      <c r="N1174" s="21">
        <v>1</v>
      </c>
      <c r="O1174" s="20"/>
      <c r="P1174" s="21">
        <v>1</v>
      </c>
      <c r="Q1174" s="20"/>
    </row>
    <row r="1175" spans="1:17" x14ac:dyDescent="0.25">
      <c r="A1175" s="15" t="s">
        <v>2126</v>
      </c>
      <c r="B1175" s="15" t="s">
        <v>4755</v>
      </c>
      <c r="C1175" s="15" t="s">
        <v>2125</v>
      </c>
      <c r="D1175" s="15">
        <v>1203556</v>
      </c>
      <c r="E1175" s="15">
        <v>1202555</v>
      </c>
      <c r="F1175" s="15">
        <f>ABS(Tabelle2[[#This Row],[Stop]]-Tabelle2[[#This Row],[Start]]+1)</f>
        <v>1000</v>
      </c>
      <c r="G1175" s="16">
        <f>Tabelle2[[#This Row],[Size '[bp']]]/$F$3118*100</f>
        <v>3.4484899062700441E-2</v>
      </c>
      <c r="H1175" s="15" t="s">
        <v>7960</v>
      </c>
      <c r="I1175" s="14" t="s">
        <v>10593</v>
      </c>
      <c r="J1175" s="14" t="s">
        <v>7961</v>
      </c>
      <c r="K1175" s="22" t="s">
        <v>6900</v>
      </c>
      <c r="L1175" s="22"/>
      <c r="M1175" s="24" t="s">
        <v>11394</v>
      </c>
      <c r="N1175" s="21">
        <v>1</v>
      </c>
      <c r="O1175" s="20"/>
      <c r="P1175" s="21">
        <v>1</v>
      </c>
      <c r="Q1175" s="20"/>
    </row>
    <row r="1176" spans="1:17" x14ac:dyDescent="0.25">
      <c r="A1176" s="15" t="s">
        <v>2124</v>
      </c>
      <c r="B1176" s="15" t="s">
        <v>4756</v>
      </c>
      <c r="C1176" s="15" t="s">
        <v>2123</v>
      </c>
      <c r="D1176" s="15">
        <v>1205100</v>
      </c>
      <c r="E1176" s="15">
        <v>1203559</v>
      </c>
      <c r="F1176" s="15">
        <f>ABS(Tabelle2[[#This Row],[Stop]]-Tabelle2[[#This Row],[Start]]+1)</f>
        <v>1540</v>
      </c>
      <c r="G1176" s="16">
        <f>Tabelle2[[#This Row],[Size '[bp']]]/$F$3118*100</f>
        <v>5.3106744556558678E-2</v>
      </c>
      <c r="H1176" s="15" t="s">
        <v>7962</v>
      </c>
      <c r="I1176" s="14" t="s">
        <v>10594</v>
      </c>
      <c r="J1176" s="14" t="s">
        <v>7961</v>
      </c>
      <c r="K1176" s="22" t="s">
        <v>6900</v>
      </c>
      <c r="L1176" s="22"/>
      <c r="M1176" s="24" t="s">
        <v>11394</v>
      </c>
      <c r="N1176" s="21">
        <v>1</v>
      </c>
      <c r="O1176" s="20"/>
      <c r="P1176" s="21">
        <v>1</v>
      </c>
      <c r="Q1176" s="20"/>
    </row>
    <row r="1177" spans="1:17" x14ac:dyDescent="0.25">
      <c r="A1177" s="15" t="s">
        <v>2122</v>
      </c>
      <c r="B1177" s="15" t="s">
        <v>4757</v>
      </c>
      <c r="D1177" s="15">
        <v>1208296</v>
      </c>
      <c r="E1177" s="15">
        <v>1205381</v>
      </c>
      <c r="F1177" s="15">
        <f>ABS(Tabelle2[[#This Row],[Stop]]-Tabelle2[[#This Row],[Start]]+1)</f>
        <v>2914</v>
      </c>
      <c r="G1177" s="16">
        <f>Tabelle2[[#This Row],[Size '[bp']]]/$F$3118*100</f>
        <v>0.1004889958687091</v>
      </c>
      <c r="I1177" s="14" t="s">
        <v>7963</v>
      </c>
      <c r="J1177" s="14" t="s">
        <v>6708</v>
      </c>
      <c r="K1177" s="22"/>
      <c r="L1177" s="22"/>
      <c r="M1177" s="24"/>
      <c r="N1177" s="21">
        <v>1</v>
      </c>
      <c r="O1177" s="20"/>
      <c r="P1177" s="21">
        <v>1</v>
      </c>
      <c r="Q1177" s="20"/>
    </row>
    <row r="1178" spans="1:17" x14ac:dyDescent="0.25">
      <c r="A1178" s="15" t="s">
        <v>2121</v>
      </c>
      <c r="B1178" s="15" t="s">
        <v>4758</v>
      </c>
      <c r="D1178" s="15">
        <v>1208691</v>
      </c>
      <c r="E1178" s="15">
        <v>1208296</v>
      </c>
      <c r="F1178" s="15">
        <f>ABS(Tabelle2[[#This Row],[Stop]]-Tabelle2[[#This Row],[Start]]+1)</f>
        <v>394</v>
      </c>
      <c r="G1178" s="16">
        <f>Tabelle2[[#This Row],[Size '[bp']]]/$F$3118*100</f>
        <v>1.3587050230703975E-2</v>
      </c>
      <c r="I1178" s="14" t="s">
        <v>7964</v>
      </c>
      <c r="J1178" s="14" t="s">
        <v>6708</v>
      </c>
      <c r="K1178" s="22"/>
      <c r="L1178" s="22"/>
      <c r="M1178" s="24"/>
      <c r="N1178" s="21">
        <v>1</v>
      </c>
      <c r="O1178" s="20"/>
      <c r="P1178" s="21">
        <v>1</v>
      </c>
      <c r="Q1178" s="20"/>
    </row>
    <row r="1179" spans="1:17" x14ac:dyDescent="0.25">
      <c r="A1179" s="15" t="s">
        <v>2120</v>
      </c>
      <c r="B1179" s="15" t="s">
        <v>4759</v>
      </c>
      <c r="D1179" s="15">
        <v>1208842</v>
      </c>
      <c r="E1179" s="15">
        <v>1209609</v>
      </c>
      <c r="F1179" s="15">
        <f>ABS(Tabelle2[[#This Row],[Stop]]-Tabelle2[[#This Row],[Start]]+1)</f>
        <v>768</v>
      </c>
      <c r="G1179" s="16">
        <f>Tabelle2[[#This Row],[Size '[bp']]]/$F$3118*100</f>
        <v>2.6484402480153942E-2</v>
      </c>
      <c r="I1179" s="14" t="s">
        <v>6589</v>
      </c>
      <c r="J1179" s="14" t="s">
        <v>11627</v>
      </c>
      <c r="K1179" s="22"/>
      <c r="L1179" s="22"/>
      <c r="M1179" s="24"/>
      <c r="N1179" s="20"/>
      <c r="O1179" s="21">
        <v>1</v>
      </c>
      <c r="P1179" s="20"/>
      <c r="Q1179" s="21">
        <v>1</v>
      </c>
    </row>
    <row r="1180" spans="1:17" ht="25.5" x14ac:dyDescent="0.25">
      <c r="A1180" s="15" t="s">
        <v>55</v>
      </c>
      <c r="B1180" s="15" t="s">
        <v>4760</v>
      </c>
      <c r="C1180" s="15" t="s">
        <v>11395</v>
      </c>
      <c r="D1180" s="15">
        <v>1211083</v>
      </c>
      <c r="E1180" s="15">
        <v>1209677</v>
      </c>
      <c r="F1180" s="15">
        <f>ABS(Tabelle2[[#This Row],[Stop]]-Tabelle2[[#This Row],[Start]]+1)</f>
        <v>1405</v>
      </c>
      <c r="G1180" s="16">
        <f>Tabelle2[[#This Row],[Size '[bp']]]/$F$3118*100</f>
        <v>4.8451283183094121E-2</v>
      </c>
      <c r="H1180" s="15" t="s">
        <v>11396</v>
      </c>
      <c r="I1180" s="14" t="s">
        <v>11397</v>
      </c>
      <c r="J1180" s="14" t="s">
        <v>6643</v>
      </c>
      <c r="K1180" s="22"/>
      <c r="L1180" s="22"/>
      <c r="M1180" s="24" t="s">
        <v>11398</v>
      </c>
      <c r="N1180" s="21">
        <v>1</v>
      </c>
      <c r="O1180" s="20"/>
      <c r="P1180" s="21">
        <v>1</v>
      </c>
      <c r="Q1180" s="20"/>
    </row>
    <row r="1181" spans="1:17" ht="38.25" x14ac:dyDescent="0.25">
      <c r="A1181" s="15" t="s">
        <v>2119</v>
      </c>
      <c r="B1181" s="15" t="s">
        <v>4761</v>
      </c>
      <c r="D1181" s="15">
        <v>1211402</v>
      </c>
      <c r="E1181" s="15">
        <v>1213600</v>
      </c>
      <c r="F1181" s="15">
        <f>ABS(Tabelle2[[#This Row],[Stop]]-Tabelle2[[#This Row],[Start]]+1)</f>
        <v>2199</v>
      </c>
      <c r="G1181" s="16">
        <f>Tabelle2[[#This Row],[Size '[bp']]]/$F$3118*100</f>
        <v>7.5832293038878285E-2</v>
      </c>
      <c r="I1181" s="14" t="s">
        <v>7965</v>
      </c>
      <c r="J1181" s="14" t="s">
        <v>7966</v>
      </c>
      <c r="K1181" s="22" t="s">
        <v>7477</v>
      </c>
      <c r="L1181" s="22"/>
      <c r="M1181" s="24"/>
      <c r="N1181" s="20"/>
      <c r="O1181" s="20"/>
      <c r="P1181" s="20"/>
      <c r="Q1181" s="20"/>
    </row>
    <row r="1182" spans="1:17" ht="63.75" x14ac:dyDescent="0.25">
      <c r="A1182" s="15" t="s">
        <v>2118</v>
      </c>
      <c r="B1182" s="15" t="s">
        <v>4762</v>
      </c>
      <c r="C1182" s="15" t="s">
        <v>7967</v>
      </c>
      <c r="D1182" s="15">
        <v>1214583</v>
      </c>
      <c r="E1182" s="15">
        <v>1213894</v>
      </c>
      <c r="F1182" s="15">
        <f>ABS(Tabelle2[[#This Row],[Stop]]-Tabelle2[[#This Row],[Start]]+1)</f>
        <v>688</v>
      </c>
      <c r="G1182" s="16">
        <f>Tabelle2[[#This Row],[Size '[bp']]]/$F$3118*100</f>
        <v>2.3725610555137906E-2</v>
      </c>
      <c r="H1182" s="15" t="s">
        <v>7968</v>
      </c>
      <c r="I1182" s="14" t="s">
        <v>10867</v>
      </c>
      <c r="J1182" s="14" t="s">
        <v>6566</v>
      </c>
      <c r="K1182" s="22" t="s">
        <v>7969</v>
      </c>
      <c r="L1182" s="22" t="s">
        <v>7970</v>
      </c>
      <c r="M1182" s="24" t="s">
        <v>11523</v>
      </c>
      <c r="N1182" s="20"/>
      <c r="O1182" s="20"/>
      <c r="P1182" s="20"/>
      <c r="Q1182" s="20"/>
    </row>
    <row r="1183" spans="1:17" ht="38.25" x14ac:dyDescent="0.25">
      <c r="A1183" s="15" t="s">
        <v>2117</v>
      </c>
      <c r="B1183" s="15" t="s">
        <v>4763</v>
      </c>
      <c r="C1183" s="15" t="s">
        <v>7971</v>
      </c>
      <c r="D1183" s="15">
        <v>1214737</v>
      </c>
      <c r="E1183" s="15">
        <v>1216329</v>
      </c>
      <c r="F1183" s="15">
        <f>ABS(Tabelle2[[#This Row],[Stop]]-Tabelle2[[#This Row],[Start]]+1)</f>
        <v>1593</v>
      </c>
      <c r="G1183" s="16">
        <f>Tabelle2[[#This Row],[Size '[bp']]]/$F$3118*100</f>
        <v>5.4934444206881809E-2</v>
      </c>
      <c r="H1183" s="15" t="s">
        <v>7972</v>
      </c>
      <c r="I1183" s="14" t="s">
        <v>11399</v>
      </c>
      <c r="J1183" s="14" t="s">
        <v>6614</v>
      </c>
      <c r="K1183" s="22" t="s">
        <v>7973</v>
      </c>
      <c r="L1183" s="22"/>
      <c r="M1183" s="24" t="s">
        <v>11511</v>
      </c>
      <c r="N1183" s="20"/>
      <c r="O1183" s="20"/>
      <c r="P1183" s="20"/>
      <c r="Q1183" s="20"/>
    </row>
    <row r="1184" spans="1:17" x14ac:dyDescent="0.25">
      <c r="A1184" s="15" t="s">
        <v>2116</v>
      </c>
      <c r="B1184" s="15" t="s">
        <v>4764</v>
      </c>
      <c r="C1184" s="15" t="s">
        <v>7974</v>
      </c>
      <c r="D1184" s="15">
        <v>1216339</v>
      </c>
      <c r="E1184" s="15">
        <v>1217409</v>
      </c>
      <c r="F1184" s="15">
        <f>ABS(Tabelle2[[#This Row],[Stop]]-Tabelle2[[#This Row],[Start]]+1)</f>
        <v>1071</v>
      </c>
      <c r="G1184" s="16">
        <f>Tabelle2[[#This Row],[Size '[bp']]]/$F$3118*100</f>
        <v>3.6933326896152176E-2</v>
      </c>
      <c r="H1184" s="15" t="s">
        <v>7975</v>
      </c>
      <c r="I1184" s="14" t="s">
        <v>7976</v>
      </c>
      <c r="J1184" s="14" t="s">
        <v>6614</v>
      </c>
      <c r="K1184" s="22" t="s">
        <v>7973</v>
      </c>
      <c r="L1184" s="22"/>
      <c r="M1184" s="24" t="s">
        <v>11511</v>
      </c>
      <c r="N1184" s="20"/>
      <c r="O1184" s="20"/>
      <c r="P1184" s="20"/>
      <c r="Q1184" s="20"/>
    </row>
    <row r="1185" spans="1:17" x14ac:dyDescent="0.25">
      <c r="A1185" s="15" t="s">
        <v>2115</v>
      </c>
      <c r="B1185" s="15" t="s">
        <v>4765</v>
      </c>
      <c r="C1185" s="15" t="s">
        <v>7977</v>
      </c>
      <c r="D1185" s="15">
        <v>1217420</v>
      </c>
      <c r="E1185" s="15">
        <v>1218307</v>
      </c>
      <c r="F1185" s="15">
        <f>ABS(Tabelle2[[#This Row],[Stop]]-Tabelle2[[#This Row],[Start]]+1)</f>
        <v>888</v>
      </c>
      <c r="G1185" s="16">
        <f>Tabelle2[[#This Row],[Size '[bp']]]/$F$3118*100</f>
        <v>3.062259036767799E-2</v>
      </c>
      <c r="H1185" s="15" t="s">
        <v>7978</v>
      </c>
      <c r="I1185" s="14" t="s">
        <v>7979</v>
      </c>
      <c r="J1185" s="14" t="s">
        <v>6614</v>
      </c>
      <c r="K1185" s="22" t="s">
        <v>7973</v>
      </c>
      <c r="L1185" s="22"/>
      <c r="M1185" s="24" t="s">
        <v>11511</v>
      </c>
      <c r="N1185" s="20"/>
      <c r="O1185" s="20"/>
      <c r="P1185" s="20"/>
      <c r="Q1185" s="20"/>
    </row>
    <row r="1186" spans="1:17" x14ac:dyDescent="0.25">
      <c r="A1186" s="15" t="s">
        <v>2114</v>
      </c>
      <c r="B1186" s="15" t="s">
        <v>4766</v>
      </c>
      <c r="D1186" s="15">
        <v>1218842</v>
      </c>
      <c r="E1186" s="15">
        <v>1218369</v>
      </c>
      <c r="F1186" s="15">
        <f>ABS(Tabelle2[[#This Row],[Stop]]-Tabelle2[[#This Row],[Start]]+1)</f>
        <v>472</v>
      </c>
      <c r="G1186" s="16">
        <f>Tabelle2[[#This Row],[Size '[bp']]]/$F$3118*100</f>
        <v>1.6276872357594611E-2</v>
      </c>
      <c r="I1186" s="14" t="s">
        <v>6564</v>
      </c>
      <c r="J1186" s="14" t="s">
        <v>11627</v>
      </c>
      <c r="K1186" s="22"/>
      <c r="L1186" s="22"/>
      <c r="M1186" s="24"/>
      <c r="N1186" s="20"/>
      <c r="O1186" s="20"/>
      <c r="P1186" s="20"/>
      <c r="Q1186" s="20"/>
    </row>
    <row r="1187" spans="1:17" x14ac:dyDescent="0.25">
      <c r="A1187" s="15" t="s">
        <v>2113</v>
      </c>
      <c r="B1187" s="15" t="s">
        <v>4767</v>
      </c>
      <c r="D1187" s="15">
        <v>1219450</v>
      </c>
      <c r="E1187" s="15">
        <v>1218908</v>
      </c>
      <c r="F1187" s="15">
        <f>ABS(Tabelle2[[#This Row],[Stop]]-Tabelle2[[#This Row],[Start]]+1)</f>
        <v>541</v>
      </c>
      <c r="G1187" s="16">
        <f>Tabelle2[[#This Row],[Size '[bp']]]/$F$3118*100</f>
        <v>1.8656330392920941E-2</v>
      </c>
      <c r="I1187" s="14" t="s">
        <v>7358</v>
      </c>
      <c r="J1187" s="14" t="s">
        <v>11627</v>
      </c>
      <c r="K1187" s="22"/>
      <c r="L1187" s="22"/>
      <c r="M1187" s="24"/>
      <c r="N1187" s="20"/>
      <c r="O1187" s="20"/>
      <c r="P1187" s="20"/>
      <c r="Q1187" s="20"/>
    </row>
    <row r="1188" spans="1:17" ht="25.5" x14ac:dyDescent="0.25">
      <c r="A1188" s="15" t="s">
        <v>97</v>
      </c>
      <c r="B1188" s="15" t="s">
        <v>4768</v>
      </c>
      <c r="C1188" s="15" t="s">
        <v>98</v>
      </c>
      <c r="D1188" s="15">
        <v>1221070</v>
      </c>
      <c r="E1188" s="15">
        <v>1219496</v>
      </c>
      <c r="F1188" s="15">
        <f>ABS(Tabelle2[[#This Row],[Stop]]-Tabelle2[[#This Row],[Start]]+1)</f>
        <v>1573</v>
      </c>
      <c r="G1188" s="16">
        <f>Tabelle2[[#This Row],[Size '[bp']]]/$F$3118*100</f>
        <v>5.4244746225627798E-2</v>
      </c>
      <c r="H1188" s="15" t="s">
        <v>7980</v>
      </c>
      <c r="I1188" s="14" t="s">
        <v>7981</v>
      </c>
      <c r="J1188" s="14" t="s">
        <v>6643</v>
      </c>
      <c r="K1188" s="22" t="s">
        <v>7982</v>
      </c>
      <c r="L1188" s="22"/>
      <c r="M1188" s="24" t="s">
        <v>10762</v>
      </c>
      <c r="N1188" s="20"/>
      <c r="O1188" s="20"/>
      <c r="P1188" s="20"/>
      <c r="Q1188" s="20"/>
    </row>
    <row r="1189" spans="1:17" ht="38.25" x14ac:dyDescent="0.25">
      <c r="A1189" s="15" t="s">
        <v>2112</v>
      </c>
      <c r="B1189" s="15" t="s">
        <v>4769</v>
      </c>
      <c r="D1189" s="15">
        <v>1221363</v>
      </c>
      <c r="E1189" s="15">
        <v>1224467</v>
      </c>
      <c r="F1189" s="15">
        <f>ABS(Tabelle2[[#This Row],[Stop]]-Tabelle2[[#This Row],[Start]]+1)</f>
        <v>3105</v>
      </c>
      <c r="G1189" s="16">
        <f>Tabelle2[[#This Row],[Size '[bp']]]/$F$3118*100</f>
        <v>0.10707561158968487</v>
      </c>
      <c r="I1189" s="14" t="s">
        <v>7983</v>
      </c>
      <c r="J1189" s="14" t="s">
        <v>7966</v>
      </c>
      <c r="K1189" s="22"/>
      <c r="L1189" s="22"/>
      <c r="M1189" s="24"/>
      <c r="N1189" s="20"/>
      <c r="O1189" s="20"/>
      <c r="P1189" s="20"/>
      <c r="Q1189" s="20"/>
    </row>
    <row r="1190" spans="1:17" x14ac:dyDescent="0.25">
      <c r="A1190" s="15" t="s">
        <v>2111</v>
      </c>
      <c r="B1190" s="15" t="s">
        <v>4770</v>
      </c>
      <c r="D1190" s="15">
        <v>1224460</v>
      </c>
      <c r="E1190" s="15">
        <v>1225314</v>
      </c>
      <c r="F1190" s="15">
        <f>ABS(Tabelle2[[#This Row],[Stop]]-Tabelle2[[#This Row],[Start]]+1)</f>
        <v>855</v>
      </c>
      <c r="G1190" s="16">
        <f>Tabelle2[[#This Row],[Size '[bp']]]/$F$3118*100</f>
        <v>2.9484588698608882E-2</v>
      </c>
      <c r="I1190" s="14" t="s">
        <v>7984</v>
      </c>
      <c r="J1190" s="14" t="s">
        <v>6563</v>
      </c>
      <c r="K1190" s="22"/>
      <c r="L1190" s="22"/>
      <c r="M1190" s="24"/>
      <c r="N1190" s="20"/>
      <c r="O1190" s="20"/>
      <c r="P1190" s="20"/>
      <c r="Q1190" s="20"/>
    </row>
    <row r="1191" spans="1:17" ht="25.5" x14ac:dyDescent="0.25">
      <c r="A1191" s="15" t="s">
        <v>2110</v>
      </c>
      <c r="B1191" s="15" t="s">
        <v>4771</v>
      </c>
      <c r="D1191" s="15">
        <v>1225385</v>
      </c>
      <c r="E1191" s="15">
        <v>1226530</v>
      </c>
      <c r="F1191" s="15">
        <f>ABS(Tabelle2[[#This Row],[Stop]]-Tabelle2[[#This Row],[Start]]+1)</f>
        <v>1146</v>
      </c>
      <c r="G1191" s="16">
        <f>Tabelle2[[#This Row],[Size '[bp']]]/$F$3118*100</f>
        <v>3.9519694325854705E-2</v>
      </c>
      <c r="I1191" s="14" t="s">
        <v>7985</v>
      </c>
      <c r="J1191" s="14" t="s">
        <v>6554</v>
      </c>
      <c r="K1191" s="22" t="s">
        <v>7344</v>
      </c>
      <c r="L1191" s="22"/>
      <c r="M1191" s="24"/>
      <c r="N1191" s="20"/>
      <c r="O1191" s="20"/>
      <c r="P1191" s="20"/>
      <c r="Q1191" s="20"/>
    </row>
    <row r="1192" spans="1:17" ht="25.5" x14ac:dyDescent="0.25">
      <c r="A1192" s="15" t="s">
        <v>2109</v>
      </c>
      <c r="B1192" s="15" t="s">
        <v>4772</v>
      </c>
      <c r="D1192" s="15">
        <v>1226534</v>
      </c>
      <c r="E1192" s="15">
        <v>1229164</v>
      </c>
      <c r="F1192" s="15">
        <f>ABS(Tabelle2[[#This Row],[Stop]]-Tabelle2[[#This Row],[Start]]+1)</f>
        <v>2631</v>
      </c>
      <c r="G1192" s="16">
        <f>Tabelle2[[#This Row],[Size '[bp']]]/$F$3118*100</f>
        <v>9.0729769433964866E-2</v>
      </c>
      <c r="I1192" s="14" t="s">
        <v>7986</v>
      </c>
      <c r="J1192" s="14" t="s">
        <v>6554</v>
      </c>
      <c r="K1192" s="22" t="s">
        <v>7344</v>
      </c>
      <c r="L1192" s="22"/>
      <c r="M1192" s="24"/>
      <c r="N1192" s="20"/>
      <c r="O1192" s="20"/>
      <c r="P1192" s="20"/>
      <c r="Q1192" s="20"/>
    </row>
    <row r="1193" spans="1:17" x14ac:dyDescent="0.25">
      <c r="A1193" s="15" t="s">
        <v>2108</v>
      </c>
      <c r="B1193" s="15" t="s">
        <v>4773</v>
      </c>
      <c r="C1193" s="15" t="s">
        <v>2107</v>
      </c>
      <c r="D1193" s="15">
        <v>1229331</v>
      </c>
      <c r="E1193" s="15">
        <v>1230107</v>
      </c>
      <c r="F1193" s="15">
        <f>ABS(Tabelle2[[#This Row],[Stop]]-Tabelle2[[#This Row],[Start]]+1)</f>
        <v>777</v>
      </c>
      <c r="G1193" s="16">
        <f>Tabelle2[[#This Row],[Size '[bp']]]/$F$3118*100</f>
        <v>2.6794766571718243E-2</v>
      </c>
      <c r="H1193" s="15" t="s">
        <v>7987</v>
      </c>
      <c r="I1193" s="14" t="s">
        <v>7988</v>
      </c>
      <c r="J1193" s="14" t="s">
        <v>6684</v>
      </c>
      <c r="K1193" s="22"/>
      <c r="L1193" s="22"/>
      <c r="M1193" s="24"/>
      <c r="N1193" s="20"/>
      <c r="O1193" s="20"/>
      <c r="P1193" s="20"/>
      <c r="Q1193" s="20"/>
    </row>
    <row r="1194" spans="1:17" x14ac:dyDescent="0.25">
      <c r="A1194" s="15" t="s">
        <v>2106</v>
      </c>
      <c r="B1194" s="15" t="s">
        <v>4774</v>
      </c>
      <c r="C1194" s="15" t="s">
        <v>7989</v>
      </c>
      <c r="D1194" s="15">
        <v>1230186</v>
      </c>
      <c r="E1194" s="15">
        <v>1230566</v>
      </c>
      <c r="F1194" s="15">
        <f>ABS(Tabelle2[[#This Row],[Stop]]-Tabelle2[[#This Row],[Start]]+1)</f>
        <v>381</v>
      </c>
      <c r="G1194" s="16">
        <f>Tabelle2[[#This Row],[Size '[bp']]]/$F$3118*100</f>
        <v>1.3138746542888869E-2</v>
      </c>
      <c r="H1194" s="15" t="s">
        <v>7990</v>
      </c>
      <c r="I1194" s="14" t="s">
        <v>7991</v>
      </c>
      <c r="J1194" s="14" t="s">
        <v>6684</v>
      </c>
      <c r="K1194" s="22"/>
      <c r="L1194" s="22"/>
      <c r="M1194" s="24"/>
      <c r="N1194" s="20"/>
      <c r="O1194" s="20"/>
      <c r="P1194" s="20"/>
      <c r="Q1194" s="20"/>
    </row>
    <row r="1195" spans="1:17" x14ac:dyDescent="0.25">
      <c r="A1195" s="15" t="s">
        <v>2105</v>
      </c>
      <c r="B1195" s="15" t="s">
        <v>4775</v>
      </c>
      <c r="D1195" s="15">
        <v>1231184</v>
      </c>
      <c r="E1195" s="15">
        <v>1230645</v>
      </c>
      <c r="F1195" s="15">
        <f>ABS(Tabelle2[[#This Row],[Stop]]-Tabelle2[[#This Row],[Start]]+1)</f>
        <v>538</v>
      </c>
      <c r="G1195" s="16">
        <f>Tabelle2[[#This Row],[Size '[bp']]]/$F$3118*100</f>
        <v>1.8552875695732839E-2</v>
      </c>
      <c r="I1195" s="14" t="s">
        <v>7992</v>
      </c>
      <c r="J1195" s="14" t="s">
        <v>11627</v>
      </c>
      <c r="K1195" s="22" t="s">
        <v>7797</v>
      </c>
      <c r="L1195" s="22"/>
      <c r="M1195" s="24"/>
      <c r="N1195" s="20"/>
      <c r="O1195" s="20"/>
      <c r="P1195" s="20"/>
      <c r="Q1195" s="20"/>
    </row>
    <row r="1196" spans="1:17" ht="89.25" x14ac:dyDescent="0.25">
      <c r="A1196" s="15" t="s">
        <v>2104</v>
      </c>
      <c r="B1196" s="15" t="s">
        <v>4776</v>
      </c>
      <c r="C1196" s="15" t="s">
        <v>2103</v>
      </c>
      <c r="D1196" s="15">
        <v>1231463</v>
      </c>
      <c r="E1196" s="15">
        <v>1231951</v>
      </c>
      <c r="F1196" s="15">
        <f>ABS(Tabelle2[[#This Row],[Stop]]-Tabelle2[[#This Row],[Start]]+1)</f>
        <v>489</v>
      </c>
      <c r="G1196" s="16">
        <f>Tabelle2[[#This Row],[Size '[bp']]]/$F$3118*100</f>
        <v>1.6863115641660518E-2</v>
      </c>
      <c r="H1196" s="15" t="s">
        <v>7993</v>
      </c>
      <c r="I1196" s="14" t="s">
        <v>10869</v>
      </c>
      <c r="J1196" s="14" t="s">
        <v>6566</v>
      </c>
      <c r="K1196" s="22" t="s">
        <v>7797</v>
      </c>
      <c r="L1196" s="22" t="s">
        <v>10680</v>
      </c>
      <c r="M1196" s="24" t="s">
        <v>10868</v>
      </c>
      <c r="N1196" s="20"/>
      <c r="O1196" s="20"/>
      <c r="P1196" s="20"/>
      <c r="Q1196" s="20"/>
    </row>
    <row r="1197" spans="1:17" x14ac:dyDescent="0.25">
      <c r="A1197" s="15" t="s">
        <v>2102</v>
      </c>
      <c r="B1197" s="15" t="s">
        <v>4777</v>
      </c>
      <c r="D1197" s="15">
        <v>1232087</v>
      </c>
      <c r="E1197" s="15">
        <v>1232302</v>
      </c>
      <c r="F1197" s="15">
        <f>ABS(Tabelle2[[#This Row],[Stop]]-Tabelle2[[#This Row],[Start]]+1)</f>
        <v>216</v>
      </c>
      <c r="G1197" s="16">
        <f>Tabelle2[[#This Row],[Size '[bp']]]/$F$3118*100</f>
        <v>7.448738197543295E-3</v>
      </c>
      <c r="I1197" s="14" t="s">
        <v>7762</v>
      </c>
      <c r="J1197" s="14" t="s">
        <v>6566</v>
      </c>
      <c r="K1197" s="22"/>
      <c r="L1197" s="22"/>
      <c r="M1197" s="24"/>
      <c r="N1197" s="20"/>
      <c r="O1197" s="20"/>
      <c r="P1197" s="20"/>
      <c r="Q1197" s="20"/>
    </row>
    <row r="1198" spans="1:17" x14ac:dyDescent="0.25">
      <c r="A1198" s="15" t="s">
        <v>2101</v>
      </c>
      <c r="B1198" s="15" t="s">
        <v>4778</v>
      </c>
      <c r="D1198" s="15">
        <v>1232801</v>
      </c>
      <c r="E1198" s="15">
        <v>1232379</v>
      </c>
      <c r="F1198" s="15">
        <f>ABS(Tabelle2[[#This Row],[Stop]]-Tabelle2[[#This Row],[Start]]+1)</f>
        <v>421</v>
      </c>
      <c r="G1198" s="16">
        <f>Tabelle2[[#This Row],[Size '[bp']]]/$F$3118*100</f>
        <v>1.4518142505396885E-2</v>
      </c>
      <c r="I1198" s="14" t="s">
        <v>120</v>
      </c>
      <c r="J1198" s="14" t="s">
        <v>11627</v>
      </c>
      <c r="K1198" s="22"/>
      <c r="L1198" s="22"/>
      <c r="M1198" s="24"/>
      <c r="N1198" s="20"/>
      <c r="O1198" s="20"/>
      <c r="P1198" s="20"/>
      <c r="Q1198" s="20"/>
    </row>
    <row r="1199" spans="1:17" x14ac:dyDescent="0.25">
      <c r="A1199" s="15" t="s">
        <v>2100</v>
      </c>
      <c r="B1199" s="15" t="s">
        <v>4779</v>
      </c>
      <c r="D1199" s="15">
        <v>1233198</v>
      </c>
      <c r="E1199" s="15">
        <v>1233950</v>
      </c>
      <c r="F1199" s="15">
        <f>ABS(Tabelle2[[#This Row],[Stop]]-Tabelle2[[#This Row],[Start]]+1)</f>
        <v>753</v>
      </c>
      <c r="G1199" s="16">
        <f>Tabelle2[[#This Row],[Size '[bp']]]/$F$3118*100</f>
        <v>2.5967128994213433E-2</v>
      </c>
      <c r="I1199" s="14" t="s">
        <v>7994</v>
      </c>
      <c r="J1199" s="14" t="s">
        <v>6566</v>
      </c>
      <c r="K1199" s="22"/>
      <c r="L1199" s="22"/>
      <c r="M1199" s="24"/>
      <c r="N1199" s="20"/>
      <c r="O1199" s="20"/>
      <c r="P1199" s="20"/>
      <c r="Q1199" s="20"/>
    </row>
    <row r="1200" spans="1:17" x14ac:dyDescent="0.25">
      <c r="A1200" s="15" t="s">
        <v>2099</v>
      </c>
      <c r="B1200" s="15" t="s">
        <v>4780</v>
      </c>
      <c r="D1200" s="15">
        <v>1234071</v>
      </c>
      <c r="E1200" s="15">
        <v>1234307</v>
      </c>
      <c r="F1200" s="15">
        <f>ABS(Tabelle2[[#This Row],[Stop]]-Tabelle2[[#This Row],[Start]]+1)</f>
        <v>237</v>
      </c>
      <c r="G1200" s="16">
        <f>Tabelle2[[#This Row],[Size '[bp']]]/$F$3118*100</f>
        <v>8.1729210778600046E-3</v>
      </c>
      <c r="I1200" s="14" t="s">
        <v>7995</v>
      </c>
      <c r="J1200" s="14" t="s">
        <v>6585</v>
      </c>
      <c r="K1200" s="22"/>
      <c r="L1200" s="22"/>
      <c r="M1200" s="24"/>
      <c r="N1200" s="20"/>
      <c r="O1200" s="20"/>
      <c r="P1200" s="20"/>
      <c r="Q1200" s="20"/>
    </row>
    <row r="1201" spans="1:17" ht="25.5" x14ac:dyDescent="0.25">
      <c r="A1201" s="15" t="s">
        <v>2098</v>
      </c>
      <c r="B1201" s="15" t="s">
        <v>4781</v>
      </c>
      <c r="C1201" s="15" t="s">
        <v>2097</v>
      </c>
      <c r="D1201" s="15">
        <v>1234475</v>
      </c>
      <c r="E1201" s="15">
        <v>1236352</v>
      </c>
      <c r="F1201" s="15">
        <f>ABS(Tabelle2[[#This Row],[Stop]]-Tabelle2[[#This Row],[Start]]+1)</f>
        <v>1878</v>
      </c>
      <c r="G1201" s="16">
        <f>Tabelle2[[#This Row],[Size '[bp']]]/$F$3118*100</f>
        <v>6.4762640439751426E-2</v>
      </c>
      <c r="H1201" s="15" t="s">
        <v>7996</v>
      </c>
      <c r="I1201" s="14" t="s">
        <v>11594</v>
      </c>
      <c r="J1201" s="14" t="s">
        <v>6597</v>
      </c>
      <c r="K1201" s="22"/>
      <c r="L1201" s="22"/>
      <c r="M1201" s="24"/>
      <c r="N1201" s="20"/>
      <c r="O1201" s="20"/>
      <c r="P1201" s="20"/>
      <c r="Q1201" s="20"/>
    </row>
    <row r="1202" spans="1:17" x14ac:dyDescent="0.25">
      <c r="A1202" s="15" t="s">
        <v>2096</v>
      </c>
      <c r="B1202" s="15" t="s">
        <v>4782</v>
      </c>
      <c r="D1202" s="15">
        <v>1236451</v>
      </c>
      <c r="E1202" s="15">
        <v>1237083</v>
      </c>
      <c r="F1202" s="15">
        <f>ABS(Tabelle2[[#This Row],[Stop]]-Tabelle2[[#This Row],[Start]]+1)</f>
        <v>633</v>
      </c>
      <c r="G1202" s="16">
        <f>Tabelle2[[#This Row],[Size '[bp']]]/$F$3118*100</f>
        <v>2.1828941106689381E-2</v>
      </c>
      <c r="I1202" s="14" t="s">
        <v>7997</v>
      </c>
      <c r="J1202" s="14" t="s">
        <v>6563</v>
      </c>
      <c r="K1202" s="22"/>
      <c r="L1202" s="22"/>
      <c r="M1202" s="24"/>
      <c r="N1202" s="20"/>
      <c r="O1202" s="20"/>
      <c r="P1202" s="20"/>
      <c r="Q1202" s="20"/>
    </row>
    <row r="1203" spans="1:17" x14ac:dyDescent="0.25">
      <c r="A1203" s="15" t="s">
        <v>7998</v>
      </c>
      <c r="D1203" s="15">
        <v>1237936</v>
      </c>
      <c r="E1203" s="15">
        <v>1237864</v>
      </c>
      <c r="F1203" s="15">
        <f>ABS(Tabelle2[[#This Row],[Stop]]-Tabelle2[[#This Row],[Start]]+1)</f>
        <v>71</v>
      </c>
      <c r="G1203" s="16">
        <f>Tabelle2[[#This Row],[Size '[bp']]]/$F$3118*100</f>
        <v>2.4484278334517312E-3</v>
      </c>
      <c r="I1203" s="14" t="s">
        <v>6856</v>
      </c>
      <c r="J1203" s="14" t="s">
        <v>6575</v>
      </c>
      <c r="K1203" s="22"/>
      <c r="L1203" s="22"/>
      <c r="M1203" s="24"/>
      <c r="N1203" s="20"/>
      <c r="O1203" s="20"/>
      <c r="P1203" s="20"/>
      <c r="Q1203" s="20"/>
    </row>
    <row r="1204" spans="1:17" x14ac:dyDescent="0.25">
      <c r="A1204" s="15" t="s">
        <v>2095</v>
      </c>
      <c r="B1204" s="15" t="s">
        <v>4783</v>
      </c>
      <c r="D1204" s="15">
        <v>1239593</v>
      </c>
      <c r="E1204" s="15">
        <v>1238010</v>
      </c>
      <c r="F1204" s="15">
        <f>ABS(Tabelle2[[#This Row],[Stop]]-Tabelle2[[#This Row],[Start]]+1)</f>
        <v>1582</v>
      </c>
      <c r="G1204" s="16">
        <f>Tabelle2[[#This Row],[Size '[bp']]]/$F$3118*100</f>
        <v>5.4555110317192103E-2</v>
      </c>
      <c r="I1204" s="14" t="s">
        <v>7999</v>
      </c>
      <c r="J1204" s="14" t="s">
        <v>6563</v>
      </c>
      <c r="K1204" s="22"/>
      <c r="L1204" s="22"/>
      <c r="M1204" s="24"/>
      <c r="N1204" s="20"/>
      <c r="O1204" s="20"/>
      <c r="P1204" s="20"/>
      <c r="Q1204" s="20"/>
    </row>
    <row r="1205" spans="1:17" x14ac:dyDescent="0.25">
      <c r="A1205" s="15" t="s">
        <v>2094</v>
      </c>
      <c r="B1205" s="15" t="s">
        <v>4784</v>
      </c>
      <c r="C1205" s="15" t="s">
        <v>2093</v>
      </c>
      <c r="D1205" s="15">
        <v>1239742</v>
      </c>
      <c r="E1205" s="15">
        <v>1241394</v>
      </c>
      <c r="F1205" s="15">
        <f>ABS(Tabelle2[[#This Row],[Stop]]-Tabelle2[[#This Row],[Start]]+1)</f>
        <v>1653</v>
      </c>
      <c r="G1205" s="16">
        <f>Tabelle2[[#This Row],[Size '[bp']]]/$F$3118*100</f>
        <v>5.700353815064383E-2</v>
      </c>
      <c r="H1205" s="15" t="s">
        <v>8000</v>
      </c>
      <c r="I1205" s="14" t="s">
        <v>8001</v>
      </c>
      <c r="J1205" s="14" t="s">
        <v>6575</v>
      </c>
      <c r="K1205" s="22" t="s">
        <v>6893</v>
      </c>
      <c r="L1205" s="22"/>
      <c r="M1205" s="24"/>
      <c r="N1205" s="20"/>
      <c r="O1205" s="20"/>
      <c r="P1205" s="20"/>
      <c r="Q1205" s="20"/>
    </row>
    <row r="1206" spans="1:17" x14ac:dyDescent="0.25">
      <c r="A1206" s="15" t="s">
        <v>2092</v>
      </c>
      <c r="B1206" s="15" t="s">
        <v>4785</v>
      </c>
      <c r="C1206" s="15" t="s">
        <v>2091</v>
      </c>
      <c r="D1206" s="15">
        <v>1241397</v>
      </c>
      <c r="E1206" s="15">
        <v>1242734</v>
      </c>
      <c r="F1206" s="15">
        <f>ABS(Tabelle2[[#This Row],[Stop]]-Tabelle2[[#This Row],[Start]]+1)</f>
        <v>1338</v>
      </c>
      <c r="G1206" s="16">
        <f>Tabelle2[[#This Row],[Size '[bp']]]/$F$3118*100</f>
        <v>4.6140794945893196E-2</v>
      </c>
      <c r="H1206" s="15" t="s">
        <v>8002</v>
      </c>
      <c r="I1206" s="14" t="s">
        <v>8003</v>
      </c>
      <c r="J1206" s="14" t="s">
        <v>6643</v>
      </c>
      <c r="K1206" s="22" t="s">
        <v>6893</v>
      </c>
      <c r="L1206" s="22"/>
      <c r="M1206" s="27" t="s">
        <v>11400</v>
      </c>
      <c r="N1206" s="20"/>
      <c r="O1206" s="20"/>
      <c r="P1206" s="20"/>
      <c r="Q1206" s="20"/>
    </row>
    <row r="1207" spans="1:17" x14ac:dyDescent="0.25">
      <c r="A1207" s="15" t="s">
        <v>2090</v>
      </c>
      <c r="B1207" s="15" t="s">
        <v>4786</v>
      </c>
      <c r="D1207" s="15">
        <v>1243624</v>
      </c>
      <c r="E1207" s="15">
        <v>1243019</v>
      </c>
      <c r="F1207" s="15">
        <f>ABS(Tabelle2[[#This Row],[Stop]]-Tabelle2[[#This Row],[Start]]+1)</f>
        <v>604</v>
      </c>
      <c r="G1207" s="16">
        <f>Tabelle2[[#This Row],[Size '[bp']]]/$F$3118*100</f>
        <v>2.0828879033871067E-2</v>
      </c>
      <c r="I1207" s="14" t="s">
        <v>120</v>
      </c>
      <c r="J1207" s="14" t="s">
        <v>11627</v>
      </c>
      <c r="K1207" s="22"/>
      <c r="L1207" s="22"/>
      <c r="M1207" s="24"/>
      <c r="N1207" s="20"/>
      <c r="O1207" s="20"/>
      <c r="P1207" s="20"/>
      <c r="Q1207" s="20"/>
    </row>
    <row r="1208" spans="1:17" x14ac:dyDescent="0.25">
      <c r="A1208" s="15" t="s">
        <v>2089</v>
      </c>
      <c r="B1208" s="15" t="s">
        <v>4787</v>
      </c>
      <c r="D1208" s="15">
        <v>1243743</v>
      </c>
      <c r="E1208" s="15">
        <v>1243621</v>
      </c>
      <c r="F1208" s="15">
        <f>ABS(Tabelle2[[#This Row],[Stop]]-Tabelle2[[#This Row],[Start]]+1)</f>
        <v>121</v>
      </c>
      <c r="G1208" s="16">
        <f>Tabelle2[[#This Row],[Size '[bp']]]/$F$3118*100</f>
        <v>4.1726727865867537E-3</v>
      </c>
      <c r="I1208" s="14" t="s">
        <v>6589</v>
      </c>
      <c r="J1208" s="14" t="s">
        <v>11627</v>
      </c>
      <c r="K1208" s="22"/>
      <c r="L1208" s="22"/>
      <c r="M1208" s="24"/>
      <c r="N1208" s="20"/>
      <c r="O1208" s="20"/>
      <c r="P1208" s="20"/>
      <c r="Q1208" s="20"/>
    </row>
    <row r="1209" spans="1:17" ht="25.5" x14ac:dyDescent="0.25">
      <c r="A1209" s="15" t="s">
        <v>2088</v>
      </c>
      <c r="B1209" s="15" t="s">
        <v>4788</v>
      </c>
      <c r="C1209" s="15" t="s">
        <v>2087</v>
      </c>
      <c r="D1209" s="15">
        <v>1243975</v>
      </c>
      <c r="E1209" s="15">
        <v>1245312</v>
      </c>
      <c r="F1209" s="15">
        <f>ABS(Tabelle2[[#This Row],[Stop]]-Tabelle2[[#This Row],[Start]]+1)</f>
        <v>1338</v>
      </c>
      <c r="G1209" s="16">
        <f>Tabelle2[[#This Row],[Size '[bp']]]/$F$3118*100</f>
        <v>4.6140794945893196E-2</v>
      </c>
      <c r="H1209" s="15" t="s">
        <v>8004</v>
      </c>
      <c r="I1209" s="14" t="s">
        <v>8005</v>
      </c>
      <c r="J1209" s="14" t="s">
        <v>6643</v>
      </c>
      <c r="K1209" s="29" t="s">
        <v>7380</v>
      </c>
      <c r="L1209" s="29"/>
      <c r="M1209" s="30" t="s">
        <v>11401</v>
      </c>
      <c r="N1209" s="20"/>
      <c r="O1209" s="20"/>
      <c r="P1209" s="20"/>
      <c r="Q1209" s="20"/>
    </row>
    <row r="1210" spans="1:17" x14ac:dyDescent="0.25">
      <c r="A1210" s="15" t="s">
        <v>2086</v>
      </c>
      <c r="B1210" s="15" t="s">
        <v>4789</v>
      </c>
      <c r="C1210" s="15" t="s">
        <v>2085</v>
      </c>
      <c r="D1210" s="15">
        <v>1245323</v>
      </c>
      <c r="E1210" s="15">
        <v>1246252</v>
      </c>
      <c r="F1210" s="15">
        <f>ABS(Tabelle2[[#This Row],[Stop]]-Tabelle2[[#This Row],[Start]]+1)</f>
        <v>930</v>
      </c>
      <c r="G1210" s="16">
        <f>Tabelle2[[#This Row],[Size '[bp']]]/$F$3118*100</f>
        <v>3.2070956128311415E-2</v>
      </c>
      <c r="H1210" s="15" t="s">
        <v>8006</v>
      </c>
      <c r="I1210" s="14" t="s">
        <v>8007</v>
      </c>
      <c r="J1210" s="14" t="s">
        <v>6643</v>
      </c>
      <c r="K1210" s="29" t="s">
        <v>7380</v>
      </c>
      <c r="L1210" s="29"/>
      <c r="M1210" s="30" t="s">
        <v>11242</v>
      </c>
      <c r="N1210" s="20"/>
      <c r="O1210" s="20"/>
      <c r="P1210" s="20"/>
      <c r="Q1210" s="20"/>
    </row>
    <row r="1211" spans="1:17" ht="51" x14ac:dyDescent="0.25">
      <c r="A1211" s="15" t="s">
        <v>2084</v>
      </c>
      <c r="B1211" s="15" t="s">
        <v>4790</v>
      </c>
      <c r="C1211" s="15" t="s">
        <v>2083</v>
      </c>
      <c r="D1211" s="15">
        <v>1247000</v>
      </c>
      <c r="E1211" s="15">
        <v>1246308</v>
      </c>
      <c r="F1211" s="15">
        <f>ABS(Tabelle2[[#This Row],[Stop]]-Tabelle2[[#This Row],[Start]]+1)</f>
        <v>691</v>
      </c>
      <c r="G1211" s="16">
        <f>Tabelle2[[#This Row],[Size '[bp']]]/$F$3118*100</f>
        <v>2.3829065252326007E-2</v>
      </c>
      <c r="H1211" s="15" t="s">
        <v>8008</v>
      </c>
      <c r="I1211" s="14" t="s">
        <v>10595</v>
      </c>
      <c r="J1211" s="14" t="s">
        <v>6566</v>
      </c>
      <c r="K1211" s="22" t="s">
        <v>8009</v>
      </c>
      <c r="L1211" s="22" t="s">
        <v>8010</v>
      </c>
      <c r="M1211" s="24" t="s">
        <v>10870</v>
      </c>
      <c r="N1211" s="20"/>
      <c r="O1211" s="20"/>
      <c r="P1211" s="21">
        <v>1</v>
      </c>
      <c r="Q1211" s="20"/>
    </row>
    <row r="1212" spans="1:17" ht="38.25" x14ac:dyDescent="0.25">
      <c r="A1212" s="15" t="s">
        <v>2082</v>
      </c>
      <c r="B1212" s="15" t="s">
        <v>4791</v>
      </c>
      <c r="C1212" s="15" t="s">
        <v>2081</v>
      </c>
      <c r="D1212" s="15">
        <v>1247964</v>
      </c>
      <c r="E1212" s="15">
        <v>1247185</v>
      </c>
      <c r="F1212" s="15">
        <f>ABS(Tabelle2[[#This Row],[Stop]]-Tabelle2[[#This Row],[Start]]+1)</f>
        <v>778</v>
      </c>
      <c r="G1212" s="16">
        <f>Tabelle2[[#This Row],[Size '[bp']]]/$F$3118*100</f>
        <v>2.6829251470780947E-2</v>
      </c>
      <c r="H1212" s="15" t="s">
        <v>8011</v>
      </c>
      <c r="I1212" s="14" t="s">
        <v>10596</v>
      </c>
      <c r="J1212" s="14" t="s">
        <v>7961</v>
      </c>
      <c r="K1212" s="22" t="s">
        <v>8012</v>
      </c>
      <c r="L1212" s="22"/>
      <c r="M1212" s="24" t="s">
        <v>10870</v>
      </c>
      <c r="N1212" s="20"/>
      <c r="O1212" s="20"/>
      <c r="P1212" s="21">
        <v>1</v>
      </c>
      <c r="Q1212" s="20"/>
    </row>
    <row r="1213" spans="1:17" ht="38.25" x14ac:dyDescent="0.25">
      <c r="A1213" s="15" t="s">
        <v>2080</v>
      </c>
      <c r="B1213" s="15" t="s">
        <v>4792</v>
      </c>
      <c r="C1213" s="15" t="s">
        <v>2079</v>
      </c>
      <c r="D1213" s="15">
        <v>1248659</v>
      </c>
      <c r="E1213" s="15">
        <v>1247973</v>
      </c>
      <c r="F1213" s="15">
        <f>ABS(Tabelle2[[#This Row],[Stop]]-Tabelle2[[#This Row],[Start]]+1)</f>
        <v>685</v>
      </c>
      <c r="G1213" s="16">
        <f>Tabelle2[[#This Row],[Size '[bp']]]/$F$3118*100</f>
        <v>2.3622155857949804E-2</v>
      </c>
      <c r="H1213" s="15" t="s">
        <v>8013</v>
      </c>
      <c r="I1213" s="14" t="s">
        <v>8014</v>
      </c>
      <c r="J1213" s="14" t="s">
        <v>7961</v>
      </c>
      <c r="K1213" s="22" t="s">
        <v>8015</v>
      </c>
      <c r="L1213" s="22"/>
      <c r="M1213" s="24" t="s">
        <v>10870</v>
      </c>
      <c r="N1213" s="20"/>
      <c r="O1213" s="20"/>
      <c r="P1213" s="21">
        <v>1</v>
      </c>
      <c r="Q1213" s="20"/>
    </row>
    <row r="1214" spans="1:17" ht="38.25" x14ac:dyDescent="0.25">
      <c r="A1214" s="15" t="s">
        <v>2078</v>
      </c>
      <c r="B1214" s="15" t="s">
        <v>4793</v>
      </c>
      <c r="C1214" s="15" t="s">
        <v>2077</v>
      </c>
      <c r="D1214" s="15">
        <v>1250259</v>
      </c>
      <c r="E1214" s="15">
        <v>1248664</v>
      </c>
      <c r="F1214" s="15">
        <f>ABS(Tabelle2[[#This Row],[Stop]]-Tabelle2[[#This Row],[Start]]+1)</f>
        <v>1594</v>
      </c>
      <c r="G1214" s="16">
        <f>Tabelle2[[#This Row],[Size '[bp']]]/$F$3118*100</f>
        <v>5.496892910594451E-2</v>
      </c>
      <c r="H1214" s="15" t="s">
        <v>8016</v>
      </c>
      <c r="I1214" s="14" t="s">
        <v>8017</v>
      </c>
      <c r="J1214" s="14" t="s">
        <v>7961</v>
      </c>
      <c r="K1214" s="22" t="s">
        <v>8018</v>
      </c>
      <c r="L1214" s="22"/>
      <c r="M1214" s="24" t="s">
        <v>10870</v>
      </c>
      <c r="N1214" s="20"/>
      <c r="O1214" s="20"/>
      <c r="P1214" s="21">
        <v>1</v>
      </c>
      <c r="Q1214" s="20"/>
    </row>
    <row r="1215" spans="1:17" ht="38.25" x14ac:dyDescent="0.25">
      <c r="A1215" s="15" t="s">
        <v>2076</v>
      </c>
      <c r="B1215" s="15" t="s">
        <v>4794</v>
      </c>
      <c r="C1215" s="15" t="s">
        <v>2075</v>
      </c>
      <c r="D1215" s="15">
        <v>1254005</v>
      </c>
      <c r="E1215" s="15">
        <v>1250259</v>
      </c>
      <c r="F1215" s="15">
        <f>ABS(Tabelle2[[#This Row],[Stop]]-Tabelle2[[#This Row],[Start]]+1)</f>
        <v>3745</v>
      </c>
      <c r="G1215" s="16">
        <f>Tabelle2[[#This Row],[Size '[bp']]]/$F$3118*100</f>
        <v>0.12914594698981316</v>
      </c>
      <c r="H1215" s="15" t="s">
        <v>8019</v>
      </c>
      <c r="I1215" s="14" t="s">
        <v>8020</v>
      </c>
      <c r="J1215" s="14" t="s">
        <v>7961</v>
      </c>
      <c r="K1215" s="22" t="s">
        <v>8021</v>
      </c>
      <c r="L1215" s="22"/>
      <c r="M1215" s="24" t="s">
        <v>10870</v>
      </c>
      <c r="N1215" s="20"/>
      <c r="O1215" s="20"/>
      <c r="P1215" s="21">
        <v>1</v>
      </c>
      <c r="Q1215" s="20"/>
    </row>
    <row r="1216" spans="1:17" ht="38.25" x14ac:dyDescent="0.25">
      <c r="A1216" s="15" t="s">
        <v>2074</v>
      </c>
      <c r="B1216" s="15" t="s">
        <v>4795</v>
      </c>
      <c r="C1216" s="15" t="s">
        <v>2073</v>
      </c>
      <c r="D1216" s="15">
        <v>1255359</v>
      </c>
      <c r="E1216" s="15">
        <v>1254022</v>
      </c>
      <c r="F1216" s="15">
        <f>ABS(Tabelle2[[#This Row],[Stop]]-Tabelle2[[#This Row],[Start]]+1)</f>
        <v>1336</v>
      </c>
      <c r="G1216" s="16">
        <f>Tabelle2[[#This Row],[Size '[bp']]]/$F$3118*100</f>
        <v>4.6071825147767795E-2</v>
      </c>
      <c r="H1216" s="15" t="s">
        <v>8022</v>
      </c>
      <c r="I1216" s="14" t="s">
        <v>8023</v>
      </c>
      <c r="J1216" s="14" t="s">
        <v>6597</v>
      </c>
      <c r="K1216" s="22" t="s">
        <v>8024</v>
      </c>
      <c r="L1216" s="22"/>
      <c r="M1216" s="24" t="s">
        <v>10870</v>
      </c>
      <c r="N1216" s="20"/>
      <c r="O1216" s="20"/>
      <c r="P1216" s="21">
        <v>1</v>
      </c>
      <c r="Q1216" s="20"/>
    </row>
    <row r="1217" spans="1:17" x14ac:dyDescent="0.25">
      <c r="A1217" s="15" t="s">
        <v>2072</v>
      </c>
      <c r="B1217" s="15" t="s">
        <v>4796</v>
      </c>
      <c r="C1217" s="15" t="s">
        <v>2071</v>
      </c>
      <c r="D1217" s="15">
        <v>1255617</v>
      </c>
      <c r="E1217" s="15">
        <v>1256105</v>
      </c>
      <c r="F1217" s="15">
        <f>ABS(Tabelle2[[#This Row],[Stop]]-Tabelle2[[#This Row],[Start]]+1)</f>
        <v>489</v>
      </c>
      <c r="G1217" s="16">
        <f>Tabelle2[[#This Row],[Size '[bp']]]/$F$3118*100</f>
        <v>1.6863115641660518E-2</v>
      </c>
      <c r="H1217" s="15" t="s">
        <v>8025</v>
      </c>
      <c r="I1217" s="14" t="s">
        <v>8026</v>
      </c>
      <c r="J1217" s="14" t="s">
        <v>6653</v>
      </c>
      <c r="K1217" s="22"/>
      <c r="L1217" s="22"/>
      <c r="M1217" s="24"/>
      <c r="N1217" s="20"/>
      <c r="O1217" s="20"/>
      <c r="P1217" s="21">
        <v>1</v>
      </c>
      <c r="Q1217" s="20"/>
    </row>
    <row r="1218" spans="1:17" x14ac:dyDescent="0.25">
      <c r="A1218" s="15" t="s">
        <v>2070</v>
      </c>
      <c r="B1218" s="15" t="s">
        <v>4797</v>
      </c>
      <c r="D1218" s="15">
        <v>1258070</v>
      </c>
      <c r="E1218" s="15">
        <v>1256202</v>
      </c>
      <c r="F1218" s="15">
        <f>ABS(Tabelle2[[#This Row],[Stop]]-Tabelle2[[#This Row],[Start]]+1)</f>
        <v>1867</v>
      </c>
      <c r="G1218" s="16">
        <f>Tabelle2[[#This Row],[Size '[bp']]]/$F$3118*100</f>
        <v>6.4383306550061734E-2</v>
      </c>
      <c r="I1218" s="14" t="s">
        <v>8027</v>
      </c>
      <c r="J1218" s="14" t="s">
        <v>6632</v>
      </c>
      <c r="K1218" s="22"/>
      <c r="L1218" s="22"/>
      <c r="M1218" s="24"/>
      <c r="N1218" s="20"/>
      <c r="O1218" s="20"/>
      <c r="P1218" s="21">
        <v>1</v>
      </c>
      <c r="Q1218" s="20"/>
    </row>
    <row r="1219" spans="1:17" x14ac:dyDescent="0.25">
      <c r="A1219" s="15" t="s">
        <v>2069</v>
      </c>
      <c r="B1219" s="15" t="s">
        <v>4798</v>
      </c>
      <c r="D1219" s="15">
        <v>1259326</v>
      </c>
      <c r="E1219" s="15">
        <v>1258316</v>
      </c>
      <c r="F1219" s="15">
        <f>ABS(Tabelle2[[#This Row],[Stop]]-Tabelle2[[#This Row],[Start]]+1)</f>
        <v>1009</v>
      </c>
      <c r="G1219" s="16">
        <f>Tabelle2[[#This Row],[Size '[bp']]]/$F$3118*100</f>
        <v>3.4795263154264747E-2</v>
      </c>
      <c r="I1219" s="14" t="s">
        <v>8028</v>
      </c>
      <c r="J1219" s="14" t="s">
        <v>11627</v>
      </c>
      <c r="K1219" s="22"/>
      <c r="L1219" s="22"/>
      <c r="M1219" s="24"/>
      <c r="N1219" s="20"/>
      <c r="O1219" s="20"/>
      <c r="P1219" s="20"/>
      <c r="Q1219" s="21">
        <v>1</v>
      </c>
    </row>
    <row r="1220" spans="1:17" x14ac:dyDescent="0.25">
      <c r="A1220" s="15" t="s">
        <v>2068</v>
      </c>
      <c r="B1220" s="15" t="s">
        <v>4799</v>
      </c>
      <c r="D1220" s="15">
        <v>1260733</v>
      </c>
      <c r="E1220" s="15">
        <v>1259330</v>
      </c>
      <c r="F1220" s="15">
        <f>ABS(Tabelle2[[#This Row],[Stop]]-Tabelle2[[#This Row],[Start]]+1)</f>
        <v>1402</v>
      </c>
      <c r="G1220" s="16">
        <f>Tabelle2[[#This Row],[Size '[bp']]]/$F$3118*100</f>
        <v>4.8347828485906026E-2</v>
      </c>
      <c r="I1220" s="14" t="s">
        <v>8028</v>
      </c>
      <c r="J1220" s="14" t="s">
        <v>11627</v>
      </c>
      <c r="K1220" s="22"/>
      <c r="L1220" s="22"/>
      <c r="M1220" s="24"/>
      <c r="N1220" s="20"/>
      <c r="O1220" s="20"/>
      <c r="P1220" s="20"/>
      <c r="Q1220" s="21">
        <v>1</v>
      </c>
    </row>
    <row r="1221" spans="1:17" ht="25.5" x14ac:dyDescent="0.25">
      <c r="A1221" s="15" t="s">
        <v>2067</v>
      </c>
      <c r="B1221" s="15" t="s">
        <v>4800</v>
      </c>
      <c r="C1221" s="15" t="s">
        <v>2066</v>
      </c>
      <c r="D1221" s="15">
        <v>1261457</v>
      </c>
      <c r="E1221" s="15">
        <v>1260894</v>
      </c>
      <c r="F1221" s="15">
        <f>ABS(Tabelle2[[#This Row],[Stop]]-Tabelle2[[#This Row],[Start]]+1)</f>
        <v>562</v>
      </c>
      <c r="G1221" s="16">
        <f>Tabelle2[[#This Row],[Size '[bp']]]/$F$3118*100</f>
        <v>1.938051327323765E-2</v>
      </c>
      <c r="H1221" s="15" t="s">
        <v>8029</v>
      </c>
      <c r="I1221" s="14" t="s">
        <v>8030</v>
      </c>
      <c r="J1221" s="14" t="s">
        <v>6653</v>
      </c>
      <c r="K1221" s="22"/>
      <c r="L1221" s="22"/>
      <c r="M1221" s="24"/>
      <c r="N1221" s="20"/>
      <c r="O1221" s="20"/>
      <c r="P1221" s="21">
        <v>1</v>
      </c>
      <c r="Q1221" s="20"/>
    </row>
    <row r="1222" spans="1:17" x14ac:dyDescent="0.25">
      <c r="A1222" s="15" t="s">
        <v>2065</v>
      </c>
      <c r="B1222" s="15" t="s">
        <v>4801</v>
      </c>
      <c r="C1222" s="15" t="s">
        <v>2064</v>
      </c>
      <c r="D1222" s="15">
        <v>1262669</v>
      </c>
      <c r="E1222" s="15">
        <v>1261458</v>
      </c>
      <c r="F1222" s="15">
        <f>ABS(Tabelle2[[#This Row],[Stop]]-Tabelle2[[#This Row],[Start]]+1)</f>
        <v>1210</v>
      </c>
      <c r="G1222" s="16">
        <f>Tabelle2[[#This Row],[Size '[bp']]]/$F$3118*100</f>
        <v>4.1726727865867536E-2</v>
      </c>
      <c r="H1222" s="15" t="s">
        <v>8031</v>
      </c>
      <c r="I1222" s="14" t="s">
        <v>8032</v>
      </c>
      <c r="J1222" s="14" t="s">
        <v>6653</v>
      </c>
      <c r="K1222" s="22"/>
      <c r="L1222" s="22"/>
      <c r="M1222" s="24"/>
      <c r="N1222" s="20"/>
      <c r="O1222" s="20"/>
      <c r="P1222" s="21">
        <v>1</v>
      </c>
      <c r="Q1222" s="20"/>
    </row>
    <row r="1223" spans="1:17" x14ac:dyDescent="0.25">
      <c r="A1223" s="15" t="s">
        <v>2063</v>
      </c>
      <c r="B1223" s="15" t="s">
        <v>4802</v>
      </c>
      <c r="C1223" s="15" t="s">
        <v>2062</v>
      </c>
      <c r="D1223" s="15">
        <v>1264361</v>
      </c>
      <c r="E1223" s="15">
        <v>1263153</v>
      </c>
      <c r="F1223" s="15">
        <f>ABS(Tabelle2[[#This Row],[Stop]]-Tabelle2[[#This Row],[Start]]+1)</f>
        <v>1207</v>
      </c>
      <c r="G1223" s="16">
        <f>Tabelle2[[#This Row],[Size '[bp']]]/$F$3118*100</f>
        <v>4.1623273168679434E-2</v>
      </c>
      <c r="H1223" s="15" t="s">
        <v>8033</v>
      </c>
      <c r="I1223" s="14" t="s">
        <v>8034</v>
      </c>
      <c r="J1223" s="14" t="s">
        <v>6653</v>
      </c>
      <c r="K1223" s="22"/>
      <c r="L1223" s="22"/>
      <c r="M1223" s="24"/>
      <c r="N1223" s="20"/>
      <c r="O1223" s="20"/>
      <c r="P1223" s="21">
        <v>1</v>
      </c>
      <c r="Q1223" s="20"/>
    </row>
    <row r="1224" spans="1:17" x14ac:dyDescent="0.25">
      <c r="A1224" s="15" t="s">
        <v>2061</v>
      </c>
      <c r="B1224" s="15" t="s">
        <v>4803</v>
      </c>
      <c r="C1224" s="15" t="s">
        <v>2060</v>
      </c>
      <c r="D1224" s="15">
        <v>1266078</v>
      </c>
      <c r="E1224" s="15">
        <v>1264351</v>
      </c>
      <c r="F1224" s="15">
        <f>ABS(Tabelle2[[#This Row],[Stop]]-Tabelle2[[#This Row],[Start]]+1)</f>
        <v>1726</v>
      </c>
      <c r="G1224" s="16">
        <f>Tabelle2[[#This Row],[Size '[bp']]]/$F$3118*100</f>
        <v>5.9520935782220966E-2</v>
      </c>
      <c r="H1224" s="15" t="s">
        <v>8035</v>
      </c>
      <c r="I1224" s="14" t="s">
        <v>8036</v>
      </c>
      <c r="J1224" s="14" t="s">
        <v>6684</v>
      </c>
      <c r="K1224" s="22"/>
      <c r="L1224" s="22"/>
      <c r="M1224" s="24"/>
      <c r="N1224" s="20"/>
      <c r="O1224" s="20"/>
      <c r="P1224" s="20"/>
      <c r="Q1224" s="20"/>
    </row>
    <row r="1225" spans="1:17" ht="25.5" x14ac:dyDescent="0.25">
      <c r="A1225" s="15" t="s">
        <v>2059</v>
      </c>
      <c r="B1225" s="15" t="s">
        <v>4804</v>
      </c>
      <c r="C1225" s="15" t="s">
        <v>2058</v>
      </c>
      <c r="D1225" s="15">
        <v>1266610</v>
      </c>
      <c r="E1225" s="15">
        <v>1268898</v>
      </c>
      <c r="F1225" s="15">
        <f>ABS(Tabelle2[[#This Row],[Stop]]-Tabelle2[[#This Row],[Start]]+1)</f>
        <v>2289</v>
      </c>
      <c r="G1225" s="16">
        <f>Tabelle2[[#This Row],[Size '[bp']]]/$F$3118*100</f>
        <v>7.8935933954521309E-2</v>
      </c>
      <c r="H1225" s="15" t="s">
        <v>8037</v>
      </c>
      <c r="I1225" s="14" t="s">
        <v>8038</v>
      </c>
      <c r="J1225" s="14" t="s">
        <v>6758</v>
      </c>
      <c r="K1225" s="22"/>
      <c r="L1225" s="22"/>
      <c r="M1225" s="24"/>
      <c r="N1225" s="20"/>
      <c r="O1225" s="20"/>
      <c r="P1225" s="20"/>
      <c r="Q1225" s="20"/>
    </row>
    <row r="1226" spans="1:17" x14ac:dyDescent="0.25">
      <c r="A1226" s="15" t="s">
        <v>2057</v>
      </c>
      <c r="B1226" s="15" t="s">
        <v>4805</v>
      </c>
      <c r="C1226" s="15" t="s">
        <v>2056</v>
      </c>
      <c r="D1226" s="15">
        <v>1268898</v>
      </c>
      <c r="E1226" s="15">
        <v>1269974</v>
      </c>
      <c r="F1226" s="15">
        <f>ABS(Tabelle2[[#This Row],[Stop]]-Tabelle2[[#This Row],[Start]]+1)</f>
        <v>1077</v>
      </c>
      <c r="G1226" s="16">
        <f>Tabelle2[[#This Row],[Size '[bp']]]/$F$3118*100</f>
        <v>3.7140236290528379E-2</v>
      </c>
      <c r="H1226" s="15" t="s">
        <v>8039</v>
      </c>
      <c r="I1226" s="14" t="s">
        <v>8040</v>
      </c>
      <c r="J1226" s="14" t="s">
        <v>6575</v>
      </c>
      <c r="K1226" s="22"/>
      <c r="L1226" s="22"/>
      <c r="M1226" s="24"/>
      <c r="N1226" s="20"/>
      <c r="O1226" s="20"/>
      <c r="P1226" s="20"/>
      <c r="Q1226" s="20"/>
    </row>
    <row r="1227" spans="1:17" x14ac:dyDescent="0.25">
      <c r="A1227" s="15" t="s">
        <v>2055</v>
      </c>
      <c r="B1227" s="15" t="s">
        <v>4806</v>
      </c>
      <c r="D1227" s="15">
        <v>1269975</v>
      </c>
      <c r="E1227" s="15">
        <v>1270814</v>
      </c>
      <c r="F1227" s="15">
        <f>ABS(Tabelle2[[#This Row],[Stop]]-Tabelle2[[#This Row],[Start]]+1)</f>
        <v>840</v>
      </c>
      <c r="G1227" s="16">
        <f>Tabelle2[[#This Row],[Size '[bp']]]/$F$3118*100</f>
        <v>2.8967315212668369E-2</v>
      </c>
      <c r="I1227" s="14" t="s">
        <v>8041</v>
      </c>
      <c r="J1227" s="14" t="s">
        <v>6575</v>
      </c>
      <c r="K1227" s="22"/>
      <c r="L1227" s="22"/>
      <c r="M1227" s="24"/>
      <c r="N1227" s="20"/>
      <c r="O1227" s="20"/>
      <c r="P1227" s="20"/>
      <c r="Q1227" s="20"/>
    </row>
    <row r="1228" spans="1:17" x14ac:dyDescent="0.25">
      <c r="A1228" s="15" t="s">
        <v>2054</v>
      </c>
      <c r="B1228" s="15" t="s">
        <v>4807</v>
      </c>
      <c r="D1228" s="15">
        <v>1270864</v>
      </c>
      <c r="E1228" s="15">
        <v>1271514</v>
      </c>
      <c r="F1228" s="15">
        <f>ABS(Tabelle2[[#This Row],[Stop]]-Tabelle2[[#This Row],[Start]]+1)</f>
        <v>651</v>
      </c>
      <c r="G1228" s="16">
        <f>Tabelle2[[#This Row],[Size '[bp']]]/$F$3118*100</f>
        <v>2.2449669289817988E-2</v>
      </c>
      <c r="I1228" s="14" t="s">
        <v>8042</v>
      </c>
      <c r="J1228" s="14" t="s">
        <v>6575</v>
      </c>
      <c r="K1228" s="22"/>
      <c r="L1228" s="22"/>
      <c r="M1228" s="24"/>
      <c r="N1228" s="20"/>
      <c r="O1228" s="20"/>
      <c r="P1228" s="20"/>
      <c r="Q1228" s="20"/>
    </row>
    <row r="1229" spans="1:17" ht="25.5" x14ac:dyDescent="0.25">
      <c r="A1229" s="15" t="s">
        <v>2053</v>
      </c>
      <c r="B1229" s="15" t="s">
        <v>4808</v>
      </c>
      <c r="D1229" s="15">
        <v>1271515</v>
      </c>
      <c r="E1229" s="15">
        <v>1272663</v>
      </c>
      <c r="F1229" s="15">
        <f>ABS(Tabelle2[[#This Row],[Stop]]-Tabelle2[[#This Row],[Start]]+1)</f>
        <v>1149</v>
      </c>
      <c r="G1229" s="16">
        <f>Tabelle2[[#This Row],[Size '[bp']]]/$F$3118*100</f>
        <v>3.9623149023042814E-2</v>
      </c>
      <c r="I1229" s="14" t="s">
        <v>8043</v>
      </c>
      <c r="J1229" s="14" t="s">
        <v>6632</v>
      </c>
      <c r="K1229" s="22"/>
      <c r="L1229" s="22"/>
      <c r="M1229" s="24"/>
      <c r="N1229" s="20"/>
      <c r="O1229" s="20"/>
      <c r="P1229" s="20"/>
      <c r="Q1229" s="20"/>
    </row>
    <row r="1230" spans="1:17" x14ac:dyDescent="0.25">
      <c r="A1230" s="15" t="s">
        <v>2052</v>
      </c>
      <c r="B1230" s="15" t="s">
        <v>4809</v>
      </c>
      <c r="D1230" s="15">
        <v>1272720</v>
      </c>
      <c r="E1230" s="15">
        <v>1273169</v>
      </c>
      <c r="F1230" s="15">
        <f>ABS(Tabelle2[[#This Row],[Stop]]-Tabelle2[[#This Row],[Start]]+1)</f>
        <v>450</v>
      </c>
      <c r="G1230" s="16">
        <f>Tabelle2[[#This Row],[Size '[bp']]]/$F$3118*100</f>
        <v>1.5518204578215199E-2</v>
      </c>
      <c r="I1230" s="14" t="s">
        <v>6564</v>
      </c>
      <c r="J1230" s="14" t="s">
        <v>11627</v>
      </c>
      <c r="K1230" s="22"/>
      <c r="L1230" s="22"/>
      <c r="M1230" s="24"/>
      <c r="N1230" s="20"/>
      <c r="O1230" s="20"/>
      <c r="P1230" s="20"/>
      <c r="Q1230" s="20"/>
    </row>
    <row r="1231" spans="1:17" x14ac:dyDescent="0.25">
      <c r="A1231" s="15" t="s">
        <v>2051</v>
      </c>
      <c r="B1231" s="15" t="s">
        <v>4810</v>
      </c>
      <c r="C1231" s="15" t="s">
        <v>2050</v>
      </c>
      <c r="D1231" s="15">
        <v>1273348</v>
      </c>
      <c r="E1231" s="15">
        <v>1273590</v>
      </c>
      <c r="F1231" s="15">
        <f>ABS(Tabelle2[[#This Row],[Stop]]-Tabelle2[[#This Row],[Start]]+1)</f>
        <v>243</v>
      </c>
      <c r="G1231" s="16">
        <f>Tabelle2[[#This Row],[Size '[bp']]]/$F$3118*100</f>
        <v>8.379830472236208E-3</v>
      </c>
      <c r="H1231" s="15" t="s">
        <v>8044</v>
      </c>
      <c r="I1231" s="14" t="s">
        <v>10597</v>
      </c>
      <c r="J1231" s="14" t="s">
        <v>6597</v>
      </c>
      <c r="K1231" s="22"/>
      <c r="L1231" s="22"/>
      <c r="M1231" s="24"/>
      <c r="N1231" s="20"/>
      <c r="O1231" s="20"/>
      <c r="P1231" s="20"/>
      <c r="Q1231" s="20"/>
    </row>
    <row r="1232" spans="1:17" x14ac:dyDescent="0.25">
      <c r="A1232" s="15" t="s">
        <v>2049</v>
      </c>
      <c r="B1232" s="15" t="s">
        <v>4811</v>
      </c>
      <c r="C1232" s="15" t="s">
        <v>2048</v>
      </c>
      <c r="D1232" s="15">
        <v>1273685</v>
      </c>
      <c r="E1232" s="15">
        <v>1274620</v>
      </c>
      <c r="F1232" s="15">
        <f>ABS(Tabelle2[[#This Row],[Stop]]-Tabelle2[[#This Row],[Start]]+1)</f>
        <v>936</v>
      </c>
      <c r="G1232" s="16">
        <f>Tabelle2[[#This Row],[Size '[bp']]]/$F$3118*100</f>
        <v>3.2277865522687611E-2</v>
      </c>
      <c r="H1232" s="15" t="s">
        <v>8045</v>
      </c>
      <c r="I1232" s="14" t="s">
        <v>10598</v>
      </c>
      <c r="J1232" s="14" t="s">
        <v>7961</v>
      </c>
      <c r="K1232" s="22" t="s">
        <v>8046</v>
      </c>
      <c r="L1232" s="22"/>
      <c r="M1232" s="24" t="s">
        <v>11402</v>
      </c>
      <c r="N1232" s="20"/>
      <c r="O1232" s="20"/>
      <c r="P1232" s="20"/>
      <c r="Q1232" s="20"/>
    </row>
    <row r="1233" spans="1:17" x14ac:dyDescent="0.25">
      <c r="A1233" s="15" t="s">
        <v>2047</v>
      </c>
      <c r="B1233" s="15" t="s">
        <v>4812</v>
      </c>
      <c r="C1233" s="15" t="s">
        <v>2046</v>
      </c>
      <c r="D1233" s="15">
        <v>1274754</v>
      </c>
      <c r="E1233" s="15">
        <v>1274996</v>
      </c>
      <c r="F1233" s="15">
        <f>ABS(Tabelle2[[#This Row],[Stop]]-Tabelle2[[#This Row],[Start]]+1)</f>
        <v>243</v>
      </c>
      <c r="G1233" s="16">
        <f>Tabelle2[[#This Row],[Size '[bp']]]/$F$3118*100</f>
        <v>8.379830472236208E-3</v>
      </c>
      <c r="H1233" s="15" t="s">
        <v>8047</v>
      </c>
      <c r="I1233" s="14" t="s">
        <v>10599</v>
      </c>
      <c r="J1233" s="14" t="s">
        <v>7961</v>
      </c>
      <c r="K1233" s="22" t="s">
        <v>8046</v>
      </c>
      <c r="L1233" s="22"/>
      <c r="M1233" s="24" t="s">
        <v>11402</v>
      </c>
      <c r="N1233" s="20"/>
      <c r="O1233" s="20"/>
      <c r="P1233" s="20"/>
      <c r="Q1233" s="20"/>
    </row>
    <row r="1234" spans="1:17" x14ac:dyDescent="0.25">
      <c r="A1234" s="15" t="s">
        <v>2045</v>
      </c>
      <c r="B1234" s="15" t="s">
        <v>4813</v>
      </c>
      <c r="C1234" s="15" t="s">
        <v>2044</v>
      </c>
      <c r="D1234" s="15">
        <v>1275027</v>
      </c>
      <c r="E1234" s="15">
        <v>1275593</v>
      </c>
      <c r="F1234" s="15">
        <f>ABS(Tabelle2[[#This Row],[Stop]]-Tabelle2[[#This Row],[Start]]+1)</f>
        <v>567</v>
      </c>
      <c r="G1234" s="16">
        <f>Tabelle2[[#This Row],[Size '[bp']]]/$F$3118*100</f>
        <v>1.9552937768551149E-2</v>
      </c>
      <c r="H1234" s="15" t="s">
        <v>8048</v>
      </c>
      <c r="I1234" s="14" t="s">
        <v>10600</v>
      </c>
      <c r="J1234" s="14" t="s">
        <v>7961</v>
      </c>
      <c r="K1234" s="22" t="s">
        <v>8046</v>
      </c>
      <c r="L1234" s="22"/>
      <c r="M1234" s="24" t="s">
        <v>11402</v>
      </c>
      <c r="N1234" s="20"/>
      <c r="O1234" s="20"/>
      <c r="P1234" s="20"/>
      <c r="Q1234" s="20"/>
    </row>
    <row r="1235" spans="1:17" x14ac:dyDescent="0.25">
      <c r="A1235" s="15" t="s">
        <v>2043</v>
      </c>
      <c r="B1235" s="15" t="s">
        <v>4814</v>
      </c>
      <c r="C1235" s="15" t="s">
        <v>2042</v>
      </c>
      <c r="D1235" s="15">
        <v>1275599</v>
      </c>
      <c r="E1235" s="15">
        <v>1276414</v>
      </c>
      <c r="F1235" s="15">
        <f>ABS(Tabelle2[[#This Row],[Stop]]-Tabelle2[[#This Row],[Start]]+1)</f>
        <v>816</v>
      </c>
      <c r="G1235" s="16">
        <f>Tabelle2[[#This Row],[Size '[bp']]]/$F$3118*100</f>
        <v>2.8139677635163559E-2</v>
      </c>
      <c r="H1235" s="15" t="s">
        <v>8049</v>
      </c>
      <c r="I1235" s="14" t="s">
        <v>10601</v>
      </c>
      <c r="J1235" s="14" t="s">
        <v>7961</v>
      </c>
      <c r="K1235" s="22" t="s">
        <v>8046</v>
      </c>
      <c r="L1235" s="22"/>
      <c r="M1235" s="24" t="s">
        <v>11402</v>
      </c>
      <c r="N1235" s="20"/>
      <c r="O1235" s="20"/>
      <c r="P1235" s="20"/>
      <c r="Q1235" s="20"/>
    </row>
    <row r="1236" spans="1:17" x14ac:dyDescent="0.25">
      <c r="A1236" s="15" t="s">
        <v>2041</v>
      </c>
      <c r="B1236" s="15" t="s">
        <v>4815</v>
      </c>
      <c r="C1236" s="15" t="s">
        <v>2040</v>
      </c>
      <c r="D1236" s="15">
        <v>1276476</v>
      </c>
      <c r="E1236" s="15">
        <v>1278119</v>
      </c>
      <c r="F1236" s="15">
        <f>ABS(Tabelle2[[#This Row],[Stop]]-Tabelle2[[#This Row],[Start]]+1)</f>
        <v>1644</v>
      </c>
      <c r="G1236" s="16">
        <f>Tabelle2[[#This Row],[Size '[bp']]]/$F$3118*100</f>
        <v>5.6693174059079532E-2</v>
      </c>
      <c r="H1236" s="15" t="s">
        <v>8050</v>
      </c>
      <c r="I1236" s="14" t="s">
        <v>10602</v>
      </c>
      <c r="J1236" s="14" t="s">
        <v>7961</v>
      </c>
      <c r="K1236" s="22" t="s">
        <v>8046</v>
      </c>
      <c r="L1236" s="22"/>
      <c r="M1236" s="24" t="s">
        <v>11402</v>
      </c>
      <c r="N1236" s="20"/>
      <c r="O1236" s="20"/>
      <c r="P1236" s="20"/>
      <c r="Q1236" s="20"/>
    </row>
    <row r="1237" spans="1:17" x14ac:dyDescent="0.25">
      <c r="A1237" s="15" t="s">
        <v>2039</v>
      </c>
      <c r="B1237" s="15" t="s">
        <v>4816</v>
      </c>
      <c r="C1237" s="15" t="s">
        <v>2038</v>
      </c>
      <c r="D1237" s="15">
        <v>1278176</v>
      </c>
      <c r="E1237" s="15">
        <v>1279153</v>
      </c>
      <c r="F1237" s="15">
        <f>ABS(Tabelle2[[#This Row],[Stop]]-Tabelle2[[#This Row],[Start]]+1)</f>
        <v>978</v>
      </c>
      <c r="G1237" s="16">
        <f>Tabelle2[[#This Row],[Size '[bp']]]/$F$3118*100</f>
        <v>3.3726231283321036E-2</v>
      </c>
      <c r="H1237" s="15" t="s">
        <v>8051</v>
      </c>
      <c r="I1237" s="14" t="s">
        <v>10603</v>
      </c>
      <c r="J1237" s="14" t="s">
        <v>7961</v>
      </c>
      <c r="K1237" s="22" t="s">
        <v>8046</v>
      </c>
      <c r="L1237" s="22"/>
      <c r="M1237" s="24" t="s">
        <v>11402</v>
      </c>
      <c r="N1237" s="20"/>
      <c r="O1237" s="20"/>
      <c r="P1237" s="20"/>
      <c r="Q1237" s="20"/>
    </row>
    <row r="1238" spans="1:17" x14ac:dyDescent="0.25">
      <c r="A1238" s="15" t="s">
        <v>2037</v>
      </c>
      <c r="B1238" s="15" t="s">
        <v>4817</v>
      </c>
      <c r="C1238" s="15" t="s">
        <v>2036</v>
      </c>
      <c r="D1238" s="15">
        <v>1279156</v>
      </c>
      <c r="E1238" s="15">
        <v>1280607</v>
      </c>
      <c r="F1238" s="15">
        <f>ABS(Tabelle2[[#This Row],[Stop]]-Tabelle2[[#This Row],[Start]]+1)</f>
        <v>1452</v>
      </c>
      <c r="G1238" s="16">
        <f>Tabelle2[[#This Row],[Size '[bp']]]/$F$3118*100</f>
        <v>5.0072073439041041E-2</v>
      </c>
      <c r="H1238" s="15" t="s">
        <v>8052</v>
      </c>
      <c r="I1238" s="14" t="s">
        <v>10604</v>
      </c>
      <c r="J1238" s="14" t="s">
        <v>7961</v>
      </c>
      <c r="K1238" s="22" t="s">
        <v>8046</v>
      </c>
      <c r="L1238" s="22"/>
      <c r="M1238" s="24" t="s">
        <v>11402</v>
      </c>
      <c r="N1238" s="20"/>
      <c r="O1238" s="20"/>
      <c r="P1238" s="20"/>
      <c r="Q1238" s="20"/>
    </row>
    <row r="1239" spans="1:17" x14ac:dyDescent="0.25">
      <c r="A1239" s="15" t="s">
        <v>2035</v>
      </c>
      <c r="B1239" s="15" t="s">
        <v>4818</v>
      </c>
      <c r="C1239" s="15" t="s">
        <v>2034</v>
      </c>
      <c r="D1239" s="15">
        <v>1280619</v>
      </c>
      <c r="E1239" s="15">
        <v>1280993</v>
      </c>
      <c r="F1239" s="15">
        <f>ABS(Tabelle2[[#This Row],[Stop]]-Tabelle2[[#This Row],[Start]]+1)</f>
        <v>375</v>
      </c>
      <c r="G1239" s="16">
        <f>Tabelle2[[#This Row],[Size '[bp']]]/$F$3118*100</f>
        <v>1.2931837148512666E-2</v>
      </c>
      <c r="H1239" s="15" t="s">
        <v>8053</v>
      </c>
      <c r="I1239" s="14" t="s">
        <v>10605</v>
      </c>
      <c r="J1239" s="14" t="s">
        <v>7961</v>
      </c>
      <c r="K1239" s="22" t="s">
        <v>8046</v>
      </c>
      <c r="L1239" s="22"/>
      <c r="M1239" s="24" t="s">
        <v>11402</v>
      </c>
      <c r="N1239" s="20"/>
      <c r="O1239" s="20"/>
      <c r="P1239" s="20"/>
      <c r="Q1239" s="20"/>
    </row>
    <row r="1240" spans="1:17" x14ac:dyDescent="0.25">
      <c r="A1240" s="15" t="s">
        <v>2033</v>
      </c>
      <c r="B1240" s="15" t="s">
        <v>4819</v>
      </c>
      <c r="D1240" s="15">
        <v>1281238</v>
      </c>
      <c r="E1240" s="15">
        <v>1281711</v>
      </c>
      <c r="F1240" s="15">
        <f>ABS(Tabelle2[[#This Row],[Stop]]-Tabelle2[[#This Row],[Start]]+1)</f>
        <v>474</v>
      </c>
      <c r="G1240" s="16">
        <f>Tabelle2[[#This Row],[Size '[bp']]]/$F$3118*100</f>
        <v>1.6345842155720009E-2</v>
      </c>
      <c r="I1240" s="14" t="s">
        <v>6560</v>
      </c>
      <c r="J1240" s="14" t="s">
        <v>11627</v>
      </c>
      <c r="K1240" s="22"/>
      <c r="L1240" s="22"/>
      <c r="M1240" s="24"/>
      <c r="N1240" s="20"/>
      <c r="O1240" s="20"/>
      <c r="P1240" s="20"/>
      <c r="Q1240" s="20"/>
    </row>
    <row r="1241" spans="1:17" ht="25.5" x14ac:dyDescent="0.25">
      <c r="A1241" s="15" t="s">
        <v>2032</v>
      </c>
      <c r="B1241" s="15" t="s">
        <v>4820</v>
      </c>
      <c r="D1241" s="15">
        <v>1281738</v>
      </c>
      <c r="E1241" s="15">
        <v>1282430</v>
      </c>
      <c r="F1241" s="15">
        <f>ABS(Tabelle2[[#This Row],[Stop]]-Tabelle2[[#This Row],[Start]]+1)</f>
        <v>693</v>
      </c>
      <c r="G1241" s="16">
        <f>Tabelle2[[#This Row],[Size '[bp']]]/$F$3118*100</f>
        <v>2.3898035050451408E-2</v>
      </c>
      <c r="I1241" s="14" t="s">
        <v>8054</v>
      </c>
      <c r="J1241" s="14" t="s">
        <v>6554</v>
      </c>
      <c r="K1241" s="22"/>
      <c r="L1241" s="22"/>
      <c r="M1241" s="24"/>
      <c r="N1241" s="20"/>
      <c r="O1241" s="20"/>
      <c r="P1241" s="20"/>
      <c r="Q1241" s="20"/>
    </row>
    <row r="1242" spans="1:17" x14ac:dyDescent="0.25">
      <c r="A1242" s="15" t="s">
        <v>2031</v>
      </c>
      <c r="B1242" s="15" t="s">
        <v>4821</v>
      </c>
      <c r="D1242" s="15">
        <v>1282435</v>
      </c>
      <c r="E1242" s="15">
        <v>1282722</v>
      </c>
      <c r="F1242" s="15">
        <f>ABS(Tabelle2[[#This Row],[Stop]]-Tabelle2[[#This Row],[Start]]+1)</f>
        <v>288</v>
      </c>
      <c r="G1242" s="16">
        <f>Tabelle2[[#This Row],[Size '[bp']]]/$F$3118*100</f>
        <v>9.9316509300577272E-3</v>
      </c>
      <c r="I1242" s="14" t="s">
        <v>6560</v>
      </c>
      <c r="J1242" s="14" t="s">
        <v>11627</v>
      </c>
      <c r="K1242" s="22"/>
      <c r="L1242" s="22"/>
      <c r="M1242" s="24"/>
      <c r="N1242" s="20"/>
      <c r="O1242" s="20"/>
      <c r="P1242" s="20"/>
      <c r="Q1242" s="20"/>
    </row>
    <row r="1243" spans="1:17" ht="25.5" x14ac:dyDescent="0.25">
      <c r="A1243" s="15" t="s">
        <v>2030</v>
      </c>
      <c r="B1243" s="15" t="s">
        <v>4822</v>
      </c>
      <c r="D1243" s="15">
        <v>1283182</v>
      </c>
      <c r="E1243" s="15">
        <v>1282727</v>
      </c>
      <c r="F1243" s="15">
        <f>ABS(Tabelle2[[#This Row],[Stop]]-Tabelle2[[#This Row],[Start]]+1)</f>
        <v>454</v>
      </c>
      <c r="G1243" s="16">
        <f>Tabelle2[[#This Row],[Size '[bp']]]/$F$3118*100</f>
        <v>1.5656144174466001E-2</v>
      </c>
      <c r="I1243" s="14" t="s">
        <v>8055</v>
      </c>
      <c r="J1243" s="14" t="s">
        <v>6563</v>
      </c>
      <c r="K1243" s="22"/>
      <c r="L1243" s="22"/>
      <c r="M1243" s="24"/>
      <c r="N1243" s="20"/>
      <c r="O1243" s="20"/>
      <c r="P1243" s="20"/>
      <c r="Q1243" s="20"/>
    </row>
    <row r="1244" spans="1:17" x14ac:dyDescent="0.25">
      <c r="A1244" s="15" t="s">
        <v>2029</v>
      </c>
      <c r="B1244" s="15" t="s">
        <v>4823</v>
      </c>
      <c r="D1244" s="15">
        <v>1283271</v>
      </c>
      <c r="E1244" s="15">
        <v>1283576</v>
      </c>
      <c r="F1244" s="15">
        <f>ABS(Tabelle2[[#This Row],[Stop]]-Tabelle2[[#This Row],[Start]]+1)</f>
        <v>306</v>
      </c>
      <c r="G1244" s="16">
        <f>Tabelle2[[#This Row],[Size '[bp']]]/$F$3118*100</f>
        <v>1.0552379113186336E-2</v>
      </c>
      <c r="I1244" s="14" t="s">
        <v>6560</v>
      </c>
      <c r="J1244" s="14" t="s">
        <v>11627</v>
      </c>
      <c r="K1244" s="22"/>
      <c r="L1244" s="22"/>
      <c r="M1244" s="24" t="s">
        <v>10759</v>
      </c>
      <c r="N1244" s="20"/>
      <c r="O1244" s="20"/>
      <c r="P1244" s="20"/>
      <c r="Q1244" s="20"/>
    </row>
    <row r="1245" spans="1:17" x14ac:dyDescent="0.25">
      <c r="A1245" s="15" t="s">
        <v>2028</v>
      </c>
      <c r="B1245" s="15" t="s">
        <v>4824</v>
      </c>
      <c r="D1245" s="15">
        <v>1283662</v>
      </c>
      <c r="E1245" s="15">
        <v>1284585</v>
      </c>
      <c r="F1245" s="15">
        <f>ABS(Tabelle2[[#This Row],[Stop]]-Tabelle2[[#This Row],[Start]]+1)</f>
        <v>924</v>
      </c>
      <c r="G1245" s="16">
        <f>Tabelle2[[#This Row],[Size '[bp']]]/$F$3118*100</f>
        <v>3.1864046733935211E-2</v>
      </c>
      <c r="I1245" s="14" t="s">
        <v>8056</v>
      </c>
      <c r="J1245" s="14" t="s">
        <v>6563</v>
      </c>
      <c r="K1245" s="22" t="s">
        <v>7250</v>
      </c>
      <c r="L1245" s="22"/>
      <c r="M1245" s="24" t="s">
        <v>10759</v>
      </c>
      <c r="N1245" s="20"/>
      <c r="O1245" s="20"/>
      <c r="P1245" s="20"/>
      <c r="Q1245" s="20"/>
    </row>
    <row r="1246" spans="1:17" ht="38.25" x14ac:dyDescent="0.25">
      <c r="A1246" s="15" t="s">
        <v>2027</v>
      </c>
      <c r="B1246" s="15" t="s">
        <v>4825</v>
      </c>
      <c r="C1246" s="15" t="s">
        <v>2026</v>
      </c>
      <c r="D1246" s="15">
        <v>1284792</v>
      </c>
      <c r="E1246" s="15">
        <v>1285937</v>
      </c>
      <c r="F1246" s="15">
        <f>ABS(Tabelle2[[#This Row],[Stop]]-Tabelle2[[#This Row],[Start]]+1)</f>
        <v>1146</v>
      </c>
      <c r="G1246" s="16">
        <f>Tabelle2[[#This Row],[Size '[bp']]]/$F$3118*100</f>
        <v>3.9519694325854705E-2</v>
      </c>
      <c r="H1246" s="15" t="s">
        <v>8057</v>
      </c>
      <c r="I1246" s="14" t="s">
        <v>10720</v>
      </c>
      <c r="J1246" s="14" t="s">
        <v>6690</v>
      </c>
      <c r="K1246" s="22" t="s">
        <v>7795</v>
      </c>
      <c r="L1246" s="22"/>
      <c r="M1246" s="24" t="s">
        <v>10759</v>
      </c>
      <c r="N1246" s="20"/>
      <c r="O1246" s="20"/>
      <c r="P1246" s="20"/>
      <c r="Q1246" s="20"/>
    </row>
    <row r="1247" spans="1:17" ht="25.5" x14ac:dyDescent="0.25">
      <c r="A1247" s="15" t="s">
        <v>2025</v>
      </c>
      <c r="B1247" s="15" t="s">
        <v>4826</v>
      </c>
      <c r="C1247" s="15" t="s">
        <v>2024</v>
      </c>
      <c r="D1247" s="15">
        <v>1285985</v>
      </c>
      <c r="E1247" s="15">
        <v>1286755</v>
      </c>
      <c r="F1247" s="15">
        <f>ABS(Tabelle2[[#This Row],[Stop]]-Tabelle2[[#This Row],[Start]]+1)</f>
        <v>771</v>
      </c>
      <c r="G1247" s="16">
        <f>Tabelle2[[#This Row],[Size '[bp']]]/$F$3118*100</f>
        <v>2.6587857177342043E-2</v>
      </c>
      <c r="H1247" s="15" t="s">
        <v>8058</v>
      </c>
      <c r="I1247" s="14" t="s">
        <v>8059</v>
      </c>
      <c r="J1247" s="14" t="s">
        <v>6690</v>
      </c>
      <c r="K1247" s="22" t="s">
        <v>8060</v>
      </c>
      <c r="L1247" s="22"/>
      <c r="M1247" s="24" t="s">
        <v>10759</v>
      </c>
      <c r="N1247" s="20"/>
      <c r="O1247" s="20"/>
      <c r="P1247" s="20"/>
      <c r="Q1247" s="20"/>
    </row>
    <row r="1248" spans="1:17" ht="25.5" x14ac:dyDescent="0.25">
      <c r="A1248" s="15" t="s">
        <v>2023</v>
      </c>
      <c r="B1248" s="15" t="s">
        <v>4827</v>
      </c>
      <c r="C1248" s="15" t="s">
        <v>2022</v>
      </c>
      <c r="D1248" s="15">
        <v>1286770</v>
      </c>
      <c r="E1248" s="15">
        <v>1287501</v>
      </c>
      <c r="F1248" s="15">
        <f>ABS(Tabelle2[[#This Row],[Stop]]-Tabelle2[[#This Row],[Start]]+1)</f>
        <v>732</v>
      </c>
      <c r="G1248" s="16">
        <f>Tabelle2[[#This Row],[Size '[bp']]]/$F$3118*100</f>
        <v>2.5242946113896728E-2</v>
      </c>
      <c r="H1248" s="15" t="s">
        <v>8061</v>
      </c>
      <c r="I1248" s="14" t="s">
        <v>8062</v>
      </c>
      <c r="J1248" s="14" t="s">
        <v>6690</v>
      </c>
      <c r="K1248" s="22" t="s">
        <v>8060</v>
      </c>
      <c r="L1248" s="22"/>
      <c r="M1248" s="24" t="s">
        <v>10759</v>
      </c>
      <c r="N1248" s="20"/>
      <c r="O1248" s="20"/>
      <c r="P1248" s="20"/>
      <c r="Q1248" s="20"/>
    </row>
    <row r="1249" spans="1:17" ht="25.5" x14ac:dyDescent="0.25">
      <c r="A1249" s="15" t="s">
        <v>2021</v>
      </c>
      <c r="B1249" s="15" t="s">
        <v>4828</v>
      </c>
      <c r="C1249" s="15" t="s">
        <v>2020</v>
      </c>
      <c r="D1249" s="15">
        <v>1287511</v>
      </c>
      <c r="E1249" s="15">
        <v>1288470</v>
      </c>
      <c r="F1249" s="15">
        <f>ABS(Tabelle2[[#This Row],[Stop]]-Tabelle2[[#This Row],[Start]]+1)</f>
        <v>960</v>
      </c>
      <c r="G1249" s="16">
        <f>Tabelle2[[#This Row],[Size '[bp']]]/$F$3118*100</f>
        <v>3.3105503100192425E-2</v>
      </c>
      <c r="H1249" s="15" t="s">
        <v>8063</v>
      </c>
      <c r="I1249" s="14" t="s">
        <v>8064</v>
      </c>
      <c r="J1249" s="14" t="s">
        <v>6690</v>
      </c>
      <c r="K1249" s="22" t="s">
        <v>8060</v>
      </c>
      <c r="L1249" s="22"/>
      <c r="M1249" s="24" t="s">
        <v>10759</v>
      </c>
      <c r="N1249" s="20"/>
      <c r="O1249" s="20"/>
      <c r="P1249" s="20"/>
      <c r="Q1249" s="20"/>
    </row>
    <row r="1250" spans="1:17" ht="25.5" x14ac:dyDescent="0.25">
      <c r="A1250" s="15" t="s">
        <v>2019</v>
      </c>
      <c r="B1250" s="15" t="s">
        <v>4829</v>
      </c>
      <c r="C1250" s="15" t="s">
        <v>2018</v>
      </c>
      <c r="D1250" s="15">
        <v>1290941</v>
      </c>
      <c r="E1250" s="15">
        <v>1288746</v>
      </c>
      <c r="F1250" s="15">
        <f>ABS(Tabelle2[[#This Row],[Stop]]-Tabelle2[[#This Row],[Start]]+1)</f>
        <v>2194</v>
      </c>
      <c r="G1250" s="16">
        <f>Tabelle2[[#This Row],[Size '[bp']]]/$F$3118*100</f>
        <v>7.5659868543564768E-2</v>
      </c>
      <c r="H1250" s="15" t="s">
        <v>8065</v>
      </c>
      <c r="I1250" s="14" t="s">
        <v>8066</v>
      </c>
      <c r="J1250" s="14" t="s">
        <v>6614</v>
      </c>
      <c r="K1250" s="29"/>
      <c r="L1250" s="29"/>
      <c r="M1250" s="30" t="s">
        <v>11177</v>
      </c>
      <c r="N1250" s="20"/>
      <c r="O1250" s="20"/>
      <c r="P1250" s="20"/>
      <c r="Q1250" s="20"/>
    </row>
    <row r="1251" spans="1:17" x14ac:dyDescent="0.25">
      <c r="A1251" s="15" t="s">
        <v>2017</v>
      </c>
      <c r="B1251" s="15" t="s">
        <v>4830</v>
      </c>
      <c r="C1251" s="15" t="s">
        <v>2016</v>
      </c>
      <c r="D1251" s="15">
        <v>1293006</v>
      </c>
      <c r="E1251" s="15">
        <v>1290979</v>
      </c>
      <c r="F1251" s="15">
        <f>ABS(Tabelle2[[#This Row],[Stop]]-Tabelle2[[#This Row],[Start]]+1)</f>
        <v>2026</v>
      </c>
      <c r="G1251" s="16">
        <f>Tabelle2[[#This Row],[Size '[bp']]]/$F$3118*100</f>
        <v>6.9866405501031098E-2</v>
      </c>
      <c r="H1251" s="15" t="s">
        <v>8067</v>
      </c>
      <c r="I1251" s="14" t="s">
        <v>8068</v>
      </c>
      <c r="J1251" s="14" t="s">
        <v>6614</v>
      </c>
      <c r="K1251" s="29"/>
      <c r="L1251" s="29"/>
      <c r="M1251" s="30" t="s">
        <v>11177</v>
      </c>
      <c r="N1251" s="20"/>
      <c r="O1251" s="20"/>
      <c r="P1251" s="20"/>
      <c r="Q1251" s="20"/>
    </row>
    <row r="1252" spans="1:17" ht="25.5" x14ac:dyDescent="0.25">
      <c r="A1252" s="15" t="s">
        <v>2015</v>
      </c>
      <c r="B1252" s="15" t="s">
        <v>4831</v>
      </c>
      <c r="D1252" s="15">
        <v>1293176</v>
      </c>
      <c r="E1252" s="15">
        <v>1294048</v>
      </c>
      <c r="F1252" s="15">
        <f>ABS(Tabelle2[[#This Row],[Stop]]-Tabelle2[[#This Row],[Start]]+1)</f>
        <v>873</v>
      </c>
      <c r="G1252" s="16">
        <f>Tabelle2[[#This Row],[Size '[bp']]]/$F$3118*100</f>
        <v>3.0105316881737485E-2</v>
      </c>
      <c r="I1252" s="14" t="s">
        <v>8069</v>
      </c>
      <c r="J1252" s="14" t="s">
        <v>6653</v>
      </c>
      <c r="K1252" s="22"/>
      <c r="L1252" s="22"/>
      <c r="M1252" s="24"/>
      <c r="N1252" s="20"/>
      <c r="O1252" s="20"/>
      <c r="P1252" s="20"/>
      <c r="Q1252" s="20"/>
    </row>
    <row r="1253" spans="1:17" x14ac:dyDescent="0.25">
      <c r="A1253" s="15" t="s">
        <v>2014</v>
      </c>
      <c r="B1253" s="15" t="s">
        <v>4832</v>
      </c>
      <c r="D1253" s="15">
        <v>1294696</v>
      </c>
      <c r="E1253" s="15">
        <v>1295496</v>
      </c>
      <c r="F1253" s="15">
        <f>ABS(Tabelle2[[#This Row],[Stop]]-Tabelle2[[#This Row],[Start]]+1)</f>
        <v>801</v>
      </c>
      <c r="G1253" s="16">
        <f>Tabelle2[[#This Row],[Size '[bp']]]/$F$3118*100</f>
        <v>2.7622404149223054E-2</v>
      </c>
      <c r="I1253" s="14" t="s">
        <v>8070</v>
      </c>
      <c r="J1253" s="14" t="s">
        <v>6563</v>
      </c>
      <c r="K1253" s="22"/>
      <c r="L1253" s="22"/>
      <c r="M1253" s="24"/>
      <c r="N1253" s="20"/>
      <c r="O1253" s="20"/>
      <c r="P1253" s="20"/>
      <c r="Q1253" s="20"/>
    </row>
    <row r="1254" spans="1:17" x14ac:dyDescent="0.25">
      <c r="A1254" s="15" t="s">
        <v>2013</v>
      </c>
      <c r="B1254" s="15" t="s">
        <v>4833</v>
      </c>
      <c r="D1254" s="15">
        <v>1295514</v>
      </c>
      <c r="E1254" s="15">
        <v>1296677</v>
      </c>
      <c r="F1254" s="15">
        <f>ABS(Tabelle2[[#This Row],[Stop]]-Tabelle2[[#This Row],[Start]]+1)</f>
        <v>1164</v>
      </c>
      <c r="G1254" s="16">
        <f>Tabelle2[[#This Row],[Size '[bp']]]/$F$3118*100</f>
        <v>4.0140422508983316E-2</v>
      </c>
      <c r="I1254" s="14" t="s">
        <v>8071</v>
      </c>
      <c r="J1254" s="14" t="s">
        <v>6563</v>
      </c>
      <c r="K1254" s="22"/>
      <c r="L1254" s="22"/>
      <c r="M1254" s="24"/>
      <c r="N1254" s="20"/>
      <c r="O1254" s="20"/>
      <c r="P1254" s="20"/>
      <c r="Q1254" s="20"/>
    </row>
    <row r="1255" spans="1:17" x14ac:dyDescent="0.25">
      <c r="A1255" s="15" t="s">
        <v>2012</v>
      </c>
      <c r="B1255" s="15" t="s">
        <v>4834</v>
      </c>
      <c r="C1255" s="15" t="s">
        <v>8072</v>
      </c>
      <c r="D1255" s="15">
        <v>1296903</v>
      </c>
      <c r="E1255" s="15">
        <v>1297691</v>
      </c>
      <c r="F1255" s="15">
        <f>ABS(Tabelle2[[#This Row],[Stop]]-Tabelle2[[#This Row],[Start]]+1)</f>
        <v>789</v>
      </c>
      <c r="G1255" s="16">
        <f>Tabelle2[[#This Row],[Size '[bp']]]/$F$3118*100</f>
        <v>2.7208585360470647E-2</v>
      </c>
      <c r="H1255" s="15" t="s">
        <v>8073</v>
      </c>
      <c r="I1255" s="14" t="s">
        <v>11180</v>
      </c>
      <c r="J1255" s="14" t="s">
        <v>7961</v>
      </c>
      <c r="K1255" s="29" t="s">
        <v>8074</v>
      </c>
      <c r="L1255" s="29"/>
      <c r="M1255" s="30"/>
      <c r="N1255" s="20"/>
      <c r="O1255" s="20"/>
      <c r="P1255" s="20"/>
      <c r="Q1255" s="20"/>
    </row>
    <row r="1256" spans="1:17" x14ac:dyDescent="0.25">
      <c r="A1256" s="15" t="s">
        <v>2011</v>
      </c>
      <c r="B1256" s="15" t="s">
        <v>4835</v>
      </c>
      <c r="C1256" s="15" t="s">
        <v>8075</v>
      </c>
      <c r="D1256" s="15">
        <v>1297721</v>
      </c>
      <c r="E1256" s="15">
        <v>1298674</v>
      </c>
      <c r="F1256" s="15">
        <f>ABS(Tabelle2[[#This Row],[Stop]]-Tabelle2[[#This Row],[Start]]+1)</f>
        <v>954</v>
      </c>
      <c r="G1256" s="16">
        <f>Tabelle2[[#This Row],[Size '[bp']]]/$F$3118*100</f>
        <v>3.2898593705816222E-2</v>
      </c>
      <c r="H1256" s="15" t="s">
        <v>8076</v>
      </c>
      <c r="I1256" s="14" t="s">
        <v>11181</v>
      </c>
      <c r="J1256" s="14" t="s">
        <v>7961</v>
      </c>
      <c r="K1256" s="29" t="s">
        <v>8074</v>
      </c>
      <c r="L1256" s="29"/>
      <c r="M1256" s="30"/>
      <c r="N1256" s="20"/>
      <c r="O1256" s="20"/>
      <c r="P1256" s="20"/>
      <c r="Q1256" s="20"/>
    </row>
    <row r="1257" spans="1:17" ht="25.5" x14ac:dyDescent="0.25">
      <c r="A1257" s="15" t="s">
        <v>2010</v>
      </c>
      <c r="B1257" s="15" t="s">
        <v>4836</v>
      </c>
      <c r="C1257" s="15" t="s">
        <v>2009</v>
      </c>
      <c r="D1257" s="15">
        <v>1298680</v>
      </c>
      <c r="E1257" s="15">
        <v>1299810</v>
      </c>
      <c r="F1257" s="15">
        <f>ABS(Tabelle2[[#This Row],[Stop]]-Tabelle2[[#This Row],[Start]]+1)</f>
        <v>1131</v>
      </c>
      <c r="G1257" s="16">
        <f>Tabelle2[[#This Row],[Size '[bp']]]/$F$3118*100</f>
        <v>3.9002420839914204E-2</v>
      </c>
      <c r="H1257" s="15" t="s">
        <v>8077</v>
      </c>
      <c r="I1257" s="14" t="s">
        <v>8078</v>
      </c>
      <c r="J1257" s="14" t="s">
        <v>6643</v>
      </c>
      <c r="K1257" s="22" t="s">
        <v>8074</v>
      </c>
      <c r="L1257" s="22"/>
      <c r="M1257" s="24"/>
      <c r="N1257" s="20"/>
      <c r="O1257" s="20"/>
      <c r="P1257" s="20"/>
      <c r="Q1257" s="20"/>
    </row>
    <row r="1258" spans="1:17" x14ac:dyDescent="0.25">
      <c r="A1258" s="15" t="s">
        <v>2008</v>
      </c>
      <c r="B1258" s="15" t="s">
        <v>4837</v>
      </c>
      <c r="D1258" s="15">
        <v>1301613</v>
      </c>
      <c r="E1258" s="15">
        <v>1300465</v>
      </c>
      <c r="F1258" s="15">
        <f>ABS(Tabelle2[[#This Row],[Stop]]-Tabelle2[[#This Row],[Start]]+1)</f>
        <v>1147</v>
      </c>
      <c r="G1258" s="16">
        <f>Tabelle2[[#This Row],[Size '[bp']]]/$F$3118*100</f>
        <v>3.9554179224917413E-2</v>
      </c>
      <c r="I1258" s="14" t="s">
        <v>8079</v>
      </c>
      <c r="J1258" s="14" t="s">
        <v>6563</v>
      </c>
      <c r="K1258" s="22"/>
      <c r="L1258" s="22"/>
      <c r="M1258" s="24"/>
      <c r="N1258" s="20"/>
      <c r="O1258" s="20"/>
      <c r="P1258" s="20"/>
      <c r="Q1258" s="20"/>
    </row>
    <row r="1259" spans="1:17" x14ac:dyDescent="0.25">
      <c r="A1259" s="15" t="s">
        <v>2007</v>
      </c>
      <c r="B1259" s="15" t="s">
        <v>4838</v>
      </c>
      <c r="D1259" s="15">
        <v>1301837</v>
      </c>
      <c r="E1259" s="15">
        <v>1301610</v>
      </c>
      <c r="F1259" s="15">
        <f>ABS(Tabelle2[[#This Row],[Stop]]-Tabelle2[[#This Row],[Start]]+1)</f>
        <v>226</v>
      </c>
      <c r="G1259" s="16">
        <f>Tabelle2[[#This Row],[Size '[bp']]]/$F$3118*100</f>
        <v>7.7935871881702999E-3</v>
      </c>
      <c r="I1259" s="14" t="s">
        <v>8080</v>
      </c>
      <c r="J1259" s="14" t="s">
        <v>6566</v>
      </c>
      <c r="K1259" s="22"/>
      <c r="L1259" s="22"/>
      <c r="M1259" s="24"/>
      <c r="N1259" s="20"/>
      <c r="O1259" s="20"/>
      <c r="P1259" s="20"/>
      <c r="Q1259" s="20"/>
    </row>
    <row r="1260" spans="1:17" x14ac:dyDescent="0.25">
      <c r="A1260" s="15" t="s">
        <v>2006</v>
      </c>
      <c r="B1260" s="15" t="s">
        <v>4839</v>
      </c>
      <c r="D1260" s="15">
        <v>1302020</v>
      </c>
      <c r="E1260" s="15">
        <v>1302526</v>
      </c>
      <c r="F1260" s="15">
        <f>ABS(Tabelle2[[#This Row],[Stop]]-Tabelle2[[#This Row],[Start]]+1)</f>
        <v>507</v>
      </c>
      <c r="G1260" s="16">
        <f>Tabelle2[[#This Row],[Size '[bp']]]/$F$3118*100</f>
        <v>1.7483843824789125E-2</v>
      </c>
      <c r="I1260" s="14" t="s">
        <v>6801</v>
      </c>
      <c r="J1260" s="14" t="s">
        <v>6563</v>
      </c>
      <c r="K1260" s="22"/>
      <c r="L1260" s="22"/>
      <c r="M1260" s="24"/>
      <c r="N1260" s="20"/>
      <c r="O1260" s="20"/>
      <c r="P1260" s="20"/>
      <c r="Q1260" s="20"/>
    </row>
    <row r="1261" spans="1:17" x14ac:dyDescent="0.25">
      <c r="A1261" s="15" t="s">
        <v>2005</v>
      </c>
      <c r="B1261" s="15" t="s">
        <v>4840</v>
      </c>
      <c r="C1261" s="15" t="s">
        <v>2004</v>
      </c>
      <c r="D1261" s="15">
        <v>1303397</v>
      </c>
      <c r="E1261" s="15">
        <v>1302453</v>
      </c>
      <c r="F1261" s="15">
        <f>ABS(Tabelle2[[#This Row],[Stop]]-Tabelle2[[#This Row],[Start]]+1)</f>
        <v>943</v>
      </c>
      <c r="G1261" s="16">
        <f>Tabelle2[[#This Row],[Size '[bp']]]/$F$3118*100</f>
        <v>3.2519259816126515E-2</v>
      </c>
      <c r="H1261" s="15" t="s">
        <v>8081</v>
      </c>
      <c r="I1261" s="14" t="s">
        <v>8082</v>
      </c>
      <c r="J1261" s="14" t="s">
        <v>6690</v>
      </c>
      <c r="K1261" s="22"/>
      <c r="L1261" s="22"/>
      <c r="M1261" s="24"/>
      <c r="N1261" s="20"/>
      <c r="O1261" s="20"/>
      <c r="P1261" s="20"/>
      <c r="Q1261" s="20"/>
    </row>
    <row r="1262" spans="1:17" x14ac:dyDescent="0.25">
      <c r="A1262" s="15" t="s">
        <v>2003</v>
      </c>
      <c r="B1262" s="15" t="s">
        <v>4841</v>
      </c>
      <c r="D1262" s="15">
        <v>1304591</v>
      </c>
      <c r="E1262" s="15">
        <v>1303440</v>
      </c>
      <c r="F1262" s="15">
        <f>ABS(Tabelle2[[#This Row],[Stop]]-Tabelle2[[#This Row],[Start]]+1)</f>
        <v>1150</v>
      </c>
      <c r="G1262" s="16">
        <f>Tabelle2[[#This Row],[Size '[bp']]]/$F$3118*100</f>
        <v>3.9657633922105508E-2</v>
      </c>
      <c r="I1262" s="14" t="s">
        <v>6560</v>
      </c>
      <c r="J1262" s="14" t="s">
        <v>11627</v>
      </c>
      <c r="K1262" s="22"/>
      <c r="L1262" s="22"/>
      <c r="M1262" s="24"/>
      <c r="N1262" s="20"/>
      <c r="O1262" s="20"/>
      <c r="P1262" s="20"/>
      <c r="Q1262" s="20"/>
    </row>
    <row r="1263" spans="1:17" x14ac:dyDescent="0.25">
      <c r="A1263" s="15" t="s">
        <v>2002</v>
      </c>
      <c r="B1263" s="15" t="s">
        <v>4842</v>
      </c>
      <c r="D1263" s="15">
        <v>1304767</v>
      </c>
      <c r="E1263" s="15">
        <v>1305165</v>
      </c>
      <c r="F1263" s="15">
        <f>ABS(Tabelle2[[#This Row],[Stop]]-Tabelle2[[#This Row],[Start]]+1)</f>
        <v>399</v>
      </c>
      <c r="G1263" s="16">
        <f>Tabelle2[[#This Row],[Size '[bp']]]/$F$3118*100</f>
        <v>1.3759474726017478E-2</v>
      </c>
      <c r="I1263" s="14" t="s">
        <v>120</v>
      </c>
      <c r="J1263" s="14" t="s">
        <v>11627</v>
      </c>
      <c r="K1263" s="22"/>
      <c r="L1263" s="22"/>
      <c r="M1263" s="24"/>
      <c r="N1263" s="20"/>
      <c r="O1263" s="20"/>
      <c r="P1263" s="20"/>
      <c r="Q1263" s="20"/>
    </row>
    <row r="1264" spans="1:17" ht="25.5" x14ac:dyDescent="0.25">
      <c r="A1264" s="15" t="s">
        <v>2001</v>
      </c>
      <c r="B1264" s="15" t="s">
        <v>4843</v>
      </c>
      <c r="C1264" s="15" t="s">
        <v>2000</v>
      </c>
      <c r="D1264" s="15">
        <v>1305297</v>
      </c>
      <c r="E1264" s="15">
        <v>1306394</v>
      </c>
      <c r="F1264" s="15">
        <f>ABS(Tabelle2[[#This Row],[Stop]]-Tabelle2[[#This Row],[Start]]+1)</f>
        <v>1098</v>
      </c>
      <c r="G1264" s="16">
        <f>Tabelle2[[#This Row],[Size '[bp']]]/$F$3118*100</f>
        <v>3.7864419170845084E-2</v>
      </c>
      <c r="H1264" s="15" t="s">
        <v>8083</v>
      </c>
      <c r="I1264" s="14" t="s">
        <v>8084</v>
      </c>
      <c r="J1264" s="14" t="s">
        <v>6575</v>
      </c>
      <c r="K1264" s="22" t="s">
        <v>7250</v>
      </c>
      <c r="L1264" s="22"/>
      <c r="M1264" s="24"/>
      <c r="N1264" s="20"/>
      <c r="O1264" s="20"/>
      <c r="P1264" s="20"/>
      <c r="Q1264" s="20"/>
    </row>
    <row r="1265" spans="1:17" x14ac:dyDescent="0.25">
      <c r="A1265" s="15" t="s">
        <v>1999</v>
      </c>
      <c r="B1265" s="15" t="s">
        <v>4844</v>
      </c>
      <c r="D1265" s="15">
        <v>1306400</v>
      </c>
      <c r="E1265" s="15">
        <v>1307392</v>
      </c>
      <c r="F1265" s="15">
        <f>ABS(Tabelle2[[#This Row],[Stop]]-Tabelle2[[#This Row],[Start]]+1)</f>
        <v>993</v>
      </c>
      <c r="G1265" s="16">
        <f>Tabelle2[[#This Row],[Size '[bp']]]/$F$3118*100</f>
        <v>3.4243504769261544E-2</v>
      </c>
      <c r="I1265" s="14" t="s">
        <v>120</v>
      </c>
      <c r="J1265" s="14" t="s">
        <v>11627</v>
      </c>
      <c r="K1265" s="22" t="s">
        <v>6766</v>
      </c>
      <c r="L1265" s="22"/>
      <c r="M1265" s="24"/>
      <c r="N1265" s="20"/>
      <c r="O1265" s="20"/>
      <c r="P1265" s="20"/>
      <c r="Q1265" s="20"/>
    </row>
    <row r="1266" spans="1:17" x14ac:dyDescent="0.25">
      <c r="A1266" s="15" t="s">
        <v>1998</v>
      </c>
      <c r="B1266" s="15" t="s">
        <v>4845</v>
      </c>
      <c r="D1266" s="15">
        <v>1308852</v>
      </c>
      <c r="E1266" s="15">
        <v>1307389</v>
      </c>
      <c r="F1266" s="15">
        <f>ABS(Tabelle2[[#This Row],[Stop]]-Tabelle2[[#This Row],[Start]]+1)</f>
        <v>1462</v>
      </c>
      <c r="G1266" s="16">
        <f>Tabelle2[[#This Row],[Size '[bp']]]/$F$3118*100</f>
        <v>5.0416922429668047E-2</v>
      </c>
      <c r="I1266" s="14" t="s">
        <v>6704</v>
      </c>
      <c r="J1266" s="14" t="s">
        <v>6563</v>
      </c>
      <c r="K1266" s="22"/>
      <c r="L1266" s="22"/>
      <c r="M1266" s="24"/>
      <c r="N1266" s="20"/>
      <c r="O1266" s="20"/>
      <c r="P1266" s="20"/>
      <c r="Q1266" s="20"/>
    </row>
    <row r="1267" spans="1:17" ht="25.5" x14ac:dyDescent="0.25">
      <c r="A1267" s="15" t="s">
        <v>1997</v>
      </c>
      <c r="B1267" s="15" t="s">
        <v>4846</v>
      </c>
      <c r="D1267" s="15">
        <v>1309640</v>
      </c>
      <c r="E1267" s="15">
        <v>1308927</v>
      </c>
      <c r="F1267" s="15">
        <f>ABS(Tabelle2[[#This Row],[Stop]]-Tabelle2[[#This Row],[Start]]+1)</f>
        <v>712</v>
      </c>
      <c r="G1267" s="16">
        <f>Tabelle2[[#This Row],[Size '[bp']]]/$F$3118*100</f>
        <v>2.4553248132642713E-2</v>
      </c>
      <c r="I1267" s="14" t="s">
        <v>11595</v>
      </c>
      <c r="J1267" s="14" t="s">
        <v>6554</v>
      </c>
      <c r="K1267" s="22"/>
      <c r="L1267" s="22"/>
      <c r="M1267" s="24"/>
      <c r="N1267" s="20"/>
      <c r="O1267" s="20"/>
      <c r="P1267" s="20"/>
      <c r="Q1267" s="20"/>
    </row>
    <row r="1268" spans="1:17" ht="25.5" x14ac:dyDescent="0.25">
      <c r="A1268" s="15" t="s">
        <v>1996</v>
      </c>
      <c r="B1268" s="15" t="s">
        <v>4847</v>
      </c>
      <c r="C1268" s="15" t="s">
        <v>1995</v>
      </c>
      <c r="D1268" s="15">
        <v>1309798</v>
      </c>
      <c r="E1268" s="15">
        <v>1311840</v>
      </c>
      <c r="F1268" s="15">
        <f>ABS(Tabelle2[[#This Row],[Stop]]-Tabelle2[[#This Row],[Start]]+1)</f>
        <v>2043</v>
      </c>
      <c r="G1268" s="16">
        <f>Tabelle2[[#This Row],[Size '[bp']]]/$F$3118*100</f>
        <v>7.0452648785097008E-2</v>
      </c>
      <c r="H1268" s="15" t="s">
        <v>8085</v>
      </c>
      <c r="I1268" s="14" t="s">
        <v>8086</v>
      </c>
      <c r="J1268" s="14" t="s">
        <v>6554</v>
      </c>
      <c r="K1268" s="22"/>
      <c r="L1268" s="22"/>
      <c r="M1268" s="24"/>
      <c r="N1268" s="20"/>
      <c r="O1268" s="20"/>
      <c r="P1268" s="20"/>
      <c r="Q1268" s="20"/>
    </row>
    <row r="1269" spans="1:17" x14ac:dyDescent="0.25">
      <c r="A1269" s="15" t="s">
        <v>1994</v>
      </c>
      <c r="B1269" s="15" t="s">
        <v>4848</v>
      </c>
      <c r="D1269" s="15">
        <v>1312565</v>
      </c>
      <c r="E1269" s="15">
        <v>1311900</v>
      </c>
      <c r="F1269" s="15">
        <f>ABS(Tabelle2[[#This Row],[Stop]]-Tabelle2[[#This Row],[Start]]+1)</f>
        <v>664</v>
      </c>
      <c r="G1269" s="16">
        <f>Tabelle2[[#This Row],[Size '[bp']]]/$F$3118*100</f>
        <v>2.2897972977633095E-2</v>
      </c>
      <c r="I1269" s="14" t="s">
        <v>6560</v>
      </c>
      <c r="J1269" s="14" t="s">
        <v>11627</v>
      </c>
      <c r="K1269" s="22"/>
      <c r="L1269" s="22"/>
      <c r="M1269" s="24"/>
      <c r="N1269" s="20"/>
      <c r="O1269" s="20"/>
      <c r="P1269" s="20"/>
      <c r="Q1269" s="20"/>
    </row>
    <row r="1270" spans="1:17" x14ac:dyDescent="0.25">
      <c r="A1270" s="15" t="s">
        <v>1993</v>
      </c>
      <c r="B1270" s="15" t="s">
        <v>4849</v>
      </c>
      <c r="C1270" s="15" t="s">
        <v>1992</v>
      </c>
      <c r="D1270" s="15">
        <v>1312788</v>
      </c>
      <c r="E1270" s="15">
        <v>1313087</v>
      </c>
      <c r="F1270" s="15">
        <f>ABS(Tabelle2[[#This Row],[Stop]]-Tabelle2[[#This Row],[Start]]+1)</f>
        <v>300</v>
      </c>
      <c r="G1270" s="16">
        <f>Tabelle2[[#This Row],[Size '[bp']]]/$F$3118*100</f>
        <v>1.0345469718810134E-2</v>
      </c>
      <c r="H1270" s="15" t="s">
        <v>8087</v>
      </c>
      <c r="I1270" s="14" t="s">
        <v>8088</v>
      </c>
      <c r="J1270" s="14" t="s">
        <v>6575</v>
      </c>
      <c r="K1270" s="22"/>
      <c r="L1270" s="22"/>
      <c r="M1270" s="24"/>
      <c r="N1270" s="20"/>
      <c r="O1270" s="20"/>
      <c r="P1270" s="20"/>
      <c r="Q1270" s="20"/>
    </row>
    <row r="1271" spans="1:17" x14ac:dyDescent="0.25">
      <c r="A1271" s="15" t="s">
        <v>1991</v>
      </c>
      <c r="B1271" s="15" t="s">
        <v>4850</v>
      </c>
      <c r="C1271" s="15" t="s">
        <v>1990</v>
      </c>
      <c r="D1271" s="15">
        <v>1313093</v>
      </c>
      <c r="E1271" s="15">
        <v>1314586</v>
      </c>
      <c r="F1271" s="15">
        <f>ABS(Tabelle2[[#This Row],[Stop]]-Tabelle2[[#This Row],[Start]]+1)</f>
        <v>1494</v>
      </c>
      <c r="G1271" s="16">
        <f>Tabelle2[[#This Row],[Size '[bp']]]/$F$3118*100</f>
        <v>5.1520439199674466E-2</v>
      </c>
      <c r="H1271" s="15" t="s">
        <v>8089</v>
      </c>
      <c r="I1271" s="14" t="s">
        <v>8090</v>
      </c>
      <c r="J1271" s="14" t="s">
        <v>6575</v>
      </c>
      <c r="K1271" s="22"/>
      <c r="L1271" s="22"/>
      <c r="M1271" s="24"/>
      <c r="N1271" s="20"/>
      <c r="O1271" s="20"/>
      <c r="P1271" s="20"/>
      <c r="Q1271" s="20"/>
    </row>
    <row r="1272" spans="1:17" x14ac:dyDescent="0.25">
      <c r="A1272" s="15" t="s">
        <v>1989</v>
      </c>
      <c r="B1272" s="15" t="s">
        <v>4851</v>
      </c>
      <c r="D1272" s="15">
        <v>1314738</v>
      </c>
      <c r="E1272" s="15">
        <v>1315589</v>
      </c>
      <c r="F1272" s="15">
        <f>ABS(Tabelle2[[#This Row],[Stop]]-Tabelle2[[#This Row],[Start]]+1)</f>
        <v>852</v>
      </c>
      <c r="G1272" s="16">
        <f>Tabelle2[[#This Row],[Size '[bp']]]/$F$3118*100</f>
        <v>2.9381134001420776E-2</v>
      </c>
      <c r="I1272" s="14" t="s">
        <v>7396</v>
      </c>
      <c r="J1272" s="14" t="s">
        <v>6690</v>
      </c>
      <c r="K1272" s="22" t="s">
        <v>6744</v>
      </c>
      <c r="L1272" s="22"/>
      <c r="M1272" s="24"/>
      <c r="N1272" s="20"/>
      <c r="O1272" s="20"/>
      <c r="P1272" s="20"/>
      <c r="Q1272" s="20"/>
    </row>
    <row r="1273" spans="1:17" x14ac:dyDescent="0.25">
      <c r="A1273" s="15" t="s">
        <v>1988</v>
      </c>
      <c r="B1273" s="15" t="s">
        <v>4852</v>
      </c>
      <c r="D1273" s="15">
        <v>1316255</v>
      </c>
      <c r="E1273" s="15">
        <v>1315935</v>
      </c>
      <c r="F1273" s="15">
        <f>ABS(Tabelle2[[#This Row],[Stop]]-Tabelle2[[#This Row],[Start]]+1)</f>
        <v>319</v>
      </c>
      <c r="G1273" s="16">
        <f>Tabelle2[[#This Row],[Size '[bp']]]/$F$3118*100</f>
        <v>1.1000682801001442E-2</v>
      </c>
      <c r="I1273" s="14" t="s">
        <v>6564</v>
      </c>
      <c r="J1273" s="14" t="s">
        <v>11627</v>
      </c>
      <c r="K1273" s="22" t="s">
        <v>8091</v>
      </c>
      <c r="L1273" s="22"/>
      <c r="M1273" s="24"/>
      <c r="N1273" s="20"/>
      <c r="O1273" s="20"/>
      <c r="P1273" s="20"/>
      <c r="Q1273" s="20"/>
    </row>
    <row r="1274" spans="1:17" ht="38.25" x14ac:dyDescent="0.25">
      <c r="A1274" s="15" t="s">
        <v>1987</v>
      </c>
      <c r="B1274" s="15" t="s">
        <v>4853</v>
      </c>
      <c r="C1274" s="15" t="s">
        <v>8092</v>
      </c>
      <c r="D1274" s="15">
        <v>1316523</v>
      </c>
      <c r="E1274" s="15">
        <v>1317554</v>
      </c>
      <c r="F1274" s="15">
        <f>ABS(Tabelle2[[#This Row],[Stop]]-Tabelle2[[#This Row],[Start]]+1)</f>
        <v>1032</v>
      </c>
      <c r="G1274" s="16">
        <f>Tabelle2[[#This Row],[Size '[bp']]]/$F$3118*100</f>
        <v>3.558841583270686E-2</v>
      </c>
      <c r="H1274" s="15" t="s">
        <v>8093</v>
      </c>
      <c r="I1274" s="14" t="s">
        <v>11403</v>
      </c>
      <c r="J1274" s="14" t="s">
        <v>7093</v>
      </c>
      <c r="K1274" s="22" t="s">
        <v>8094</v>
      </c>
      <c r="L1274" s="22"/>
      <c r="M1274" s="24" t="s">
        <v>10747</v>
      </c>
      <c r="N1274" s="20"/>
      <c r="O1274" s="20"/>
      <c r="P1274" s="20"/>
      <c r="Q1274" s="20"/>
    </row>
    <row r="1275" spans="1:17" ht="63.75" x14ac:dyDescent="0.25">
      <c r="A1275" s="15" t="s">
        <v>1986</v>
      </c>
      <c r="B1275" s="15" t="s">
        <v>4854</v>
      </c>
      <c r="C1275" s="15" t="s">
        <v>1985</v>
      </c>
      <c r="D1275" s="15">
        <v>1317806</v>
      </c>
      <c r="E1275" s="15">
        <v>1318915</v>
      </c>
      <c r="F1275" s="15">
        <f>ABS(Tabelle2[[#This Row],[Stop]]-Tabelle2[[#This Row],[Start]]+1)</f>
        <v>1110</v>
      </c>
      <c r="G1275" s="16">
        <f>Tabelle2[[#This Row],[Size '[bp']]]/$F$3118*100</f>
        <v>3.8278237959597491E-2</v>
      </c>
      <c r="H1275" s="15" t="s">
        <v>8095</v>
      </c>
      <c r="I1275" s="14" t="s">
        <v>8096</v>
      </c>
      <c r="J1275" s="14" t="s">
        <v>6566</v>
      </c>
      <c r="K1275" s="22" t="s">
        <v>8097</v>
      </c>
      <c r="L1275" s="22" t="s">
        <v>10681</v>
      </c>
      <c r="M1275" s="24" t="s">
        <v>10789</v>
      </c>
      <c r="N1275" s="20"/>
      <c r="O1275" s="20"/>
      <c r="P1275" s="20"/>
      <c r="Q1275" s="20"/>
    </row>
    <row r="1276" spans="1:17" ht="25.5" x14ac:dyDescent="0.25">
      <c r="A1276" s="15" t="s">
        <v>1984</v>
      </c>
      <c r="B1276" s="15" t="s">
        <v>4855</v>
      </c>
      <c r="C1276" s="15" t="s">
        <v>1983</v>
      </c>
      <c r="D1276" s="15">
        <v>1318902</v>
      </c>
      <c r="E1276" s="15">
        <v>1320476</v>
      </c>
      <c r="F1276" s="15">
        <f>ABS(Tabelle2[[#This Row],[Stop]]-Tabelle2[[#This Row],[Start]]+1)</f>
        <v>1575</v>
      </c>
      <c r="G1276" s="16">
        <f>Tabelle2[[#This Row],[Size '[bp']]]/$F$3118*100</f>
        <v>5.4313716023753199E-2</v>
      </c>
      <c r="H1276" s="15" t="s">
        <v>8098</v>
      </c>
      <c r="I1276" s="14" t="s">
        <v>8099</v>
      </c>
      <c r="J1276" s="14" t="s">
        <v>6614</v>
      </c>
      <c r="K1276" s="22" t="s">
        <v>8097</v>
      </c>
      <c r="L1276" s="22"/>
      <c r="M1276" s="24" t="s">
        <v>10789</v>
      </c>
      <c r="N1276" s="20"/>
      <c r="O1276" s="20"/>
      <c r="P1276" s="20"/>
      <c r="Q1276" s="20"/>
    </row>
    <row r="1277" spans="1:17" ht="25.5" x14ac:dyDescent="0.25">
      <c r="A1277" s="15" t="s">
        <v>1982</v>
      </c>
      <c r="B1277" s="15" t="s">
        <v>4856</v>
      </c>
      <c r="C1277" s="15" t="s">
        <v>1981</v>
      </c>
      <c r="D1277" s="15">
        <v>1320473</v>
      </c>
      <c r="E1277" s="15">
        <v>1321447</v>
      </c>
      <c r="F1277" s="15">
        <f>ABS(Tabelle2[[#This Row],[Stop]]-Tabelle2[[#This Row],[Start]]+1)</f>
        <v>975</v>
      </c>
      <c r="G1277" s="16">
        <f>Tabelle2[[#This Row],[Size '[bp']]]/$F$3118*100</f>
        <v>3.3622776586132927E-2</v>
      </c>
      <c r="H1277" s="15" t="s">
        <v>8100</v>
      </c>
      <c r="I1277" s="14" t="s">
        <v>8101</v>
      </c>
      <c r="J1277" s="14" t="s">
        <v>6614</v>
      </c>
      <c r="K1277" s="22" t="s">
        <v>8102</v>
      </c>
      <c r="L1277" s="22"/>
      <c r="M1277" s="24" t="s">
        <v>10789</v>
      </c>
      <c r="N1277" s="20"/>
      <c r="O1277" s="20"/>
      <c r="P1277" s="20"/>
      <c r="Q1277" s="20"/>
    </row>
    <row r="1278" spans="1:17" ht="25.5" x14ac:dyDescent="0.25">
      <c r="A1278" s="15" t="s">
        <v>1980</v>
      </c>
      <c r="B1278" s="15" t="s">
        <v>4857</v>
      </c>
      <c r="C1278" s="15" t="s">
        <v>1979</v>
      </c>
      <c r="D1278" s="15">
        <v>1321469</v>
      </c>
      <c r="E1278" s="15">
        <v>1322413</v>
      </c>
      <c r="F1278" s="15">
        <f>ABS(Tabelle2[[#This Row],[Stop]]-Tabelle2[[#This Row],[Start]]+1)</f>
        <v>945</v>
      </c>
      <c r="G1278" s="16">
        <f>Tabelle2[[#This Row],[Size '[bp']]]/$F$3118*100</f>
        <v>3.2588229614251916E-2</v>
      </c>
      <c r="H1278" s="15" t="s">
        <v>6612</v>
      </c>
      <c r="I1278" s="14" t="s">
        <v>8103</v>
      </c>
      <c r="J1278" s="14" t="s">
        <v>6614</v>
      </c>
      <c r="K1278" s="22" t="s">
        <v>8104</v>
      </c>
      <c r="L1278" s="22"/>
      <c r="M1278" s="24" t="s">
        <v>10789</v>
      </c>
      <c r="N1278" s="20"/>
      <c r="O1278" s="20"/>
      <c r="P1278" s="20"/>
      <c r="Q1278" s="20"/>
    </row>
    <row r="1279" spans="1:17" ht="25.5" x14ac:dyDescent="0.25">
      <c r="A1279" s="15" t="s">
        <v>1978</v>
      </c>
      <c r="B1279" s="15" t="s">
        <v>4858</v>
      </c>
      <c r="C1279" s="15" t="s">
        <v>1977</v>
      </c>
      <c r="D1279" s="15">
        <v>1322420</v>
      </c>
      <c r="E1279" s="15">
        <v>1322791</v>
      </c>
      <c r="F1279" s="15">
        <f>ABS(Tabelle2[[#This Row],[Stop]]-Tabelle2[[#This Row],[Start]]+1)</f>
        <v>372</v>
      </c>
      <c r="G1279" s="16">
        <f>Tabelle2[[#This Row],[Size '[bp']]]/$F$3118*100</f>
        <v>1.2828382451324566E-2</v>
      </c>
      <c r="H1279" s="15" t="s">
        <v>8105</v>
      </c>
      <c r="I1279" s="14" t="s">
        <v>8106</v>
      </c>
      <c r="J1279" s="14" t="s">
        <v>6614</v>
      </c>
      <c r="K1279" s="22" t="s">
        <v>8097</v>
      </c>
      <c r="L1279" s="22"/>
      <c r="M1279" s="24" t="s">
        <v>10789</v>
      </c>
      <c r="N1279" s="20"/>
      <c r="O1279" s="20"/>
      <c r="P1279" s="20"/>
      <c r="Q1279" s="20"/>
    </row>
    <row r="1280" spans="1:17" x14ac:dyDescent="0.25">
      <c r="A1280" s="15" t="s">
        <v>1976</v>
      </c>
      <c r="B1280" s="15" t="s">
        <v>4859</v>
      </c>
      <c r="C1280" s="15" t="s">
        <v>11354</v>
      </c>
      <c r="D1280" s="15">
        <v>1322944</v>
      </c>
      <c r="E1280" s="15">
        <v>1323582</v>
      </c>
      <c r="F1280" s="15">
        <f>ABS(Tabelle2[[#This Row],[Stop]]-Tabelle2[[#This Row],[Start]]+1)</f>
        <v>639</v>
      </c>
      <c r="G1280" s="16">
        <f>Tabelle2[[#This Row],[Size '[bp']]]/$F$3118*100</f>
        <v>2.2035850501065584E-2</v>
      </c>
      <c r="H1280" s="15" t="s">
        <v>11355</v>
      </c>
      <c r="I1280" s="14" t="s">
        <v>7631</v>
      </c>
      <c r="J1280" s="14" t="s">
        <v>6563</v>
      </c>
      <c r="K1280" s="22" t="s">
        <v>8107</v>
      </c>
      <c r="L1280" s="22"/>
      <c r="M1280" s="24" t="s">
        <v>11353</v>
      </c>
      <c r="N1280" s="20"/>
      <c r="O1280" s="20"/>
      <c r="P1280" s="20"/>
      <c r="Q1280" s="20"/>
    </row>
    <row r="1281" spans="1:17" x14ac:dyDescent="0.25">
      <c r="A1281" s="15" t="s">
        <v>1975</v>
      </c>
      <c r="B1281" s="15" t="s">
        <v>4860</v>
      </c>
      <c r="D1281" s="15">
        <v>1323861</v>
      </c>
      <c r="E1281" s="15">
        <v>1324877</v>
      </c>
      <c r="F1281" s="15">
        <f>ABS(Tabelle2[[#This Row],[Stop]]-Tabelle2[[#This Row],[Start]]+1)</f>
        <v>1017</v>
      </c>
      <c r="G1281" s="16">
        <f>Tabelle2[[#This Row],[Size '[bp']]]/$F$3118*100</f>
        <v>3.5071142346766351E-2</v>
      </c>
      <c r="I1281" s="14" t="s">
        <v>7548</v>
      </c>
      <c r="J1281" s="14" t="s">
        <v>6690</v>
      </c>
      <c r="K1281" s="22" t="s">
        <v>6744</v>
      </c>
      <c r="L1281" s="22"/>
      <c r="M1281" s="24"/>
      <c r="N1281" s="20"/>
      <c r="O1281" s="20"/>
      <c r="P1281" s="20"/>
      <c r="Q1281" s="20"/>
    </row>
    <row r="1282" spans="1:17" ht="25.5" x14ac:dyDescent="0.25">
      <c r="A1282" s="15" t="s">
        <v>1974</v>
      </c>
      <c r="B1282" s="15" t="s">
        <v>4861</v>
      </c>
      <c r="D1282" s="15">
        <v>1325001</v>
      </c>
      <c r="E1282" s="15">
        <v>1326008</v>
      </c>
      <c r="F1282" s="15">
        <f>ABS(Tabelle2[[#This Row],[Stop]]-Tabelle2[[#This Row],[Start]]+1)</f>
        <v>1008</v>
      </c>
      <c r="G1282" s="16">
        <f>Tabelle2[[#This Row],[Size '[bp']]]/$F$3118*100</f>
        <v>3.4760778255202046E-2</v>
      </c>
      <c r="I1282" s="14" t="s">
        <v>8108</v>
      </c>
      <c r="J1282" s="14" t="s">
        <v>6563</v>
      </c>
      <c r="K1282" s="22"/>
      <c r="L1282" s="22"/>
      <c r="M1282" s="24" t="s">
        <v>11404</v>
      </c>
      <c r="N1282" s="20"/>
      <c r="O1282" s="20"/>
      <c r="P1282" s="20"/>
      <c r="Q1282" s="20"/>
    </row>
    <row r="1283" spans="1:17" x14ac:dyDescent="0.25">
      <c r="A1283" s="15" t="s">
        <v>1973</v>
      </c>
      <c r="B1283" s="15" t="s">
        <v>4862</v>
      </c>
      <c r="C1283" s="15" t="s">
        <v>1972</v>
      </c>
      <c r="D1283" s="15">
        <v>1326223</v>
      </c>
      <c r="E1283" s="15">
        <v>1327728</v>
      </c>
      <c r="F1283" s="15">
        <f>ABS(Tabelle2[[#This Row],[Stop]]-Tabelle2[[#This Row],[Start]]+1)</f>
        <v>1506</v>
      </c>
      <c r="G1283" s="16">
        <f>Tabelle2[[#This Row],[Size '[bp']]]/$F$3118*100</f>
        <v>5.1934257988426866E-2</v>
      </c>
      <c r="H1283" s="15" t="s">
        <v>8109</v>
      </c>
      <c r="I1283" s="14" t="s">
        <v>8110</v>
      </c>
      <c r="J1283" s="14" t="s">
        <v>6575</v>
      </c>
      <c r="K1283" s="22"/>
      <c r="L1283" s="22"/>
      <c r="M1283" s="24"/>
      <c r="N1283" s="20"/>
      <c r="O1283" s="20"/>
      <c r="P1283" s="20"/>
      <c r="Q1283" s="20"/>
    </row>
    <row r="1284" spans="1:17" x14ac:dyDescent="0.25">
      <c r="A1284" s="15" t="s">
        <v>1971</v>
      </c>
      <c r="B1284" s="15" t="s">
        <v>4863</v>
      </c>
      <c r="D1284" s="15">
        <v>1327847</v>
      </c>
      <c r="E1284" s="15">
        <v>1328521</v>
      </c>
      <c r="F1284" s="15">
        <f>ABS(Tabelle2[[#This Row],[Stop]]-Tabelle2[[#This Row],[Start]]+1)</f>
        <v>675</v>
      </c>
      <c r="G1284" s="16">
        <f>Tabelle2[[#This Row],[Size '[bp']]]/$F$3118*100</f>
        <v>2.3277306867322798E-2</v>
      </c>
      <c r="I1284" s="14" t="s">
        <v>8111</v>
      </c>
      <c r="J1284" s="14" t="s">
        <v>6563</v>
      </c>
      <c r="K1284" s="22" t="s">
        <v>8112</v>
      </c>
      <c r="L1284" s="22"/>
      <c r="M1284" s="24"/>
      <c r="N1284" s="20"/>
      <c r="O1284" s="20"/>
      <c r="P1284" s="20"/>
      <c r="Q1284" s="20"/>
    </row>
    <row r="1285" spans="1:17" x14ac:dyDescent="0.25">
      <c r="A1285" s="15" t="s">
        <v>1970</v>
      </c>
      <c r="B1285" s="15" t="s">
        <v>4864</v>
      </c>
      <c r="D1285" s="15">
        <v>1328639</v>
      </c>
      <c r="E1285" s="15">
        <v>1329715</v>
      </c>
      <c r="F1285" s="15">
        <f>ABS(Tabelle2[[#This Row],[Stop]]-Tabelle2[[#This Row],[Start]]+1)</f>
        <v>1077</v>
      </c>
      <c r="G1285" s="16">
        <f>Tabelle2[[#This Row],[Size '[bp']]]/$F$3118*100</f>
        <v>3.7140236290528379E-2</v>
      </c>
      <c r="I1285" s="14" t="s">
        <v>8113</v>
      </c>
      <c r="J1285" s="14" t="s">
        <v>6563</v>
      </c>
      <c r="K1285" s="22"/>
      <c r="L1285" s="22"/>
      <c r="M1285" s="24"/>
      <c r="N1285" s="20"/>
      <c r="O1285" s="20"/>
      <c r="P1285" s="20"/>
      <c r="Q1285" s="20"/>
    </row>
    <row r="1286" spans="1:17" x14ac:dyDescent="0.25">
      <c r="A1286" s="15" t="s">
        <v>56</v>
      </c>
      <c r="B1286" s="15" t="s">
        <v>4865</v>
      </c>
      <c r="C1286" s="15" t="s">
        <v>57</v>
      </c>
      <c r="D1286" s="15">
        <v>1330413</v>
      </c>
      <c r="E1286" s="15">
        <v>1329712</v>
      </c>
      <c r="F1286" s="15">
        <f>ABS(Tabelle2[[#This Row],[Stop]]-Tabelle2[[#This Row],[Start]]+1)</f>
        <v>700</v>
      </c>
      <c r="G1286" s="16">
        <f>Tabelle2[[#This Row],[Size '[bp']]]/$F$3118*100</f>
        <v>2.4139429343890313E-2</v>
      </c>
      <c r="H1286" s="15" t="s">
        <v>8114</v>
      </c>
      <c r="I1286" s="14" t="s">
        <v>8115</v>
      </c>
      <c r="J1286" s="14" t="s">
        <v>6643</v>
      </c>
      <c r="K1286" s="22" t="s">
        <v>8116</v>
      </c>
      <c r="L1286" s="22"/>
      <c r="M1286" s="24" t="s">
        <v>10763</v>
      </c>
      <c r="N1286" s="20"/>
      <c r="O1286" s="20"/>
      <c r="P1286" s="20"/>
      <c r="Q1286" s="20"/>
    </row>
    <row r="1287" spans="1:17" x14ac:dyDescent="0.25">
      <c r="A1287" s="15" t="s">
        <v>1969</v>
      </c>
      <c r="B1287" s="15" t="s">
        <v>4866</v>
      </c>
      <c r="C1287" s="15" t="s">
        <v>1968</v>
      </c>
      <c r="D1287" s="15">
        <v>1330484</v>
      </c>
      <c r="E1287" s="15">
        <v>1331356</v>
      </c>
      <c r="F1287" s="15">
        <f>ABS(Tabelle2[[#This Row],[Stop]]-Tabelle2[[#This Row],[Start]]+1)</f>
        <v>873</v>
      </c>
      <c r="G1287" s="16">
        <f>Tabelle2[[#This Row],[Size '[bp']]]/$F$3118*100</f>
        <v>3.0105316881737485E-2</v>
      </c>
      <c r="H1287" s="15" t="s">
        <v>8117</v>
      </c>
      <c r="I1287" s="14" t="s">
        <v>10871</v>
      </c>
      <c r="J1287" s="14" t="s">
        <v>6566</v>
      </c>
      <c r="K1287" s="22" t="s">
        <v>8118</v>
      </c>
      <c r="L1287" s="22" t="s">
        <v>8119</v>
      </c>
      <c r="M1287" s="24"/>
      <c r="N1287" s="20"/>
      <c r="O1287" s="20"/>
      <c r="P1287" s="20"/>
      <c r="Q1287" s="20"/>
    </row>
    <row r="1288" spans="1:17" x14ac:dyDescent="0.25">
      <c r="A1288" s="15" t="s">
        <v>1967</v>
      </c>
      <c r="B1288" s="15" t="s">
        <v>4867</v>
      </c>
      <c r="C1288" s="15" t="s">
        <v>1966</v>
      </c>
      <c r="D1288" s="15">
        <v>1332436</v>
      </c>
      <c r="E1288" s="15">
        <v>1331357</v>
      </c>
      <c r="F1288" s="15">
        <f>ABS(Tabelle2[[#This Row],[Stop]]-Tabelle2[[#This Row],[Start]]+1)</f>
        <v>1078</v>
      </c>
      <c r="G1288" s="16">
        <f>Tabelle2[[#This Row],[Size '[bp']]]/$F$3118*100</f>
        <v>3.717472118959108E-2</v>
      </c>
      <c r="H1288" s="15" t="s">
        <v>8120</v>
      </c>
      <c r="I1288" s="14" t="s">
        <v>8121</v>
      </c>
      <c r="J1288" s="14" t="s">
        <v>6690</v>
      </c>
      <c r="K1288" s="22" t="s">
        <v>7797</v>
      </c>
      <c r="L1288" s="22"/>
      <c r="M1288" s="24"/>
      <c r="N1288" s="20"/>
      <c r="O1288" s="20"/>
      <c r="P1288" s="20"/>
      <c r="Q1288" s="20"/>
    </row>
    <row r="1289" spans="1:17" ht="25.5" x14ac:dyDescent="0.25">
      <c r="A1289" s="15" t="s">
        <v>1965</v>
      </c>
      <c r="B1289" s="15" t="s">
        <v>4868</v>
      </c>
      <c r="D1289" s="15">
        <v>1332793</v>
      </c>
      <c r="E1289" s="15">
        <v>1333347</v>
      </c>
      <c r="F1289" s="15">
        <f>ABS(Tabelle2[[#This Row],[Stop]]-Tabelle2[[#This Row],[Start]]+1)</f>
        <v>555</v>
      </c>
      <c r="G1289" s="16">
        <f>Tabelle2[[#This Row],[Size '[bp']]]/$F$3118*100</f>
        <v>1.9139118979798746E-2</v>
      </c>
      <c r="I1289" s="14" t="s">
        <v>8122</v>
      </c>
      <c r="J1289" s="14" t="s">
        <v>6554</v>
      </c>
      <c r="K1289" s="22" t="s">
        <v>7344</v>
      </c>
      <c r="L1289" s="22"/>
      <c r="M1289" s="24"/>
      <c r="N1289" s="20"/>
      <c r="O1289" s="20"/>
      <c r="P1289" s="20"/>
      <c r="Q1289" s="20"/>
    </row>
    <row r="1290" spans="1:17" x14ac:dyDescent="0.25">
      <c r="A1290" s="15" t="s">
        <v>1964</v>
      </c>
      <c r="B1290" s="15" t="s">
        <v>4869</v>
      </c>
      <c r="D1290" s="15">
        <v>1333422</v>
      </c>
      <c r="E1290" s="15">
        <v>1334480</v>
      </c>
      <c r="F1290" s="15">
        <f>ABS(Tabelle2[[#This Row],[Stop]]-Tabelle2[[#This Row],[Start]]+1)</f>
        <v>1059</v>
      </c>
      <c r="G1290" s="16">
        <f>Tabelle2[[#This Row],[Size '[bp']]]/$F$3118*100</f>
        <v>3.6519508107399769E-2</v>
      </c>
      <c r="I1290" s="14" t="s">
        <v>6564</v>
      </c>
      <c r="J1290" s="14" t="s">
        <v>11627</v>
      </c>
      <c r="K1290" s="22"/>
      <c r="L1290" s="22"/>
      <c r="M1290" s="24"/>
      <c r="N1290" s="20"/>
      <c r="O1290" s="20"/>
      <c r="P1290" s="20"/>
      <c r="Q1290" s="20"/>
    </row>
    <row r="1291" spans="1:17" x14ac:dyDescent="0.25">
      <c r="A1291" s="15" t="s">
        <v>1963</v>
      </c>
      <c r="B1291" s="15" t="s">
        <v>4870</v>
      </c>
      <c r="C1291" s="15" t="s">
        <v>1962</v>
      </c>
      <c r="D1291" s="15">
        <v>1336749</v>
      </c>
      <c r="E1291" s="15">
        <v>1334908</v>
      </c>
      <c r="F1291" s="15">
        <f>ABS(Tabelle2[[#This Row],[Stop]]-Tabelle2[[#This Row],[Start]]+1)</f>
        <v>1840</v>
      </c>
      <c r="G1291" s="16">
        <f>Tabelle2[[#This Row],[Size '[bp']]]/$F$3118*100</f>
        <v>6.3452214275368818E-2</v>
      </c>
      <c r="H1291" s="15" t="s">
        <v>8123</v>
      </c>
      <c r="I1291" s="14" t="s">
        <v>8124</v>
      </c>
      <c r="J1291" s="14" t="s">
        <v>6643</v>
      </c>
      <c r="K1291" s="29" t="s">
        <v>6893</v>
      </c>
      <c r="L1291" s="29"/>
      <c r="M1291" s="30" t="s">
        <v>11094</v>
      </c>
      <c r="N1291" s="20"/>
      <c r="O1291" s="20"/>
      <c r="P1291" s="20"/>
      <c r="Q1291" s="20"/>
    </row>
    <row r="1292" spans="1:17" x14ac:dyDescent="0.25">
      <c r="A1292" s="15" t="s">
        <v>1961</v>
      </c>
      <c r="B1292" s="15" t="s">
        <v>4871</v>
      </c>
      <c r="D1292" s="15">
        <v>1337513</v>
      </c>
      <c r="E1292" s="15">
        <v>1336878</v>
      </c>
      <c r="F1292" s="15">
        <f>ABS(Tabelle2[[#This Row],[Stop]]-Tabelle2[[#This Row],[Start]]+1)</f>
        <v>634</v>
      </c>
      <c r="G1292" s="16">
        <f>Tabelle2[[#This Row],[Size '[bp']]]/$F$3118*100</f>
        <v>2.1863426005752081E-2</v>
      </c>
      <c r="I1292" s="14" t="s">
        <v>6560</v>
      </c>
      <c r="J1292" s="14" t="s">
        <v>11627</v>
      </c>
      <c r="K1292" s="29"/>
      <c r="L1292" s="29"/>
      <c r="M1292" s="30"/>
      <c r="N1292" s="20"/>
      <c r="O1292" s="20"/>
      <c r="P1292" s="20"/>
      <c r="Q1292" s="20"/>
    </row>
    <row r="1293" spans="1:17" x14ac:dyDescent="0.25">
      <c r="A1293" s="15" t="s">
        <v>1960</v>
      </c>
      <c r="B1293" s="15" t="s">
        <v>4872</v>
      </c>
      <c r="C1293" s="15" t="s">
        <v>11373</v>
      </c>
      <c r="D1293" s="15">
        <v>1339162</v>
      </c>
      <c r="E1293" s="15">
        <v>1337561</v>
      </c>
      <c r="F1293" s="15">
        <f>ABS(Tabelle2[[#This Row],[Stop]]-Tabelle2[[#This Row],[Start]]+1)</f>
        <v>1600</v>
      </c>
      <c r="G1293" s="16">
        <f>Tabelle2[[#This Row],[Size '[bp']]]/$F$3118*100</f>
        <v>5.5175838500320713E-2</v>
      </c>
      <c r="H1293" s="15" t="s">
        <v>11374</v>
      </c>
      <c r="I1293" s="14" t="s">
        <v>8125</v>
      </c>
      <c r="J1293" s="14" t="s">
        <v>6643</v>
      </c>
      <c r="K1293" s="29"/>
      <c r="L1293" s="29"/>
      <c r="M1293" s="30" t="s">
        <v>11182</v>
      </c>
      <c r="N1293" s="20"/>
      <c r="O1293" s="20"/>
      <c r="P1293" s="20"/>
      <c r="Q1293" s="20"/>
    </row>
    <row r="1294" spans="1:17" ht="38.25" x14ac:dyDescent="0.25">
      <c r="A1294" s="15" t="s">
        <v>1959</v>
      </c>
      <c r="B1294" s="15" t="s">
        <v>4873</v>
      </c>
      <c r="C1294" s="15" t="s">
        <v>1958</v>
      </c>
      <c r="D1294" s="15">
        <v>1339600</v>
      </c>
      <c r="E1294" s="15">
        <v>1341480</v>
      </c>
      <c r="F1294" s="15">
        <f>ABS(Tabelle2[[#This Row],[Stop]]-Tabelle2[[#This Row],[Start]]+1)</f>
        <v>1881</v>
      </c>
      <c r="G1294" s="16">
        <f>Tabelle2[[#This Row],[Size '[bp']]]/$F$3118*100</f>
        <v>6.4866095136939542E-2</v>
      </c>
      <c r="H1294" s="15" t="s">
        <v>8126</v>
      </c>
      <c r="I1294" s="14" t="s">
        <v>8127</v>
      </c>
      <c r="J1294" s="14" t="s">
        <v>6643</v>
      </c>
      <c r="K1294" s="29" t="s">
        <v>8128</v>
      </c>
      <c r="L1294" s="29"/>
      <c r="M1294" s="30" t="s">
        <v>11095</v>
      </c>
      <c r="N1294" s="20"/>
      <c r="O1294" s="20"/>
      <c r="P1294" s="20"/>
      <c r="Q1294" s="20"/>
    </row>
    <row r="1295" spans="1:17" ht="38.25" x14ac:dyDescent="0.25">
      <c r="A1295" s="15" t="s">
        <v>1957</v>
      </c>
      <c r="B1295" s="15" t="s">
        <v>4874</v>
      </c>
      <c r="C1295" s="15" t="s">
        <v>1956</v>
      </c>
      <c r="D1295" s="15">
        <v>1341494</v>
      </c>
      <c r="E1295" s="15">
        <v>1342012</v>
      </c>
      <c r="F1295" s="15">
        <f>ABS(Tabelle2[[#This Row],[Stop]]-Tabelle2[[#This Row],[Start]]+1)</f>
        <v>519</v>
      </c>
      <c r="G1295" s="16">
        <f>Tabelle2[[#This Row],[Size '[bp']]]/$F$3118*100</f>
        <v>1.7897662613541532E-2</v>
      </c>
      <c r="H1295" s="15" t="s">
        <v>8129</v>
      </c>
      <c r="I1295" s="14" t="s">
        <v>8130</v>
      </c>
      <c r="J1295" s="14" t="s">
        <v>6643</v>
      </c>
      <c r="K1295" s="29" t="s">
        <v>8128</v>
      </c>
      <c r="L1295" s="29"/>
      <c r="M1295" s="30" t="s">
        <v>11095</v>
      </c>
      <c r="N1295" s="20"/>
      <c r="O1295" s="20"/>
      <c r="P1295" s="20"/>
      <c r="Q1295" s="20"/>
    </row>
    <row r="1296" spans="1:17" ht="25.5" x14ac:dyDescent="0.25">
      <c r="A1296" s="15" t="s">
        <v>1955</v>
      </c>
      <c r="B1296" s="15" t="s">
        <v>4875</v>
      </c>
      <c r="C1296" s="15" t="s">
        <v>1954</v>
      </c>
      <c r="D1296" s="15">
        <v>1342193</v>
      </c>
      <c r="E1296" s="15">
        <v>1343209</v>
      </c>
      <c r="F1296" s="15">
        <f>ABS(Tabelle2[[#This Row],[Stop]]-Tabelle2[[#This Row],[Start]]+1)</f>
        <v>1017</v>
      </c>
      <c r="G1296" s="16">
        <f>Tabelle2[[#This Row],[Size '[bp']]]/$F$3118*100</f>
        <v>3.5071142346766351E-2</v>
      </c>
      <c r="H1296" s="15" t="s">
        <v>8131</v>
      </c>
      <c r="I1296" s="14" t="s">
        <v>8132</v>
      </c>
      <c r="J1296" s="14" t="s">
        <v>6643</v>
      </c>
      <c r="K1296" s="29" t="s">
        <v>8128</v>
      </c>
      <c r="L1296" s="29"/>
      <c r="M1296" s="30" t="s">
        <v>11096</v>
      </c>
      <c r="N1296" s="20"/>
      <c r="O1296" s="20"/>
      <c r="P1296" s="20"/>
      <c r="Q1296" s="20"/>
    </row>
    <row r="1297" spans="1:17" ht="25.5" x14ac:dyDescent="0.25">
      <c r="A1297" s="15" t="s">
        <v>1953</v>
      </c>
      <c r="B1297" s="15" t="s">
        <v>4876</v>
      </c>
      <c r="D1297" s="15">
        <v>1343926</v>
      </c>
      <c r="E1297" s="15">
        <v>1343426</v>
      </c>
      <c r="F1297" s="15">
        <f>ABS(Tabelle2[[#This Row],[Stop]]-Tabelle2[[#This Row],[Start]]+1)</f>
        <v>499</v>
      </c>
      <c r="G1297" s="16">
        <f>Tabelle2[[#This Row],[Size '[bp']]]/$F$3118*100</f>
        <v>1.720796463228752E-2</v>
      </c>
      <c r="I1297" s="14" t="s">
        <v>8133</v>
      </c>
      <c r="J1297" s="14" t="s">
        <v>6597</v>
      </c>
      <c r="K1297" s="22"/>
      <c r="L1297" s="22"/>
      <c r="M1297" s="24"/>
      <c r="N1297" s="20"/>
      <c r="O1297" s="20"/>
      <c r="P1297" s="20"/>
      <c r="Q1297" s="20"/>
    </row>
    <row r="1298" spans="1:17" ht="25.5" x14ac:dyDescent="0.25">
      <c r="A1298" s="15" t="s">
        <v>1952</v>
      </c>
      <c r="B1298" s="15" t="s">
        <v>4877</v>
      </c>
      <c r="D1298" s="15">
        <v>1344196</v>
      </c>
      <c r="E1298" s="15">
        <v>1343927</v>
      </c>
      <c r="F1298" s="15">
        <f>ABS(Tabelle2[[#This Row],[Stop]]-Tabelle2[[#This Row],[Start]]+1)</f>
        <v>268</v>
      </c>
      <c r="G1298" s="16">
        <f>Tabelle2[[#This Row],[Size '[bp']]]/$F$3118*100</f>
        <v>9.2419529488037191E-3</v>
      </c>
      <c r="I1298" s="14" t="s">
        <v>8134</v>
      </c>
      <c r="J1298" s="14" t="s">
        <v>6597</v>
      </c>
      <c r="K1298" s="22"/>
      <c r="L1298" s="22"/>
      <c r="M1298" s="24"/>
      <c r="N1298" s="20"/>
      <c r="O1298" s="20"/>
      <c r="P1298" s="20"/>
      <c r="Q1298" s="20"/>
    </row>
    <row r="1299" spans="1:17" ht="25.5" x14ac:dyDescent="0.25">
      <c r="A1299" s="15" t="s">
        <v>1951</v>
      </c>
      <c r="B1299" s="15" t="s">
        <v>4878</v>
      </c>
      <c r="D1299" s="15">
        <v>1345142</v>
      </c>
      <c r="E1299" s="15">
        <v>1344258</v>
      </c>
      <c r="F1299" s="15">
        <f>ABS(Tabelle2[[#This Row],[Stop]]-Tabelle2[[#This Row],[Start]]+1)</f>
        <v>883</v>
      </c>
      <c r="G1299" s="16">
        <f>Tabelle2[[#This Row],[Size '[bp']]]/$F$3118*100</f>
        <v>3.0450165872364491E-2</v>
      </c>
      <c r="I1299" s="14" t="s">
        <v>8135</v>
      </c>
      <c r="J1299" s="14" t="s">
        <v>6597</v>
      </c>
      <c r="K1299" s="22"/>
      <c r="L1299" s="22"/>
      <c r="M1299" s="24"/>
      <c r="N1299" s="20"/>
      <c r="O1299" s="20"/>
      <c r="P1299" s="20"/>
      <c r="Q1299" s="20"/>
    </row>
    <row r="1300" spans="1:17" ht="25.5" x14ac:dyDescent="0.25">
      <c r="A1300" s="15" t="s">
        <v>1950</v>
      </c>
      <c r="B1300" s="15" t="s">
        <v>4879</v>
      </c>
      <c r="D1300" s="15">
        <v>1345500</v>
      </c>
      <c r="E1300" s="15">
        <v>1345934</v>
      </c>
      <c r="F1300" s="15">
        <f>ABS(Tabelle2[[#This Row],[Stop]]-Tabelle2[[#This Row],[Start]]+1)</f>
        <v>435</v>
      </c>
      <c r="G1300" s="16">
        <f>Tabelle2[[#This Row],[Size '[bp']]]/$F$3118*100</f>
        <v>1.5000931092274693E-2</v>
      </c>
      <c r="I1300" s="14" t="s">
        <v>8136</v>
      </c>
      <c r="J1300" s="14" t="s">
        <v>6684</v>
      </c>
      <c r="K1300" s="22"/>
      <c r="L1300" s="22"/>
      <c r="M1300" s="24"/>
      <c r="N1300" s="20"/>
      <c r="O1300" s="20"/>
      <c r="P1300" s="20"/>
      <c r="Q1300" s="20"/>
    </row>
    <row r="1301" spans="1:17" ht="25.5" x14ac:dyDescent="0.25">
      <c r="A1301" s="15" t="s">
        <v>1949</v>
      </c>
      <c r="D1301" s="15">
        <v>1345907</v>
      </c>
      <c r="E1301" s="15">
        <v>1346278</v>
      </c>
      <c r="F1301" s="15">
        <f>ABS(Tabelle2[[#This Row],[Stop]]-Tabelle2[[#This Row],[Start]]+1)</f>
        <v>372</v>
      </c>
      <c r="G1301" s="16">
        <f>Tabelle2[[#This Row],[Size '[bp']]]/$F$3118*100</f>
        <v>1.2828382451324566E-2</v>
      </c>
      <c r="I1301" s="14" t="s">
        <v>8137</v>
      </c>
      <c r="J1301" s="14" t="s">
        <v>6684</v>
      </c>
      <c r="K1301" s="22"/>
      <c r="L1301" s="22"/>
      <c r="M1301" s="24"/>
      <c r="N1301" s="20"/>
      <c r="O1301" s="20"/>
      <c r="P1301" s="20"/>
      <c r="Q1301" s="20"/>
    </row>
    <row r="1302" spans="1:17" x14ac:dyDescent="0.25">
      <c r="A1302" s="15" t="s">
        <v>1948</v>
      </c>
      <c r="B1302" s="15" t="s">
        <v>4880</v>
      </c>
      <c r="D1302" s="15">
        <v>1346402</v>
      </c>
      <c r="E1302" s="15">
        <v>1346890</v>
      </c>
      <c r="F1302" s="15">
        <f>ABS(Tabelle2[[#This Row],[Stop]]-Tabelle2[[#This Row],[Start]]+1)</f>
        <v>489</v>
      </c>
      <c r="G1302" s="16">
        <f>Tabelle2[[#This Row],[Size '[bp']]]/$F$3118*100</f>
        <v>1.6863115641660518E-2</v>
      </c>
      <c r="I1302" s="14" t="s">
        <v>8138</v>
      </c>
      <c r="J1302" s="14" t="s">
        <v>6563</v>
      </c>
      <c r="K1302" s="22"/>
      <c r="L1302" s="22"/>
      <c r="M1302" s="24"/>
      <c r="N1302" s="20"/>
      <c r="O1302" s="20"/>
      <c r="P1302" s="20"/>
      <c r="Q1302" s="20"/>
    </row>
    <row r="1303" spans="1:17" ht="25.5" x14ac:dyDescent="0.25">
      <c r="A1303" s="15" t="s">
        <v>1947</v>
      </c>
      <c r="B1303" s="15" t="s">
        <v>4881</v>
      </c>
      <c r="C1303" s="15" t="s">
        <v>8139</v>
      </c>
      <c r="D1303" s="15">
        <v>1346953</v>
      </c>
      <c r="E1303" s="15">
        <v>1347909</v>
      </c>
      <c r="F1303" s="15">
        <f>ABS(Tabelle2[[#This Row],[Stop]]-Tabelle2[[#This Row],[Start]]+1)</f>
        <v>957</v>
      </c>
      <c r="G1303" s="16">
        <f>Tabelle2[[#This Row],[Size '[bp']]]/$F$3118*100</f>
        <v>3.3002048403004323E-2</v>
      </c>
      <c r="H1303" s="15" t="s">
        <v>8140</v>
      </c>
      <c r="I1303" s="14" t="s">
        <v>8141</v>
      </c>
      <c r="J1303" s="14" t="s">
        <v>6597</v>
      </c>
      <c r="K1303" s="22" t="s">
        <v>6600</v>
      </c>
      <c r="L1303" s="22"/>
      <c r="M1303" s="24"/>
      <c r="N1303" s="20"/>
      <c r="O1303" s="20"/>
      <c r="P1303" s="20"/>
      <c r="Q1303" s="20"/>
    </row>
    <row r="1304" spans="1:17" x14ac:dyDescent="0.25">
      <c r="A1304" s="15" t="s">
        <v>1946</v>
      </c>
      <c r="B1304" s="15" t="s">
        <v>4882</v>
      </c>
      <c r="D1304" s="15">
        <v>1347925</v>
      </c>
      <c r="E1304" s="15">
        <v>1349742</v>
      </c>
      <c r="F1304" s="15">
        <f>ABS(Tabelle2[[#This Row],[Stop]]-Tabelle2[[#This Row],[Start]]+1)</f>
        <v>1818</v>
      </c>
      <c r="G1304" s="16">
        <f>Tabelle2[[#This Row],[Size '[bp']]]/$F$3118*100</f>
        <v>6.2693546495989405E-2</v>
      </c>
      <c r="I1304" s="14" t="s">
        <v>6560</v>
      </c>
      <c r="J1304" s="14" t="s">
        <v>11627</v>
      </c>
      <c r="K1304" s="22"/>
      <c r="L1304" s="22"/>
      <c r="M1304" s="24"/>
      <c r="N1304" s="20"/>
      <c r="O1304" s="20"/>
      <c r="P1304" s="20"/>
      <c r="Q1304" s="20"/>
    </row>
    <row r="1305" spans="1:17" x14ac:dyDescent="0.25">
      <c r="A1305" s="15" t="s">
        <v>1945</v>
      </c>
      <c r="B1305" s="15" t="s">
        <v>4883</v>
      </c>
      <c r="D1305" s="15">
        <v>1349927</v>
      </c>
      <c r="E1305" s="15">
        <v>1351546</v>
      </c>
      <c r="F1305" s="15">
        <f>ABS(Tabelle2[[#This Row],[Stop]]-Tabelle2[[#This Row],[Start]]+1)</f>
        <v>1620</v>
      </c>
      <c r="G1305" s="16">
        <f>Tabelle2[[#This Row],[Size '[bp']]]/$F$3118*100</f>
        <v>5.5865536481574718E-2</v>
      </c>
      <c r="I1305" s="14" t="s">
        <v>6560</v>
      </c>
      <c r="J1305" s="14" t="s">
        <v>11627</v>
      </c>
      <c r="K1305" s="22"/>
      <c r="L1305" s="22"/>
      <c r="M1305" s="24"/>
      <c r="N1305" s="20"/>
      <c r="O1305" s="20"/>
      <c r="P1305" s="20"/>
      <c r="Q1305" s="20"/>
    </row>
    <row r="1306" spans="1:17" ht="25.5" x14ac:dyDescent="0.25">
      <c r="A1306" s="15" t="s">
        <v>1944</v>
      </c>
      <c r="B1306" s="15" t="s">
        <v>4884</v>
      </c>
      <c r="C1306" s="15" t="s">
        <v>1943</v>
      </c>
      <c r="D1306" s="15">
        <v>1352322</v>
      </c>
      <c r="E1306" s="15">
        <v>1353914</v>
      </c>
      <c r="F1306" s="15">
        <f>ABS(Tabelle2[[#This Row],[Stop]]-Tabelle2[[#This Row],[Start]]+1)</f>
        <v>1593</v>
      </c>
      <c r="G1306" s="16">
        <f>Tabelle2[[#This Row],[Size '[bp']]]/$F$3118*100</f>
        <v>5.4934444206881809E-2</v>
      </c>
      <c r="H1306" s="15" t="s">
        <v>8142</v>
      </c>
      <c r="I1306" s="14" t="s">
        <v>8143</v>
      </c>
      <c r="J1306" s="14" t="s">
        <v>6643</v>
      </c>
      <c r="K1306" s="29"/>
      <c r="L1306" s="29"/>
      <c r="M1306" s="30" t="s">
        <v>11183</v>
      </c>
      <c r="N1306" s="20"/>
      <c r="O1306" s="20"/>
      <c r="P1306" s="20"/>
      <c r="Q1306" s="20"/>
    </row>
    <row r="1307" spans="1:17" x14ac:dyDescent="0.25">
      <c r="A1307" s="15" t="s">
        <v>1942</v>
      </c>
      <c r="B1307" s="15" t="s">
        <v>4885</v>
      </c>
      <c r="D1307" s="15">
        <v>1354052</v>
      </c>
      <c r="E1307" s="15">
        <v>1354921</v>
      </c>
      <c r="F1307" s="15">
        <f>ABS(Tabelle2[[#This Row],[Stop]]-Tabelle2[[#This Row],[Start]]+1)</f>
        <v>870</v>
      </c>
      <c r="G1307" s="16">
        <f>Tabelle2[[#This Row],[Size '[bp']]]/$F$3118*100</f>
        <v>3.0001862184549387E-2</v>
      </c>
      <c r="I1307" s="14" t="s">
        <v>120</v>
      </c>
      <c r="J1307" s="14" t="s">
        <v>11627</v>
      </c>
      <c r="K1307" s="22"/>
      <c r="L1307" s="22"/>
      <c r="M1307" s="24"/>
      <c r="N1307" s="20"/>
      <c r="O1307" s="20"/>
      <c r="P1307" s="20"/>
      <c r="Q1307" s="20"/>
    </row>
    <row r="1308" spans="1:17" x14ac:dyDescent="0.25">
      <c r="A1308" s="15" t="s">
        <v>1941</v>
      </c>
      <c r="B1308" s="15" t="s">
        <v>4886</v>
      </c>
      <c r="C1308" s="15" t="s">
        <v>1940</v>
      </c>
      <c r="D1308" s="15">
        <v>1354956</v>
      </c>
      <c r="E1308" s="15">
        <v>1355978</v>
      </c>
      <c r="F1308" s="15">
        <f>ABS(Tabelle2[[#This Row],[Stop]]-Tabelle2[[#This Row],[Start]]+1)</f>
        <v>1023</v>
      </c>
      <c r="G1308" s="16">
        <f>Tabelle2[[#This Row],[Size '[bp']]]/$F$3118*100</f>
        <v>3.5278051741142555E-2</v>
      </c>
      <c r="H1308" s="15" t="s">
        <v>8144</v>
      </c>
      <c r="I1308" s="14" t="s">
        <v>8145</v>
      </c>
      <c r="J1308" s="14" t="s">
        <v>6643</v>
      </c>
      <c r="K1308" s="29" t="s">
        <v>8146</v>
      </c>
      <c r="L1308" s="29"/>
      <c r="M1308" s="30" t="s">
        <v>11092</v>
      </c>
      <c r="N1308" s="20"/>
      <c r="O1308" s="20"/>
      <c r="P1308" s="20"/>
      <c r="Q1308" s="20"/>
    </row>
    <row r="1309" spans="1:17" ht="25.5" x14ac:dyDescent="0.25">
      <c r="A1309" s="15" t="s">
        <v>1939</v>
      </c>
      <c r="B1309" s="15" t="s">
        <v>4887</v>
      </c>
      <c r="D1309" s="15">
        <v>1357035</v>
      </c>
      <c r="E1309" s="15">
        <v>1356004</v>
      </c>
      <c r="F1309" s="15">
        <f>ABS(Tabelle2[[#This Row],[Stop]]-Tabelle2[[#This Row],[Start]]+1)</f>
        <v>1030</v>
      </c>
      <c r="G1309" s="16">
        <f>Tabelle2[[#This Row],[Size '[bp']]]/$F$3118*100</f>
        <v>3.5519446034581459E-2</v>
      </c>
      <c r="I1309" s="14" t="s">
        <v>8147</v>
      </c>
      <c r="J1309" s="14" t="s">
        <v>6690</v>
      </c>
      <c r="K1309" s="22"/>
      <c r="L1309" s="22"/>
      <c r="M1309" s="24"/>
      <c r="N1309" s="20"/>
      <c r="O1309" s="20"/>
      <c r="P1309" s="20"/>
      <c r="Q1309" s="20"/>
    </row>
    <row r="1310" spans="1:17" ht="25.5" x14ac:dyDescent="0.25">
      <c r="A1310" s="15" t="s">
        <v>1938</v>
      </c>
      <c r="B1310" s="15" t="s">
        <v>4888</v>
      </c>
      <c r="D1310" s="15">
        <v>1357168</v>
      </c>
      <c r="E1310" s="15">
        <v>1359024</v>
      </c>
      <c r="F1310" s="15">
        <f>ABS(Tabelle2[[#This Row],[Stop]]-Tabelle2[[#This Row],[Start]]+1)</f>
        <v>1857</v>
      </c>
      <c r="G1310" s="16">
        <f>Tabelle2[[#This Row],[Size '[bp']]]/$F$3118*100</f>
        <v>6.4038457559434728E-2</v>
      </c>
      <c r="I1310" s="14" t="s">
        <v>8148</v>
      </c>
      <c r="J1310" s="14" t="s">
        <v>6566</v>
      </c>
      <c r="K1310" s="22"/>
      <c r="L1310" s="22"/>
      <c r="M1310" s="24"/>
      <c r="N1310" s="20"/>
      <c r="O1310" s="20"/>
      <c r="P1310" s="20"/>
      <c r="Q1310" s="20"/>
    </row>
    <row r="1311" spans="1:17" ht="25.5" x14ac:dyDescent="0.25">
      <c r="A1311" s="15" t="s">
        <v>1937</v>
      </c>
      <c r="B1311" s="15" t="s">
        <v>4889</v>
      </c>
      <c r="C1311" s="15" t="s">
        <v>1936</v>
      </c>
      <c r="D1311" s="15">
        <v>1359087</v>
      </c>
      <c r="E1311" s="15">
        <v>1359680</v>
      </c>
      <c r="F1311" s="15">
        <f>ABS(Tabelle2[[#This Row],[Stop]]-Tabelle2[[#This Row],[Start]]+1)</f>
        <v>594</v>
      </c>
      <c r="G1311" s="16">
        <f>Tabelle2[[#This Row],[Size '[bp']]]/$F$3118*100</f>
        <v>2.0484030043244065E-2</v>
      </c>
      <c r="H1311" s="15" t="s">
        <v>8149</v>
      </c>
      <c r="I1311" s="14" t="s">
        <v>8150</v>
      </c>
      <c r="J1311" s="14" t="s">
        <v>6554</v>
      </c>
      <c r="K1311" s="22"/>
      <c r="L1311" s="22"/>
      <c r="M1311" s="24"/>
      <c r="N1311" s="20"/>
      <c r="O1311" s="20"/>
      <c r="P1311" s="20"/>
      <c r="Q1311" s="20"/>
    </row>
    <row r="1312" spans="1:17" x14ac:dyDescent="0.25">
      <c r="A1312" s="15" t="s">
        <v>1935</v>
      </c>
      <c r="B1312" s="15" t="s">
        <v>4890</v>
      </c>
      <c r="C1312" s="15" t="s">
        <v>8151</v>
      </c>
      <c r="D1312" s="15">
        <v>1359726</v>
      </c>
      <c r="E1312" s="15">
        <v>1360532</v>
      </c>
      <c r="F1312" s="15">
        <f>ABS(Tabelle2[[#This Row],[Stop]]-Tabelle2[[#This Row],[Start]]+1)</f>
        <v>807</v>
      </c>
      <c r="G1312" s="16">
        <f>Tabelle2[[#This Row],[Size '[bp']]]/$F$3118*100</f>
        <v>2.7829313543599261E-2</v>
      </c>
      <c r="H1312" s="15" t="s">
        <v>8152</v>
      </c>
      <c r="I1312" s="14" t="s">
        <v>8153</v>
      </c>
      <c r="J1312" s="14" t="s">
        <v>7093</v>
      </c>
      <c r="K1312" s="22" t="s">
        <v>6893</v>
      </c>
      <c r="L1312" s="22"/>
      <c r="M1312" s="24" t="s">
        <v>11405</v>
      </c>
      <c r="N1312" s="20"/>
      <c r="O1312" s="20"/>
      <c r="P1312" s="20"/>
      <c r="Q1312" s="20"/>
    </row>
    <row r="1313" spans="1:17" x14ac:dyDescent="0.25">
      <c r="A1313" s="15" t="s">
        <v>1934</v>
      </c>
      <c r="B1313" s="15" t="s">
        <v>4891</v>
      </c>
      <c r="D1313" s="15">
        <v>1360597</v>
      </c>
      <c r="E1313" s="15">
        <v>1361139</v>
      </c>
      <c r="F1313" s="15">
        <f>ABS(Tabelle2[[#This Row],[Stop]]-Tabelle2[[#This Row],[Start]]+1)</f>
        <v>543</v>
      </c>
      <c r="G1313" s="16">
        <f>Tabelle2[[#This Row],[Size '[bp']]]/$F$3118*100</f>
        <v>1.8725300191046339E-2</v>
      </c>
      <c r="I1313" s="14" t="s">
        <v>8071</v>
      </c>
      <c r="J1313" s="14" t="s">
        <v>6563</v>
      </c>
      <c r="K1313" s="22" t="s">
        <v>6893</v>
      </c>
      <c r="L1313" s="22"/>
      <c r="M1313" s="24"/>
      <c r="N1313" s="20"/>
      <c r="O1313" s="20"/>
      <c r="P1313" s="20"/>
      <c r="Q1313" s="20"/>
    </row>
    <row r="1314" spans="1:17" ht="25.5" x14ac:dyDescent="0.25">
      <c r="A1314" s="15" t="s">
        <v>1933</v>
      </c>
      <c r="B1314" s="15" t="s">
        <v>4892</v>
      </c>
      <c r="C1314" s="15" t="s">
        <v>8154</v>
      </c>
      <c r="D1314" s="15">
        <v>1362762</v>
      </c>
      <c r="E1314" s="15">
        <v>1361632</v>
      </c>
      <c r="F1314" s="15">
        <f>ABS(Tabelle2[[#This Row],[Stop]]-Tabelle2[[#This Row],[Start]]+1)</f>
        <v>1129</v>
      </c>
      <c r="G1314" s="16">
        <f>Tabelle2[[#This Row],[Size '[bp']]]/$F$3118*100</f>
        <v>3.8933451041788802E-2</v>
      </c>
      <c r="H1314" s="15" t="s">
        <v>8155</v>
      </c>
      <c r="I1314" s="14" t="s">
        <v>8156</v>
      </c>
      <c r="J1314" s="14" t="s">
        <v>6653</v>
      </c>
      <c r="K1314" s="22"/>
      <c r="L1314" s="22"/>
      <c r="M1314" s="24"/>
      <c r="N1314" s="20"/>
      <c r="O1314" s="20"/>
      <c r="P1314" s="20"/>
      <c r="Q1314" s="20"/>
    </row>
    <row r="1315" spans="1:17" ht="25.5" x14ac:dyDescent="0.25">
      <c r="A1315" s="15" t="s">
        <v>1932</v>
      </c>
      <c r="B1315" s="15" t="s">
        <v>4893</v>
      </c>
      <c r="C1315" s="15" t="s">
        <v>8157</v>
      </c>
      <c r="D1315" s="15">
        <v>1362837</v>
      </c>
      <c r="E1315" s="15">
        <v>1364318</v>
      </c>
      <c r="F1315" s="15">
        <f>ABS(Tabelle2[[#This Row],[Stop]]-Tabelle2[[#This Row],[Start]]+1)</f>
        <v>1482</v>
      </c>
      <c r="G1315" s="16">
        <f>Tabelle2[[#This Row],[Size '[bp']]]/$F$3118*100</f>
        <v>5.1106620410922052E-2</v>
      </c>
      <c r="H1315" s="15" t="s">
        <v>8158</v>
      </c>
      <c r="I1315" s="14" t="s">
        <v>6874</v>
      </c>
      <c r="J1315" s="14" t="s">
        <v>6575</v>
      </c>
      <c r="K1315" s="29"/>
      <c r="L1315" s="29"/>
      <c r="M1315" s="30" t="s">
        <v>10764</v>
      </c>
      <c r="N1315" s="20"/>
      <c r="O1315" s="20"/>
      <c r="P1315" s="20"/>
      <c r="Q1315" s="20"/>
    </row>
    <row r="1316" spans="1:17" x14ac:dyDescent="0.25">
      <c r="A1316" s="15" t="s">
        <v>1931</v>
      </c>
      <c r="B1316" s="15" t="s">
        <v>4894</v>
      </c>
      <c r="D1316" s="15">
        <v>1364605</v>
      </c>
      <c r="E1316" s="15">
        <v>1364390</v>
      </c>
      <c r="F1316" s="15">
        <f>ABS(Tabelle2[[#This Row],[Stop]]-Tabelle2[[#This Row],[Start]]+1)</f>
        <v>214</v>
      </c>
      <c r="G1316" s="16">
        <f>Tabelle2[[#This Row],[Size '[bp']]]/$F$3118*100</f>
        <v>7.3797683994178947E-3</v>
      </c>
      <c r="I1316" s="14" t="s">
        <v>7220</v>
      </c>
      <c r="J1316" s="14" t="s">
        <v>6566</v>
      </c>
      <c r="K1316" s="22"/>
      <c r="L1316" s="22"/>
      <c r="M1316" s="24"/>
      <c r="N1316" s="20"/>
      <c r="O1316" s="20"/>
      <c r="P1316" s="20"/>
      <c r="Q1316" s="20"/>
    </row>
    <row r="1317" spans="1:17" x14ac:dyDescent="0.25">
      <c r="A1317" s="15" t="s">
        <v>1930</v>
      </c>
      <c r="B1317" s="15" t="s">
        <v>4895</v>
      </c>
      <c r="D1317" s="15">
        <v>1365079</v>
      </c>
      <c r="E1317" s="15">
        <v>1364606</v>
      </c>
      <c r="F1317" s="15">
        <f>ABS(Tabelle2[[#This Row],[Stop]]-Tabelle2[[#This Row],[Start]]+1)</f>
        <v>472</v>
      </c>
      <c r="G1317" s="16">
        <f>Tabelle2[[#This Row],[Size '[bp']]]/$F$3118*100</f>
        <v>1.6276872357594611E-2</v>
      </c>
      <c r="I1317" s="14" t="s">
        <v>6564</v>
      </c>
      <c r="J1317" s="14" t="s">
        <v>11627</v>
      </c>
      <c r="K1317" s="22"/>
      <c r="L1317" s="22"/>
      <c r="M1317" s="24"/>
      <c r="N1317" s="20"/>
      <c r="O1317" s="20"/>
      <c r="P1317" s="20"/>
      <c r="Q1317" s="20"/>
    </row>
    <row r="1318" spans="1:17" x14ac:dyDescent="0.25">
      <c r="A1318" s="15" t="s">
        <v>1929</v>
      </c>
      <c r="B1318" s="15" t="s">
        <v>4896</v>
      </c>
      <c r="D1318" s="15">
        <v>1365720</v>
      </c>
      <c r="E1318" s="15">
        <v>1365196</v>
      </c>
      <c r="F1318" s="15">
        <f>ABS(Tabelle2[[#This Row],[Stop]]-Tabelle2[[#This Row],[Start]]+1)</f>
        <v>523</v>
      </c>
      <c r="G1318" s="16">
        <f>Tabelle2[[#This Row],[Size '[bp']]]/$F$3118*100</f>
        <v>1.8035602209792334E-2</v>
      </c>
      <c r="I1318" s="14" t="s">
        <v>6589</v>
      </c>
      <c r="J1318" s="14" t="s">
        <v>11627</v>
      </c>
      <c r="K1318" s="22"/>
      <c r="L1318" s="22"/>
      <c r="M1318" s="24"/>
      <c r="N1318" s="20"/>
      <c r="O1318" s="20"/>
      <c r="P1318" s="20"/>
      <c r="Q1318" s="20"/>
    </row>
    <row r="1319" spans="1:17" x14ac:dyDescent="0.25">
      <c r="A1319" s="15" t="s">
        <v>1928</v>
      </c>
      <c r="B1319" s="15" t="s">
        <v>4897</v>
      </c>
      <c r="D1319" s="15">
        <v>1366373</v>
      </c>
      <c r="E1319" s="15">
        <v>1365804</v>
      </c>
      <c r="F1319" s="15">
        <f>ABS(Tabelle2[[#This Row],[Stop]]-Tabelle2[[#This Row],[Start]]+1)</f>
        <v>568</v>
      </c>
      <c r="G1319" s="16">
        <f>Tabelle2[[#This Row],[Size '[bp']]]/$F$3118*100</f>
        <v>1.958742266761385E-2</v>
      </c>
      <c r="I1319" s="14" t="s">
        <v>8159</v>
      </c>
      <c r="J1319" s="14" t="s">
        <v>6566</v>
      </c>
      <c r="K1319" s="22"/>
      <c r="L1319" s="22"/>
      <c r="M1319" s="24"/>
      <c r="N1319" s="20"/>
      <c r="O1319" s="20"/>
      <c r="P1319" s="20"/>
      <c r="Q1319" s="20"/>
    </row>
    <row r="1320" spans="1:17" x14ac:dyDescent="0.25">
      <c r="A1320" s="15" t="s">
        <v>1927</v>
      </c>
      <c r="B1320" s="15" t="s">
        <v>4898</v>
      </c>
      <c r="D1320" s="15">
        <v>1366647</v>
      </c>
      <c r="E1320" s="15">
        <v>1366342</v>
      </c>
      <c r="F1320" s="15">
        <f>ABS(Tabelle2[[#This Row],[Stop]]-Tabelle2[[#This Row],[Start]]+1)</f>
        <v>304</v>
      </c>
      <c r="G1320" s="16">
        <f>Tabelle2[[#This Row],[Size '[bp']]]/$F$3118*100</f>
        <v>1.0483409315060935E-2</v>
      </c>
      <c r="I1320" s="14" t="s">
        <v>6560</v>
      </c>
      <c r="J1320" s="14" t="s">
        <v>11627</v>
      </c>
      <c r="K1320" s="22"/>
      <c r="L1320" s="22"/>
      <c r="M1320" s="24"/>
      <c r="N1320" s="20"/>
      <c r="O1320" s="20"/>
      <c r="P1320" s="20"/>
      <c r="Q1320" s="20"/>
    </row>
    <row r="1321" spans="1:17" x14ac:dyDescent="0.25">
      <c r="A1321" s="15" t="s">
        <v>1926</v>
      </c>
      <c r="B1321" s="15" t="s">
        <v>4899</v>
      </c>
      <c r="D1321" s="15">
        <v>1366863</v>
      </c>
      <c r="E1321" s="15">
        <v>1366681</v>
      </c>
      <c r="F1321" s="15">
        <f>ABS(Tabelle2[[#This Row],[Stop]]-Tabelle2[[#This Row],[Start]]+1)</f>
        <v>181</v>
      </c>
      <c r="G1321" s="16">
        <f>Tabelle2[[#This Row],[Size '[bp']]]/$F$3118*100</f>
        <v>6.2417667303487799E-3</v>
      </c>
      <c r="I1321" s="14" t="s">
        <v>6589</v>
      </c>
      <c r="J1321" s="14" t="s">
        <v>11627</v>
      </c>
      <c r="K1321" s="22"/>
      <c r="L1321" s="22"/>
      <c r="M1321" s="24"/>
      <c r="N1321" s="20"/>
      <c r="O1321" s="20"/>
      <c r="P1321" s="20"/>
      <c r="Q1321" s="20"/>
    </row>
    <row r="1322" spans="1:17" x14ac:dyDescent="0.25">
      <c r="A1322" s="15" t="s">
        <v>8160</v>
      </c>
      <c r="D1322" s="15">
        <v>1367057</v>
      </c>
      <c r="E1322" s="15">
        <v>1367131</v>
      </c>
      <c r="F1322" s="15">
        <f>ABS(Tabelle2[[#This Row],[Stop]]-Tabelle2[[#This Row],[Start]]+1)</f>
        <v>75</v>
      </c>
      <c r="G1322" s="16">
        <f>Tabelle2[[#This Row],[Size '[bp']]]/$F$3118*100</f>
        <v>2.5863674297025335E-3</v>
      </c>
      <c r="I1322" s="14" t="s">
        <v>7739</v>
      </c>
      <c r="J1322" s="14" t="s">
        <v>6575</v>
      </c>
      <c r="K1322" s="22"/>
      <c r="L1322" s="22"/>
      <c r="M1322" s="24"/>
      <c r="N1322" s="20"/>
      <c r="O1322" s="20"/>
      <c r="P1322" s="20"/>
      <c r="Q1322" s="20"/>
    </row>
    <row r="1323" spans="1:17" x14ac:dyDescent="0.25">
      <c r="A1323" s="15" t="s">
        <v>8161</v>
      </c>
      <c r="D1323" s="15">
        <v>1367132</v>
      </c>
      <c r="E1323" s="15">
        <v>1367242</v>
      </c>
      <c r="F1323" s="15">
        <f>ABS(Tabelle2[[#This Row],[Stop]]-Tabelle2[[#This Row],[Start]]+1)</f>
        <v>111</v>
      </c>
      <c r="G1323" s="16">
        <f>Tabelle2[[#This Row],[Size '[bp']]]/$F$3118*100</f>
        <v>3.8278237959597488E-3</v>
      </c>
      <c r="I1323" s="14" t="s">
        <v>8162</v>
      </c>
      <c r="J1323" s="14" t="s">
        <v>6575</v>
      </c>
      <c r="K1323" s="22"/>
      <c r="L1323" s="22"/>
      <c r="M1323" s="24"/>
      <c r="N1323" s="20"/>
      <c r="O1323" s="20"/>
      <c r="P1323" s="20"/>
      <c r="Q1323" s="20"/>
    </row>
    <row r="1324" spans="1:17" x14ac:dyDescent="0.25">
      <c r="A1324" s="15" t="s">
        <v>8163</v>
      </c>
      <c r="D1324" s="15">
        <v>1367306</v>
      </c>
      <c r="E1324" s="15">
        <v>1367380</v>
      </c>
      <c r="F1324" s="15">
        <f>ABS(Tabelle2[[#This Row],[Stop]]-Tabelle2[[#This Row],[Start]]+1)</f>
        <v>75</v>
      </c>
      <c r="G1324" s="16">
        <f>Tabelle2[[#This Row],[Size '[bp']]]/$F$3118*100</f>
        <v>2.5863674297025335E-3</v>
      </c>
      <c r="I1324" s="14" t="s">
        <v>7739</v>
      </c>
      <c r="J1324" s="14" t="s">
        <v>6575</v>
      </c>
      <c r="K1324" s="22"/>
      <c r="L1324" s="22"/>
      <c r="M1324" s="24"/>
      <c r="N1324" s="20"/>
      <c r="O1324" s="20"/>
      <c r="P1324" s="20"/>
      <c r="Q1324" s="20"/>
    </row>
    <row r="1325" spans="1:17" x14ac:dyDescent="0.25">
      <c r="A1325" s="15" t="s">
        <v>8164</v>
      </c>
      <c r="D1325" s="15">
        <v>1367399</v>
      </c>
      <c r="E1325" s="15">
        <v>1367490</v>
      </c>
      <c r="F1325" s="15">
        <f>ABS(Tabelle2[[#This Row],[Stop]]-Tabelle2[[#This Row],[Start]]+1)</f>
        <v>92</v>
      </c>
      <c r="G1325" s="16">
        <f>Tabelle2[[#This Row],[Size '[bp']]]/$F$3118*100</f>
        <v>3.1726107137684408E-3</v>
      </c>
      <c r="I1325" s="14" t="s">
        <v>8162</v>
      </c>
      <c r="J1325" s="14" t="s">
        <v>6575</v>
      </c>
      <c r="K1325" s="22"/>
      <c r="L1325" s="22"/>
      <c r="M1325" s="24"/>
      <c r="N1325" s="20"/>
      <c r="O1325" s="20"/>
      <c r="P1325" s="20"/>
      <c r="Q1325" s="20"/>
    </row>
    <row r="1326" spans="1:17" x14ac:dyDescent="0.25">
      <c r="A1326" s="15" t="s">
        <v>1925</v>
      </c>
      <c r="D1326" s="15">
        <v>1368634</v>
      </c>
      <c r="E1326" s="15">
        <v>1368756</v>
      </c>
      <c r="F1326" s="15">
        <f>ABS(Tabelle2[[#This Row],[Stop]]-Tabelle2[[#This Row],[Start]]+1)</f>
        <v>123</v>
      </c>
      <c r="G1326" s="16">
        <f>Tabelle2[[#This Row],[Size '[bp']]]/$F$3118*100</f>
        <v>4.241642584712154E-3</v>
      </c>
      <c r="I1326" s="14" t="s">
        <v>120</v>
      </c>
      <c r="J1326" s="14" t="s">
        <v>11627</v>
      </c>
      <c r="K1326" s="22"/>
      <c r="L1326" s="22"/>
      <c r="M1326" s="24"/>
      <c r="N1326" s="20"/>
      <c r="O1326" s="20"/>
      <c r="P1326" s="20"/>
      <c r="Q1326" s="20"/>
    </row>
    <row r="1327" spans="1:17" x14ac:dyDescent="0.25">
      <c r="A1327" s="15" t="s">
        <v>8165</v>
      </c>
      <c r="D1327" s="15">
        <v>1369037</v>
      </c>
      <c r="E1327" s="15">
        <v>1369115</v>
      </c>
      <c r="F1327" s="15">
        <f>ABS(Tabelle2[[#This Row],[Stop]]-Tabelle2[[#This Row],[Start]]+1)</f>
        <v>79</v>
      </c>
      <c r="G1327" s="16">
        <f>Tabelle2[[#This Row],[Size '[bp']]]/$F$3118*100</f>
        <v>2.724307025953335E-3</v>
      </c>
      <c r="I1327" s="14" t="s">
        <v>8162</v>
      </c>
      <c r="J1327" s="14" t="s">
        <v>6575</v>
      </c>
      <c r="K1327" s="22"/>
      <c r="L1327" s="22"/>
      <c r="M1327" s="24"/>
      <c r="N1327" s="20"/>
      <c r="O1327" s="20"/>
      <c r="P1327" s="20"/>
      <c r="Q1327" s="20"/>
    </row>
    <row r="1328" spans="1:17" x14ac:dyDescent="0.25">
      <c r="A1328" s="15" t="s">
        <v>1924</v>
      </c>
      <c r="B1328" s="15" t="s">
        <v>4900</v>
      </c>
      <c r="D1328" s="15">
        <v>1369876</v>
      </c>
      <c r="E1328" s="15">
        <v>1371021</v>
      </c>
      <c r="F1328" s="15">
        <f>ABS(Tabelle2[[#This Row],[Stop]]-Tabelle2[[#This Row],[Start]]+1)</f>
        <v>1146</v>
      </c>
      <c r="G1328" s="16">
        <f>Tabelle2[[#This Row],[Size '[bp']]]/$F$3118*100</f>
        <v>3.9519694325854705E-2</v>
      </c>
      <c r="I1328" s="14" t="s">
        <v>11596</v>
      </c>
      <c r="J1328" s="14" t="s">
        <v>6563</v>
      </c>
      <c r="K1328" s="22"/>
      <c r="L1328" s="22"/>
      <c r="M1328" s="24"/>
      <c r="N1328" s="20"/>
      <c r="O1328" s="20"/>
      <c r="P1328" s="20"/>
      <c r="Q1328" s="20"/>
    </row>
    <row r="1329" spans="1:17" x14ac:dyDescent="0.25">
      <c r="A1329" s="15" t="s">
        <v>1923</v>
      </c>
      <c r="B1329" s="15" t="s">
        <v>4901</v>
      </c>
      <c r="D1329" s="15">
        <v>1371018</v>
      </c>
      <c r="E1329" s="15">
        <v>1371344</v>
      </c>
      <c r="F1329" s="15">
        <f>ABS(Tabelle2[[#This Row],[Stop]]-Tabelle2[[#This Row],[Start]]+1)</f>
        <v>327</v>
      </c>
      <c r="G1329" s="16">
        <f>Tabelle2[[#This Row],[Size '[bp']]]/$F$3118*100</f>
        <v>1.1276561993503046E-2</v>
      </c>
      <c r="I1329" s="14" t="s">
        <v>6560</v>
      </c>
      <c r="J1329" s="14" t="s">
        <v>11627</v>
      </c>
      <c r="K1329" s="22"/>
      <c r="L1329" s="22"/>
      <c r="M1329" s="24"/>
      <c r="N1329" s="20"/>
      <c r="O1329" s="20"/>
      <c r="P1329" s="20"/>
      <c r="Q1329" s="20"/>
    </row>
    <row r="1330" spans="1:17" x14ac:dyDescent="0.25">
      <c r="A1330" s="15" t="s">
        <v>1922</v>
      </c>
      <c r="B1330" s="15" t="s">
        <v>4902</v>
      </c>
      <c r="C1330" s="15" t="s">
        <v>1921</v>
      </c>
      <c r="D1330" s="15">
        <v>1373104</v>
      </c>
      <c r="E1330" s="15">
        <v>1371341</v>
      </c>
      <c r="F1330" s="15">
        <f>ABS(Tabelle2[[#This Row],[Stop]]-Tabelle2[[#This Row],[Start]]+1)</f>
        <v>1762</v>
      </c>
      <c r="G1330" s="16">
        <f>Tabelle2[[#This Row],[Size '[bp']]]/$F$3118*100</f>
        <v>6.076239214847818E-2</v>
      </c>
      <c r="H1330" s="15" t="s">
        <v>8166</v>
      </c>
      <c r="I1330" s="14" t="s">
        <v>8167</v>
      </c>
      <c r="J1330" s="14" t="s">
        <v>6653</v>
      </c>
      <c r="K1330" s="22"/>
      <c r="L1330" s="22"/>
      <c r="M1330" s="24"/>
      <c r="N1330" s="20"/>
      <c r="O1330" s="20"/>
      <c r="P1330" s="20"/>
      <c r="Q1330" s="20"/>
    </row>
    <row r="1331" spans="1:17" x14ac:dyDescent="0.25">
      <c r="A1331" s="15" t="s">
        <v>1920</v>
      </c>
      <c r="B1331" s="15" t="s">
        <v>4903</v>
      </c>
      <c r="D1331" s="15">
        <v>1374140</v>
      </c>
      <c r="E1331" s="15">
        <v>1374601</v>
      </c>
      <c r="F1331" s="15">
        <f>ABS(Tabelle2[[#This Row],[Stop]]-Tabelle2[[#This Row],[Start]]+1)</f>
        <v>462</v>
      </c>
      <c r="G1331" s="16">
        <f>Tabelle2[[#This Row],[Size '[bp']]]/$F$3118*100</f>
        <v>1.5932023366967606E-2</v>
      </c>
      <c r="I1331" s="14" t="s">
        <v>120</v>
      </c>
      <c r="J1331" s="14" t="s">
        <v>11627</v>
      </c>
      <c r="K1331" s="22"/>
      <c r="L1331" s="22"/>
      <c r="M1331" s="24"/>
      <c r="N1331" s="20"/>
      <c r="O1331" s="20"/>
      <c r="P1331" s="20"/>
      <c r="Q1331" s="20"/>
    </row>
    <row r="1332" spans="1:17" ht="25.5" x14ac:dyDescent="0.25">
      <c r="A1332" s="15" t="s">
        <v>1919</v>
      </c>
      <c r="B1332" s="15" t="s">
        <v>4904</v>
      </c>
      <c r="C1332" s="15" t="s">
        <v>8168</v>
      </c>
      <c r="D1332" s="15">
        <v>1377201</v>
      </c>
      <c r="E1332" s="15">
        <v>1374814</v>
      </c>
      <c r="F1332" s="15">
        <f>ABS(Tabelle2[[#This Row],[Stop]]-Tabelle2[[#This Row],[Start]]+1)</f>
        <v>2386</v>
      </c>
      <c r="G1332" s="16">
        <f>Tabelle2[[#This Row],[Size '[bp']]]/$F$3118*100</f>
        <v>8.2280969163603265E-2</v>
      </c>
      <c r="H1332" s="15" t="s">
        <v>8169</v>
      </c>
      <c r="I1332" s="14" t="s">
        <v>8170</v>
      </c>
      <c r="J1332" s="14" t="s">
        <v>6614</v>
      </c>
      <c r="K1332" s="29"/>
      <c r="L1332" s="29"/>
      <c r="M1332" s="30" t="s">
        <v>11246</v>
      </c>
      <c r="N1332" s="20"/>
      <c r="O1332" s="20"/>
      <c r="P1332" s="20"/>
      <c r="Q1332" s="20"/>
    </row>
    <row r="1333" spans="1:17" x14ac:dyDescent="0.25">
      <c r="A1333" s="15" t="s">
        <v>1918</v>
      </c>
      <c r="D1333" s="15">
        <v>1377555</v>
      </c>
      <c r="E1333" s="15">
        <v>1377397</v>
      </c>
      <c r="F1333" s="15">
        <f>ABS(Tabelle2[[#This Row],[Stop]]-Tabelle2[[#This Row],[Start]]+1)</f>
        <v>157</v>
      </c>
      <c r="G1333" s="16">
        <f>Tabelle2[[#This Row],[Size '[bp']]]/$F$3118*100</f>
        <v>5.4141291528439694E-3</v>
      </c>
      <c r="I1333" s="14" t="s">
        <v>6560</v>
      </c>
      <c r="J1333" s="14" t="s">
        <v>11627</v>
      </c>
      <c r="K1333" s="22"/>
      <c r="L1333" s="22"/>
      <c r="M1333" s="24"/>
      <c r="N1333" s="20"/>
      <c r="O1333" s="20"/>
      <c r="P1333" s="20"/>
      <c r="Q1333" s="20"/>
    </row>
    <row r="1334" spans="1:17" x14ac:dyDescent="0.25">
      <c r="A1334" s="15" t="s">
        <v>1917</v>
      </c>
      <c r="B1334" s="15" t="s">
        <v>4905</v>
      </c>
      <c r="D1334" s="15">
        <v>1379022</v>
      </c>
      <c r="E1334" s="15">
        <v>1377613</v>
      </c>
      <c r="F1334" s="15">
        <f>ABS(Tabelle2[[#This Row],[Stop]]-Tabelle2[[#This Row],[Start]]+1)</f>
        <v>1408</v>
      </c>
      <c r="G1334" s="16">
        <f>Tabelle2[[#This Row],[Size '[bp']]]/$F$3118*100</f>
        <v>4.8554737880282223E-2</v>
      </c>
      <c r="I1334" s="14" t="s">
        <v>8171</v>
      </c>
      <c r="J1334" s="14" t="s">
        <v>6563</v>
      </c>
      <c r="K1334" s="22"/>
      <c r="L1334" s="22"/>
      <c r="M1334" s="24"/>
      <c r="N1334" s="20"/>
      <c r="O1334" s="20"/>
      <c r="P1334" s="20"/>
      <c r="Q1334" s="20"/>
    </row>
    <row r="1335" spans="1:17" x14ac:dyDescent="0.25">
      <c r="A1335" s="15" t="s">
        <v>1916</v>
      </c>
      <c r="B1335" s="15" t="s">
        <v>4906</v>
      </c>
      <c r="D1335" s="15">
        <v>1379882</v>
      </c>
      <c r="E1335" s="15">
        <v>1379130</v>
      </c>
      <c r="F1335" s="15">
        <f>ABS(Tabelle2[[#This Row],[Stop]]-Tabelle2[[#This Row],[Start]]+1)</f>
        <v>751</v>
      </c>
      <c r="G1335" s="16">
        <f>Tabelle2[[#This Row],[Size '[bp']]]/$F$3118*100</f>
        <v>2.5898159196088032E-2</v>
      </c>
      <c r="I1335" s="14" t="s">
        <v>6564</v>
      </c>
      <c r="J1335" s="14" t="s">
        <v>11627</v>
      </c>
      <c r="K1335" s="22"/>
      <c r="L1335" s="22"/>
      <c r="M1335" s="24"/>
      <c r="N1335" s="20"/>
      <c r="O1335" s="20"/>
      <c r="P1335" s="20"/>
      <c r="Q1335" s="20"/>
    </row>
    <row r="1336" spans="1:17" x14ac:dyDescent="0.25">
      <c r="A1336" s="15" t="s">
        <v>1915</v>
      </c>
      <c r="B1336" s="15" t="s">
        <v>4907</v>
      </c>
      <c r="D1336" s="15">
        <v>1380409</v>
      </c>
      <c r="E1336" s="15">
        <v>1379930</v>
      </c>
      <c r="F1336" s="15">
        <f>ABS(Tabelle2[[#This Row],[Stop]]-Tabelle2[[#This Row],[Start]]+1)</f>
        <v>478</v>
      </c>
      <c r="G1336" s="16">
        <f>Tabelle2[[#This Row],[Size '[bp']]]/$F$3118*100</f>
        <v>1.6483781751970815E-2</v>
      </c>
      <c r="I1336" s="14" t="s">
        <v>6589</v>
      </c>
      <c r="J1336" s="14" t="s">
        <v>11627</v>
      </c>
      <c r="K1336" s="22"/>
      <c r="L1336" s="22"/>
      <c r="M1336" s="24"/>
      <c r="N1336" s="20"/>
      <c r="O1336" s="20"/>
      <c r="P1336" s="20"/>
      <c r="Q1336" s="20"/>
    </row>
    <row r="1337" spans="1:17" x14ac:dyDescent="0.25">
      <c r="A1337" s="15" t="s">
        <v>1914</v>
      </c>
      <c r="B1337" s="15" t="s">
        <v>4908</v>
      </c>
      <c r="D1337" s="15">
        <v>1380470</v>
      </c>
      <c r="E1337" s="15">
        <v>1381036</v>
      </c>
      <c r="F1337" s="15">
        <f>ABS(Tabelle2[[#This Row],[Stop]]-Tabelle2[[#This Row],[Start]]+1)</f>
        <v>567</v>
      </c>
      <c r="G1337" s="16">
        <f>Tabelle2[[#This Row],[Size '[bp']]]/$F$3118*100</f>
        <v>1.9552937768551149E-2</v>
      </c>
      <c r="I1337" s="14" t="s">
        <v>8172</v>
      </c>
      <c r="J1337" s="14" t="s">
        <v>6563</v>
      </c>
      <c r="K1337" s="22"/>
      <c r="L1337" s="22"/>
      <c r="M1337" s="24"/>
      <c r="N1337" s="20"/>
      <c r="O1337" s="20"/>
      <c r="P1337" s="20"/>
      <c r="Q1337" s="20"/>
    </row>
    <row r="1338" spans="1:17" ht="63.75" x14ac:dyDescent="0.25">
      <c r="A1338" s="15" t="s">
        <v>1913</v>
      </c>
      <c r="B1338" s="15" t="s">
        <v>4909</v>
      </c>
      <c r="C1338" s="15" t="s">
        <v>8173</v>
      </c>
      <c r="D1338" s="15">
        <v>1381726</v>
      </c>
      <c r="E1338" s="15">
        <v>1381019</v>
      </c>
      <c r="F1338" s="15">
        <f>ABS(Tabelle2[[#This Row],[Stop]]-Tabelle2[[#This Row],[Start]]+1)</f>
        <v>706</v>
      </c>
      <c r="G1338" s="16">
        <f>Tabelle2[[#This Row],[Size '[bp']]]/$F$3118*100</f>
        <v>2.4346338738266513E-2</v>
      </c>
      <c r="H1338" s="15" t="s">
        <v>1912</v>
      </c>
      <c r="I1338" s="14" t="s">
        <v>8174</v>
      </c>
      <c r="J1338" s="14" t="s">
        <v>6566</v>
      </c>
      <c r="K1338" s="29" t="s">
        <v>6893</v>
      </c>
      <c r="L1338" s="29" t="s">
        <v>10682</v>
      </c>
      <c r="M1338" s="30" t="s">
        <v>10765</v>
      </c>
      <c r="N1338" s="20"/>
      <c r="O1338" s="20"/>
      <c r="P1338" s="20"/>
      <c r="Q1338" s="20"/>
    </row>
    <row r="1339" spans="1:17" x14ac:dyDescent="0.25">
      <c r="A1339" s="15" t="s">
        <v>1911</v>
      </c>
      <c r="B1339" s="15" t="s">
        <v>4910</v>
      </c>
      <c r="C1339" s="15" t="s">
        <v>1910</v>
      </c>
      <c r="D1339" s="15">
        <v>1381907</v>
      </c>
      <c r="E1339" s="15">
        <v>1383352</v>
      </c>
      <c r="F1339" s="15">
        <f>ABS(Tabelle2[[#This Row],[Stop]]-Tabelle2[[#This Row],[Start]]+1)</f>
        <v>1446</v>
      </c>
      <c r="G1339" s="16">
        <f>Tabelle2[[#This Row],[Size '[bp']]]/$F$3118*100</f>
        <v>4.9865164044664845E-2</v>
      </c>
      <c r="H1339" s="15" t="s">
        <v>8175</v>
      </c>
      <c r="I1339" s="14" t="s">
        <v>8176</v>
      </c>
      <c r="J1339" s="14" t="s">
        <v>6643</v>
      </c>
      <c r="K1339" s="29" t="s">
        <v>8177</v>
      </c>
      <c r="L1339" s="29"/>
      <c r="M1339" s="30" t="s">
        <v>11093</v>
      </c>
      <c r="N1339" s="20"/>
      <c r="O1339" s="20"/>
      <c r="P1339" s="20"/>
      <c r="Q1339" s="20"/>
    </row>
    <row r="1340" spans="1:17" x14ac:dyDescent="0.25">
      <c r="A1340" s="15" t="s">
        <v>1909</v>
      </c>
      <c r="B1340" s="15" t="s">
        <v>4911</v>
      </c>
      <c r="C1340" s="15" t="s">
        <v>1908</v>
      </c>
      <c r="D1340" s="15">
        <v>1383369</v>
      </c>
      <c r="E1340" s="15">
        <v>1383962</v>
      </c>
      <c r="F1340" s="15">
        <f>ABS(Tabelle2[[#This Row],[Stop]]-Tabelle2[[#This Row],[Start]]+1)</f>
        <v>594</v>
      </c>
      <c r="G1340" s="16">
        <f>Tabelle2[[#This Row],[Size '[bp']]]/$F$3118*100</f>
        <v>2.0484030043244065E-2</v>
      </c>
      <c r="H1340" s="15" t="s">
        <v>8178</v>
      </c>
      <c r="I1340" s="14" t="s">
        <v>8179</v>
      </c>
      <c r="J1340" s="14" t="s">
        <v>6643</v>
      </c>
      <c r="K1340" s="29" t="s">
        <v>8177</v>
      </c>
      <c r="L1340" s="29"/>
      <c r="M1340" s="30" t="s">
        <v>11093</v>
      </c>
      <c r="N1340" s="20"/>
      <c r="O1340" s="20"/>
      <c r="P1340" s="20"/>
      <c r="Q1340" s="20"/>
    </row>
    <row r="1341" spans="1:17" ht="25.5" x14ac:dyDescent="0.25">
      <c r="A1341" s="15" t="s">
        <v>1907</v>
      </c>
      <c r="B1341" s="15" t="s">
        <v>4912</v>
      </c>
      <c r="D1341" s="15">
        <v>1385319</v>
      </c>
      <c r="E1341" s="15">
        <v>1384309</v>
      </c>
      <c r="F1341" s="15">
        <f>ABS(Tabelle2[[#This Row],[Stop]]-Tabelle2[[#This Row],[Start]]+1)</f>
        <v>1009</v>
      </c>
      <c r="G1341" s="16">
        <f>Tabelle2[[#This Row],[Size '[bp']]]/$F$3118*100</f>
        <v>3.4795263154264747E-2</v>
      </c>
      <c r="I1341" s="14" t="s">
        <v>8180</v>
      </c>
      <c r="J1341" s="14" t="s">
        <v>6554</v>
      </c>
      <c r="K1341" s="22"/>
      <c r="L1341" s="22"/>
      <c r="M1341" s="24"/>
      <c r="N1341" s="20"/>
      <c r="O1341" s="20"/>
      <c r="P1341" s="20"/>
      <c r="Q1341" s="20"/>
    </row>
    <row r="1342" spans="1:17" x14ac:dyDescent="0.25">
      <c r="A1342" s="15" t="s">
        <v>1906</v>
      </c>
      <c r="D1342" s="15">
        <v>1385397</v>
      </c>
      <c r="E1342" s="15">
        <v>1385555</v>
      </c>
      <c r="F1342" s="15">
        <f>ABS(Tabelle2[[#This Row],[Stop]]-Tabelle2[[#This Row],[Start]]+1)</f>
        <v>159</v>
      </c>
      <c r="G1342" s="16">
        <f>Tabelle2[[#This Row],[Size '[bp']]]/$F$3118*100</f>
        <v>5.4830989509693706E-3</v>
      </c>
      <c r="I1342" s="14" t="s">
        <v>120</v>
      </c>
      <c r="J1342" s="14" t="s">
        <v>11627</v>
      </c>
      <c r="K1342" s="22"/>
      <c r="L1342" s="22"/>
      <c r="M1342" s="24"/>
      <c r="N1342" s="20"/>
      <c r="O1342" s="20"/>
      <c r="P1342" s="20"/>
      <c r="Q1342" s="20"/>
    </row>
    <row r="1343" spans="1:17" ht="25.5" x14ac:dyDescent="0.25">
      <c r="A1343" s="15" t="s">
        <v>1905</v>
      </c>
      <c r="B1343" s="15" t="s">
        <v>4913</v>
      </c>
      <c r="C1343" s="15" t="s">
        <v>1904</v>
      </c>
      <c r="D1343" s="15">
        <v>1385597</v>
      </c>
      <c r="E1343" s="15">
        <v>1386595</v>
      </c>
      <c r="F1343" s="15">
        <f>ABS(Tabelle2[[#This Row],[Stop]]-Tabelle2[[#This Row],[Start]]+1)</f>
        <v>999</v>
      </c>
      <c r="G1343" s="16">
        <f>Tabelle2[[#This Row],[Size '[bp']]]/$F$3118*100</f>
        <v>3.4450414163637741E-2</v>
      </c>
      <c r="H1343" s="15" t="s">
        <v>8181</v>
      </c>
      <c r="I1343" s="14" t="s">
        <v>8182</v>
      </c>
      <c r="J1343" s="14" t="s">
        <v>7093</v>
      </c>
      <c r="K1343" s="29"/>
      <c r="L1343" s="29"/>
      <c r="M1343" s="30" t="s">
        <v>11184</v>
      </c>
      <c r="N1343" s="20"/>
      <c r="O1343" s="20"/>
      <c r="P1343" s="20"/>
      <c r="Q1343" s="20"/>
    </row>
    <row r="1344" spans="1:17" ht="25.5" x14ac:dyDescent="0.25">
      <c r="A1344" s="15" t="s">
        <v>1903</v>
      </c>
      <c r="B1344" s="15" t="s">
        <v>4914</v>
      </c>
      <c r="C1344" s="15" t="s">
        <v>8183</v>
      </c>
      <c r="D1344" s="15">
        <v>1386620</v>
      </c>
      <c r="E1344" s="15">
        <v>1387702</v>
      </c>
      <c r="F1344" s="15">
        <f>ABS(Tabelle2[[#This Row],[Stop]]-Tabelle2[[#This Row],[Start]]+1)</f>
        <v>1083</v>
      </c>
      <c r="G1344" s="16">
        <f>Tabelle2[[#This Row],[Size '[bp']]]/$F$3118*100</f>
        <v>3.7347145684904576E-2</v>
      </c>
      <c r="H1344" s="15" t="s">
        <v>8184</v>
      </c>
      <c r="I1344" s="14" t="s">
        <v>8185</v>
      </c>
      <c r="J1344" s="14" t="s">
        <v>6632</v>
      </c>
      <c r="K1344" s="22"/>
      <c r="L1344" s="22"/>
      <c r="M1344" s="24"/>
      <c r="N1344" s="20"/>
      <c r="O1344" s="20"/>
      <c r="P1344" s="20"/>
      <c r="Q1344" s="20"/>
    </row>
    <row r="1345" spans="1:17" x14ac:dyDescent="0.25">
      <c r="A1345" s="15" t="s">
        <v>1902</v>
      </c>
      <c r="B1345" s="15" t="s">
        <v>4915</v>
      </c>
      <c r="D1345" s="15">
        <v>1388737</v>
      </c>
      <c r="E1345" s="15">
        <v>1387757</v>
      </c>
      <c r="F1345" s="15">
        <f>ABS(Tabelle2[[#This Row],[Stop]]-Tabelle2[[#This Row],[Start]]+1)</f>
        <v>979</v>
      </c>
      <c r="G1345" s="16">
        <f>Tabelle2[[#This Row],[Size '[bp']]]/$F$3118*100</f>
        <v>3.3760716182383736E-2</v>
      </c>
      <c r="I1345" s="14" t="s">
        <v>6589</v>
      </c>
      <c r="J1345" s="14" t="s">
        <v>11627</v>
      </c>
      <c r="K1345" s="22"/>
      <c r="L1345" s="22"/>
      <c r="M1345" s="24"/>
      <c r="N1345" s="20"/>
      <c r="O1345" s="20"/>
      <c r="P1345" s="20"/>
      <c r="Q1345" s="20"/>
    </row>
    <row r="1346" spans="1:17" x14ac:dyDescent="0.25">
      <c r="A1346" s="15" t="s">
        <v>1901</v>
      </c>
      <c r="B1346" s="15" t="s">
        <v>4916</v>
      </c>
      <c r="C1346" s="15" t="s">
        <v>1900</v>
      </c>
      <c r="D1346" s="15">
        <v>1388877</v>
      </c>
      <c r="E1346" s="15">
        <v>1389794</v>
      </c>
      <c r="F1346" s="15">
        <f>ABS(Tabelle2[[#This Row],[Stop]]-Tabelle2[[#This Row],[Start]]+1)</f>
        <v>918</v>
      </c>
      <c r="G1346" s="16">
        <f>Tabelle2[[#This Row],[Size '[bp']]]/$F$3118*100</f>
        <v>3.1657137339559008E-2</v>
      </c>
      <c r="H1346" s="15" t="s">
        <v>8186</v>
      </c>
      <c r="I1346" s="14" t="s">
        <v>8187</v>
      </c>
      <c r="J1346" s="14" t="s">
        <v>6653</v>
      </c>
      <c r="K1346" s="22"/>
      <c r="L1346" s="22"/>
      <c r="M1346" s="24"/>
      <c r="N1346" s="20"/>
      <c r="O1346" s="20"/>
      <c r="P1346" s="20"/>
      <c r="Q1346" s="20"/>
    </row>
    <row r="1347" spans="1:17" ht="25.5" x14ac:dyDescent="0.25">
      <c r="A1347" s="15" t="s">
        <v>1899</v>
      </c>
      <c r="B1347" s="15" t="s">
        <v>4917</v>
      </c>
      <c r="C1347" s="15" t="s">
        <v>1898</v>
      </c>
      <c r="D1347" s="15">
        <v>1389794</v>
      </c>
      <c r="E1347" s="15">
        <v>1390543</v>
      </c>
      <c r="F1347" s="15">
        <f>ABS(Tabelle2[[#This Row],[Stop]]-Tabelle2[[#This Row],[Start]]+1)</f>
        <v>750</v>
      </c>
      <c r="G1347" s="16">
        <f>Tabelle2[[#This Row],[Size '[bp']]]/$F$3118*100</f>
        <v>2.5863674297025331E-2</v>
      </c>
      <c r="H1347" s="15" t="s">
        <v>8188</v>
      </c>
      <c r="I1347" s="14" t="s">
        <v>8189</v>
      </c>
      <c r="J1347" s="14" t="s">
        <v>6554</v>
      </c>
      <c r="K1347" s="22"/>
      <c r="L1347" s="22"/>
      <c r="M1347" s="24"/>
      <c r="N1347" s="20"/>
      <c r="O1347" s="20"/>
      <c r="P1347" s="20"/>
      <c r="Q1347" s="20"/>
    </row>
    <row r="1348" spans="1:17" x14ac:dyDescent="0.25">
      <c r="A1348" s="15" t="s">
        <v>1897</v>
      </c>
      <c r="B1348" s="15" t="s">
        <v>4918</v>
      </c>
      <c r="D1348" s="15">
        <v>1390555</v>
      </c>
      <c r="E1348" s="15">
        <v>1392258</v>
      </c>
      <c r="F1348" s="15">
        <f>ABS(Tabelle2[[#This Row],[Stop]]-Tabelle2[[#This Row],[Start]]+1)</f>
        <v>1704</v>
      </c>
      <c r="G1348" s="16">
        <f>Tabelle2[[#This Row],[Size '[bp']]]/$F$3118*100</f>
        <v>5.8762268002841553E-2</v>
      </c>
      <c r="I1348" s="14" t="s">
        <v>8190</v>
      </c>
      <c r="J1348" s="14" t="s">
        <v>6563</v>
      </c>
      <c r="K1348" s="22"/>
      <c r="L1348" s="22"/>
      <c r="M1348" s="24"/>
      <c r="N1348" s="20"/>
      <c r="O1348" s="20"/>
      <c r="P1348" s="20"/>
      <c r="Q1348" s="20"/>
    </row>
    <row r="1349" spans="1:17" ht="25.5" x14ac:dyDescent="0.25">
      <c r="A1349" s="15" t="s">
        <v>1896</v>
      </c>
      <c r="B1349" s="15" t="s">
        <v>4919</v>
      </c>
      <c r="D1349" s="15">
        <v>1392263</v>
      </c>
      <c r="E1349" s="15">
        <v>1394386</v>
      </c>
      <c r="F1349" s="15">
        <f>ABS(Tabelle2[[#This Row],[Stop]]-Tabelle2[[#This Row],[Start]]+1)</f>
        <v>2124</v>
      </c>
      <c r="G1349" s="16">
        <f>Tabelle2[[#This Row],[Size '[bp']]]/$F$3118*100</f>
        <v>7.3245925609175741E-2</v>
      </c>
      <c r="I1349" s="14" t="s">
        <v>8191</v>
      </c>
      <c r="J1349" s="14" t="s">
        <v>6554</v>
      </c>
      <c r="K1349" s="22"/>
      <c r="L1349" s="22"/>
      <c r="M1349" s="24"/>
      <c r="N1349" s="20"/>
      <c r="O1349" s="20"/>
      <c r="P1349" s="20"/>
      <c r="Q1349" s="20"/>
    </row>
    <row r="1350" spans="1:17" ht="25.5" x14ac:dyDescent="0.25">
      <c r="A1350" s="15" t="s">
        <v>1895</v>
      </c>
      <c r="B1350" s="15" t="s">
        <v>4920</v>
      </c>
      <c r="D1350" s="15">
        <v>1394406</v>
      </c>
      <c r="E1350" s="15">
        <v>1394621</v>
      </c>
      <c r="F1350" s="15">
        <f>ABS(Tabelle2[[#This Row],[Stop]]-Tabelle2[[#This Row],[Start]]+1)</f>
        <v>216</v>
      </c>
      <c r="G1350" s="16">
        <f>Tabelle2[[#This Row],[Size '[bp']]]/$F$3118*100</f>
        <v>7.448738197543295E-3</v>
      </c>
      <c r="I1350" s="14" t="s">
        <v>8192</v>
      </c>
      <c r="J1350" s="14" t="s">
        <v>6563</v>
      </c>
      <c r="K1350" s="22"/>
      <c r="L1350" s="22"/>
      <c r="M1350" s="24"/>
      <c r="N1350" s="20"/>
      <c r="O1350" s="20"/>
      <c r="P1350" s="20"/>
      <c r="Q1350" s="20"/>
    </row>
    <row r="1351" spans="1:17" x14ac:dyDescent="0.25">
      <c r="A1351" s="15" t="s">
        <v>1894</v>
      </c>
      <c r="B1351" s="15" t="s">
        <v>4921</v>
      </c>
      <c r="D1351" s="15">
        <v>1394621</v>
      </c>
      <c r="E1351" s="15">
        <v>1395205</v>
      </c>
      <c r="F1351" s="15">
        <f>ABS(Tabelle2[[#This Row],[Stop]]-Tabelle2[[#This Row],[Start]]+1)</f>
        <v>585</v>
      </c>
      <c r="G1351" s="16">
        <f>Tabelle2[[#This Row],[Size '[bp']]]/$F$3118*100</f>
        <v>2.017366595167976E-2</v>
      </c>
      <c r="I1351" s="14" t="s">
        <v>8193</v>
      </c>
      <c r="J1351" s="14" t="s">
        <v>6563</v>
      </c>
      <c r="K1351" s="22"/>
      <c r="L1351" s="22"/>
      <c r="M1351" s="24"/>
      <c r="N1351" s="20"/>
      <c r="O1351" s="20"/>
      <c r="P1351" s="20"/>
      <c r="Q1351" s="20"/>
    </row>
    <row r="1352" spans="1:17" x14ac:dyDescent="0.25">
      <c r="A1352" s="15" t="s">
        <v>1893</v>
      </c>
      <c r="B1352" s="15" t="s">
        <v>4922</v>
      </c>
      <c r="C1352" s="15" t="s">
        <v>1892</v>
      </c>
      <c r="D1352" s="15">
        <v>1395209</v>
      </c>
      <c r="E1352" s="15">
        <v>1395691</v>
      </c>
      <c r="F1352" s="15">
        <f>ABS(Tabelle2[[#This Row],[Stop]]-Tabelle2[[#This Row],[Start]]+1)</f>
        <v>483</v>
      </c>
      <c r="G1352" s="16">
        <f>Tabelle2[[#This Row],[Size '[bp']]]/$F$3118*100</f>
        <v>1.6656206247284314E-2</v>
      </c>
      <c r="H1352" s="15" t="s">
        <v>8194</v>
      </c>
      <c r="I1352" s="14" t="s">
        <v>8195</v>
      </c>
      <c r="J1352" s="14" t="s">
        <v>6653</v>
      </c>
      <c r="K1352" s="22"/>
      <c r="L1352" s="22"/>
      <c r="M1352" s="24"/>
      <c r="N1352" s="20"/>
      <c r="O1352" s="20"/>
      <c r="P1352" s="20"/>
      <c r="Q1352" s="20"/>
    </row>
    <row r="1353" spans="1:17" ht="25.5" x14ac:dyDescent="0.25">
      <c r="A1353" s="15" t="s">
        <v>99</v>
      </c>
      <c r="B1353" s="15" t="s">
        <v>4923</v>
      </c>
      <c r="D1353" s="15">
        <v>1397028</v>
      </c>
      <c r="E1353" s="15">
        <v>1396264</v>
      </c>
      <c r="F1353" s="15">
        <f>ABS(Tabelle2[[#This Row],[Stop]]-Tabelle2[[#This Row],[Start]]+1)</f>
        <v>763</v>
      </c>
      <c r="G1353" s="16">
        <f>Tabelle2[[#This Row],[Size '[bp']]]/$F$3118*100</f>
        <v>2.6311977984840435E-2</v>
      </c>
      <c r="I1353" s="14" t="s">
        <v>8196</v>
      </c>
      <c r="J1353" s="14" t="s">
        <v>6643</v>
      </c>
      <c r="K1353" s="22"/>
      <c r="L1353" s="22"/>
      <c r="M1353" s="24"/>
      <c r="N1353" s="20"/>
      <c r="O1353" s="20"/>
      <c r="P1353" s="20"/>
      <c r="Q1353" s="20"/>
    </row>
    <row r="1354" spans="1:17" ht="25.5" x14ac:dyDescent="0.25">
      <c r="A1354" s="15" t="s">
        <v>58</v>
      </c>
      <c r="B1354" s="15" t="s">
        <v>4924</v>
      </c>
      <c r="D1354" s="15">
        <v>1397982</v>
      </c>
      <c r="E1354" s="15">
        <v>1397032</v>
      </c>
      <c r="F1354" s="15">
        <f>ABS(Tabelle2[[#This Row],[Stop]]-Tabelle2[[#This Row],[Start]]+1)</f>
        <v>949</v>
      </c>
      <c r="G1354" s="16">
        <f>Tabelle2[[#This Row],[Size '[bp']]]/$F$3118*100</f>
        <v>3.2726169210502726E-2</v>
      </c>
      <c r="I1354" s="14" t="s">
        <v>8197</v>
      </c>
      <c r="J1354" s="14" t="s">
        <v>6643</v>
      </c>
      <c r="K1354" s="22"/>
      <c r="L1354" s="22"/>
      <c r="M1354" s="24"/>
      <c r="N1354" s="20"/>
      <c r="O1354" s="20"/>
      <c r="P1354" s="20"/>
      <c r="Q1354" s="20"/>
    </row>
    <row r="1355" spans="1:17" ht="25.5" x14ac:dyDescent="0.25">
      <c r="A1355" s="15" t="s">
        <v>100</v>
      </c>
      <c r="B1355" s="15" t="s">
        <v>4925</v>
      </c>
      <c r="D1355" s="15">
        <v>1399008</v>
      </c>
      <c r="E1355" s="15">
        <v>1398025</v>
      </c>
      <c r="F1355" s="15">
        <f>ABS(Tabelle2[[#This Row],[Stop]]-Tabelle2[[#This Row],[Start]]+1)</f>
        <v>982</v>
      </c>
      <c r="G1355" s="16">
        <f>Tabelle2[[#This Row],[Size '[bp']]]/$F$3118*100</f>
        <v>3.3864170879571831E-2</v>
      </c>
      <c r="I1355" s="14" t="s">
        <v>8198</v>
      </c>
      <c r="J1355" s="14" t="s">
        <v>6643</v>
      </c>
      <c r="K1355" s="22"/>
      <c r="L1355" s="22"/>
      <c r="M1355" s="24"/>
      <c r="N1355" s="20"/>
      <c r="O1355" s="20"/>
      <c r="P1355" s="20"/>
      <c r="Q1355" s="20"/>
    </row>
    <row r="1356" spans="1:17" x14ac:dyDescent="0.25">
      <c r="A1356" s="15" t="s">
        <v>1891</v>
      </c>
      <c r="B1356" s="15" t="s">
        <v>4926</v>
      </c>
      <c r="D1356" s="15">
        <v>1399129</v>
      </c>
      <c r="E1356" s="15">
        <v>1399938</v>
      </c>
      <c r="F1356" s="15">
        <f>ABS(Tabelle2[[#This Row],[Stop]]-Tabelle2[[#This Row],[Start]]+1)</f>
        <v>810</v>
      </c>
      <c r="G1356" s="16">
        <f>Tabelle2[[#This Row],[Size '[bp']]]/$F$3118*100</f>
        <v>2.7932768240787359E-2</v>
      </c>
      <c r="I1356" s="14" t="s">
        <v>6589</v>
      </c>
      <c r="J1356" s="14" t="s">
        <v>11627</v>
      </c>
      <c r="K1356" s="22"/>
      <c r="L1356" s="22"/>
      <c r="M1356" s="24"/>
      <c r="N1356" s="20"/>
      <c r="O1356" s="20"/>
      <c r="P1356" s="20"/>
      <c r="Q1356" s="20"/>
    </row>
    <row r="1357" spans="1:17" x14ac:dyDescent="0.25">
      <c r="A1357" s="15" t="s">
        <v>1890</v>
      </c>
      <c r="B1357" s="15" t="s">
        <v>4927</v>
      </c>
      <c r="D1357" s="15">
        <v>1401001</v>
      </c>
      <c r="E1357" s="15">
        <v>1400021</v>
      </c>
      <c r="F1357" s="15">
        <f>ABS(Tabelle2[[#This Row],[Stop]]-Tabelle2[[#This Row],[Start]]+1)</f>
        <v>979</v>
      </c>
      <c r="G1357" s="16">
        <f>Tabelle2[[#This Row],[Size '[bp']]]/$F$3118*100</f>
        <v>3.3760716182383736E-2</v>
      </c>
      <c r="I1357" s="14" t="s">
        <v>6564</v>
      </c>
      <c r="J1357" s="14" t="s">
        <v>11627</v>
      </c>
      <c r="K1357" s="22"/>
      <c r="L1357" s="22"/>
      <c r="M1357" s="24"/>
      <c r="N1357" s="20"/>
      <c r="O1357" s="20"/>
      <c r="P1357" s="20"/>
      <c r="Q1357" s="20"/>
    </row>
    <row r="1358" spans="1:17" ht="25.5" x14ac:dyDescent="0.25">
      <c r="A1358" s="15" t="s">
        <v>1889</v>
      </c>
      <c r="B1358" s="15" t="s">
        <v>4928</v>
      </c>
      <c r="C1358" s="15" t="s">
        <v>1888</v>
      </c>
      <c r="D1358" s="15">
        <v>1402338</v>
      </c>
      <c r="E1358" s="15">
        <v>1401649</v>
      </c>
      <c r="F1358" s="15">
        <f>ABS(Tabelle2[[#This Row],[Stop]]-Tabelle2[[#This Row],[Start]]+1)</f>
        <v>688</v>
      </c>
      <c r="G1358" s="16">
        <f>Tabelle2[[#This Row],[Size '[bp']]]/$F$3118*100</f>
        <v>2.3725610555137906E-2</v>
      </c>
      <c r="H1358" s="15" t="s">
        <v>8199</v>
      </c>
      <c r="I1358" s="14" t="s">
        <v>8200</v>
      </c>
      <c r="J1358" s="14" t="s">
        <v>8201</v>
      </c>
      <c r="K1358" s="22"/>
      <c r="L1358" s="22"/>
      <c r="M1358" s="24"/>
      <c r="N1358" s="21">
        <v>1</v>
      </c>
      <c r="O1358" s="20"/>
      <c r="P1358" s="21">
        <v>1</v>
      </c>
      <c r="Q1358" s="20"/>
    </row>
    <row r="1359" spans="1:17" x14ac:dyDescent="0.25">
      <c r="A1359" s="15" t="s">
        <v>1887</v>
      </c>
      <c r="D1359" s="15">
        <v>1402348</v>
      </c>
      <c r="E1359" s="15">
        <v>1402803</v>
      </c>
      <c r="F1359" s="15">
        <f>ABS(Tabelle2[[#This Row],[Stop]]-Tabelle2[[#This Row],[Start]]+1)</f>
        <v>456</v>
      </c>
      <c r="G1359" s="16">
        <f>Tabelle2[[#This Row],[Size '[bp']]]/$F$3118*100</f>
        <v>1.5725113972591402E-2</v>
      </c>
      <c r="I1359" s="14" t="s">
        <v>8202</v>
      </c>
      <c r="J1359" s="14" t="s">
        <v>8203</v>
      </c>
      <c r="K1359" s="22"/>
      <c r="L1359" s="22"/>
      <c r="M1359" s="24"/>
      <c r="N1359" s="20"/>
      <c r="O1359" s="21">
        <v>1</v>
      </c>
      <c r="P1359" s="20"/>
      <c r="Q1359" s="21">
        <v>1</v>
      </c>
    </row>
    <row r="1360" spans="1:17" x14ac:dyDescent="0.25">
      <c r="A1360" s="15" t="s">
        <v>1886</v>
      </c>
      <c r="B1360" s="15" t="s">
        <v>4929</v>
      </c>
      <c r="D1360" s="15">
        <v>1402800</v>
      </c>
      <c r="E1360" s="15">
        <v>1403546</v>
      </c>
      <c r="F1360" s="15">
        <f>ABS(Tabelle2[[#This Row],[Stop]]-Tabelle2[[#This Row],[Start]]+1)</f>
        <v>747</v>
      </c>
      <c r="G1360" s="16">
        <f>Tabelle2[[#This Row],[Size '[bp']]]/$F$3118*100</f>
        <v>2.5760219599837233E-2</v>
      </c>
      <c r="I1360" s="14" t="s">
        <v>8204</v>
      </c>
      <c r="J1360" s="14" t="s">
        <v>8203</v>
      </c>
      <c r="K1360" s="22"/>
      <c r="L1360" s="22"/>
      <c r="M1360" s="24"/>
      <c r="N1360" s="20"/>
      <c r="O1360" s="21">
        <v>1</v>
      </c>
      <c r="P1360" s="20"/>
      <c r="Q1360" s="21">
        <v>1</v>
      </c>
    </row>
    <row r="1361" spans="1:17" x14ac:dyDescent="0.25">
      <c r="A1361" s="15" t="s">
        <v>1885</v>
      </c>
      <c r="B1361" s="15" t="s">
        <v>4930</v>
      </c>
      <c r="D1361" s="15">
        <v>1403739</v>
      </c>
      <c r="E1361" s="15">
        <v>1404173</v>
      </c>
      <c r="F1361" s="15">
        <f>ABS(Tabelle2[[#This Row],[Stop]]-Tabelle2[[#This Row],[Start]]+1)</f>
        <v>435</v>
      </c>
      <c r="G1361" s="16">
        <f>Tabelle2[[#This Row],[Size '[bp']]]/$F$3118*100</f>
        <v>1.5000931092274693E-2</v>
      </c>
      <c r="I1361" s="14" t="s">
        <v>8205</v>
      </c>
      <c r="J1361" s="14" t="s">
        <v>8203</v>
      </c>
      <c r="K1361" s="22"/>
      <c r="L1361" s="22"/>
      <c r="M1361" s="24"/>
      <c r="N1361" s="20"/>
      <c r="O1361" s="21">
        <v>1</v>
      </c>
      <c r="P1361" s="20"/>
      <c r="Q1361" s="21">
        <v>1</v>
      </c>
    </row>
    <row r="1362" spans="1:17" x14ac:dyDescent="0.25">
      <c r="A1362" s="15" t="s">
        <v>1884</v>
      </c>
      <c r="B1362" s="15" t="s">
        <v>4931</v>
      </c>
      <c r="D1362" s="15">
        <v>1404595</v>
      </c>
      <c r="E1362" s="15">
        <v>1405461</v>
      </c>
      <c r="F1362" s="15">
        <f>ABS(Tabelle2[[#This Row],[Stop]]-Tabelle2[[#This Row],[Start]]+1)</f>
        <v>867</v>
      </c>
      <c r="G1362" s="16">
        <f>Tabelle2[[#This Row],[Size '[bp']]]/$F$3118*100</f>
        <v>2.9898407487361285E-2</v>
      </c>
      <c r="I1362" s="14" t="s">
        <v>8204</v>
      </c>
      <c r="J1362" s="14" t="s">
        <v>8203</v>
      </c>
      <c r="K1362" s="22"/>
      <c r="L1362" s="22"/>
      <c r="M1362" s="24"/>
      <c r="N1362" s="20"/>
      <c r="O1362" s="21">
        <v>1</v>
      </c>
      <c r="P1362" s="20"/>
      <c r="Q1362" s="21">
        <v>1</v>
      </c>
    </row>
    <row r="1363" spans="1:17" x14ac:dyDescent="0.25">
      <c r="A1363" s="15" t="s">
        <v>1883</v>
      </c>
      <c r="B1363" s="15" t="s">
        <v>4932</v>
      </c>
      <c r="D1363" s="15">
        <v>1405464</v>
      </c>
      <c r="E1363" s="15">
        <v>1405685</v>
      </c>
      <c r="F1363" s="15">
        <f>ABS(Tabelle2[[#This Row],[Stop]]-Tabelle2[[#This Row],[Start]]+1)</f>
        <v>222</v>
      </c>
      <c r="G1363" s="16">
        <f>Tabelle2[[#This Row],[Size '[bp']]]/$F$3118*100</f>
        <v>7.6556475919194976E-3</v>
      </c>
      <c r="I1363" s="14" t="s">
        <v>8204</v>
      </c>
      <c r="J1363" s="14" t="s">
        <v>8203</v>
      </c>
      <c r="K1363" s="22"/>
      <c r="L1363" s="22"/>
      <c r="M1363" s="24"/>
      <c r="N1363" s="20"/>
      <c r="O1363" s="21">
        <v>1</v>
      </c>
      <c r="P1363" s="20"/>
      <c r="Q1363" s="21">
        <v>1</v>
      </c>
    </row>
    <row r="1364" spans="1:17" ht="25.5" x14ac:dyDescent="0.25">
      <c r="A1364" s="15" t="s">
        <v>1882</v>
      </c>
      <c r="B1364" s="15" t="s">
        <v>4933</v>
      </c>
      <c r="C1364" s="15" t="s">
        <v>8206</v>
      </c>
      <c r="D1364" s="15">
        <v>1406352</v>
      </c>
      <c r="E1364" s="15">
        <v>1406158</v>
      </c>
      <c r="F1364" s="15">
        <f>ABS(Tabelle2[[#This Row],[Stop]]-Tabelle2[[#This Row],[Start]]+1)</f>
        <v>193</v>
      </c>
      <c r="G1364" s="16">
        <f>Tabelle2[[#This Row],[Size '[bp']]]/$F$3118*100</f>
        <v>6.6555855191011851E-3</v>
      </c>
      <c r="H1364" s="15" t="s">
        <v>8207</v>
      </c>
      <c r="I1364" s="14" t="s">
        <v>8208</v>
      </c>
      <c r="J1364" s="14" t="s">
        <v>8201</v>
      </c>
      <c r="K1364" s="22"/>
      <c r="L1364" s="22"/>
      <c r="M1364" s="24"/>
      <c r="N1364" s="21">
        <v>1</v>
      </c>
      <c r="O1364" s="20"/>
      <c r="P1364" s="21">
        <v>1</v>
      </c>
      <c r="Q1364" s="20"/>
    </row>
    <row r="1365" spans="1:17" x14ac:dyDescent="0.25">
      <c r="A1365" s="15" t="s">
        <v>123</v>
      </c>
      <c r="B1365" s="15" t="s">
        <v>4934</v>
      </c>
      <c r="D1365" s="15">
        <v>1406768</v>
      </c>
      <c r="E1365" s="15">
        <v>1406334</v>
      </c>
      <c r="F1365" s="15">
        <f>ABS(Tabelle2[[#This Row],[Stop]]-Tabelle2[[#This Row],[Start]]+1)</f>
        <v>433</v>
      </c>
      <c r="G1365" s="16">
        <f>Tabelle2[[#This Row],[Size '[bp']]]/$F$3118*100</f>
        <v>1.4931961294149292E-2</v>
      </c>
      <c r="I1365" s="14" t="s">
        <v>8209</v>
      </c>
      <c r="J1365" s="14" t="s">
        <v>8203</v>
      </c>
      <c r="K1365" s="22" t="s">
        <v>8210</v>
      </c>
      <c r="L1365" s="22"/>
      <c r="M1365" s="24"/>
      <c r="N1365" s="20"/>
      <c r="O1365" s="21">
        <v>1</v>
      </c>
      <c r="P1365" s="20"/>
      <c r="Q1365" s="21">
        <v>1</v>
      </c>
    </row>
    <row r="1366" spans="1:17" x14ac:dyDescent="0.25">
      <c r="A1366" s="15" t="s">
        <v>1881</v>
      </c>
      <c r="B1366" s="15" t="s">
        <v>4935</v>
      </c>
      <c r="D1366" s="15">
        <v>1407536</v>
      </c>
      <c r="E1366" s="15">
        <v>1406784</v>
      </c>
      <c r="F1366" s="15">
        <f>ABS(Tabelle2[[#This Row],[Stop]]-Tabelle2[[#This Row],[Start]]+1)</f>
        <v>751</v>
      </c>
      <c r="G1366" s="16">
        <f>Tabelle2[[#This Row],[Size '[bp']]]/$F$3118*100</f>
        <v>2.5898159196088032E-2</v>
      </c>
      <c r="I1366" s="14" t="s">
        <v>8209</v>
      </c>
      <c r="J1366" s="14" t="s">
        <v>8203</v>
      </c>
      <c r="K1366" s="22" t="s">
        <v>8210</v>
      </c>
      <c r="L1366" s="22"/>
      <c r="M1366" s="24"/>
      <c r="N1366" s="20"/>
      <c r="O1366" s="21">
        <v>1</v>
      </c>
      <c r="P1366" s="20"/>
      <c r="Q1366" s="21">
        <v>1</v>
      </c>
    </row>
    <row r="1367" spans="1:17" ht="25.5" x14ac:dyDescent="0.25">
      <c r="A1367" s="15" t="s">
        <v>1880</v>
      </c>
      <c r="C1367" s="15" t="s">
        <v>8211</v>
      </c>
      <c r="D1367" s="15">
        <v>1408576</v>
      </c>
      <c r="E1367" s="15">
        <v>1408463</v>
      </c>
      <c r="F1367" s="15">
        <f>ABS(Tabelle2[[#This Row],[Stop]]-Tabelle2[[#This Row],[Start]]+1)</f>
        <v>112</v>
      </c>
      <c r="G1367" s="16">
        <f>Tabelle2[[#This Row],[Size '[bp']]]/$F$3118*100</f>
        <v>3.8623086950224498E-3</v>
      </c>
      <c r="H1367" s="15" t="s">
        <v>8212</v>
      </c>
      <c r="I1367" s="14" t="s">
        <v>8208</v>
      </c>
      <c r="J1367" s="14" t="s">
        <v>8201</v>
      </c>
      <c r="K1367" s="22"/>
      <c r="L1367" s="22"/>
      <c r="M1367" s="24"/>
      <c r="N1367" s="21">
        <v>1</v>
      </c>
      <c r="O1367" s="20"/>
      <c r="P1367" s="21">
        <v>1</v>
      </c>
      <c r="Q1367" s="20"/>
    </row>
    <row r="1368" spans="1:17" x14ac:dyDescent="0.25">
      <c r="A1368" s="15" t="s">
        <v>1879</v>
      </c>
      <c r="B1368" s="15" t="s">
        <v>4936</v>
      </c>
      <c r="D1368" s="15">
        <v>1409002</v>
      </c>
      <c r="E1368" s="15">
        <v>1408631</v>
      </c>
      <c r="F1368" s="15">
        <f>ABS(Tabelle2[[#This Row],[Stop]]-Tabelle2[[#This Row],[Start]]+1)</f>
        <v>370</v>
      </c>
      <c r="G1368" s="16">
        <f>Tabelle2[[#This Row],[Size '[bp']]]/$F$3118*100</f>
        <v>1.2759412653199164E-2</v>
      </c>
      <c r="I1368" s="14" t="s">
        <v>8204</v>
      </c>
      <c r="J1368" s="14" t="s">
        <v>8203</v>
      </c>
      <c r="K1368" s="22"/>
      <c r="L1368" s="22"/>
      <c r="M1368" s="24"/>
      <c r="N1368" s="20"/>
      <c r="O1368" s="21">
        <v>1</v>
      </c>
      <c r="P1368" s="20"/>
      <c r="Q1368" s="21">
        <v>1</v>
      </c>
    </row>
    <row r="1369" spans="1:17" x14ac:dyDescent="0.25">
      <c r="A1369" s="15" t="s">
        <v>1878</v>
      </c>
      <c r="B1369" s="15" t="s">
        <v>4937</v>
      </c>
      <c r="D1369" s="15">
        <v>1409328</v>
      </c>
      <c r="E1369" s="15">
        <v>1409023</v>
      </c>
      <c r="F1369" s="15">
        <f>ABS(Tabelle2[[#This Row],[Stop]]-Tabelle2[[#This Row],[Start]]+1)</f>
        <v>304</v>
      </c>
      <c r="G1369" s="16">
        <f>Tabelle2[[#This Row],[Size '[bp']]]/$F$3118*100</f>
        <v>1.0483409315060935E-2</v>
      </c>
      <c r="I1369" s="14" t="s">
        <v>8209</v>
      </c>
      <c r="J1369" s="14" t="s">
        <v>8203</v>
      </c>
      <c r="K1369" s="22" t="s">
        <v>6718</v>
      </c>
      <c r="L1369" s="22"/>
      <c r="M1369" s="24"/>
      <c r="N1369" s="20"/>
      <c r="O1369" s="21">
        <v>1</v>
      </c>
      <c r="P1369" s="20"/>
      <c r="Q1369" s="21">
        <v>1</v>
      </c>
    </row>
    <row r="1370" spans="1:17" x14ac:dyDescent="0.25">
      <c r="A1370" s="15" t="s">
        <v>122</v>
      </c>
      <c r="B1370" s="15" t="s">
        <v>4938</v>
      </c>
      <c r="D1370" s="15">
        <v>1409717</v>
      </c>
      <c r="E1370" s="15">
        <v>1409920</v>
      </c>
      <c r="F1370" s="15">
        <f>ABS(Tabelle2[[#This Row],[Stop]]-Tabelle2[[#This Row],[Start]]+1)</f>
        <v>204</v>
      </c>
      <c r="G1370" s="16">
        <f>Tabelle2[[#This Row],[Size '[bp']]]/$F$3118*100</f>
        <v>7.0349194087908897E-3</v>
      </c>
      <c r="I1370" s="14" t="s">
        <v>8204</v>
      </c>
      <c r="J1370" s="14" t="s">
        <v>8203</v>
      </c>
      <c r="K1370" s="22"/>
      <c r="L1370" s="22"/>
      <c r="M1370" s="24"/>
      <c r="N1370" s="20"/>
      <c r="O1370" s="21">
        <v>1</v>
      </c>
      <c r="P1370" s="20"/>
      <c r="Q1370" s="21">
        <v>1</v>
      </c>
    </row>
    <row r="1371" spans="1:17" x14ac:dyDescent="0.25">
      <c r="A1371" s="15" t="s">
        <v>1877</v>
      </c>
      <c r="D1371" s="15">
        <v>1410490</v>
      </c>
      <c r="E1371" s="15">
        <v>1410167</v>
      </c>
      <c r="F1371" s="15">
        <f>ABS(Tabelle2[[#This Row],[Stop]]-Tabelle2[[#This Row],[Start]]+1)</f>
        <v>322</v>
      </c>
      <c r="G1371" s="16">
        <f>Tabelle2[[#This Row],[Size '[bp']]]/$F$3118*100</f>
        <v>1.1104137498189542E-2</v>
      </c>
      <c r="I1371" s="14" t="s">
        <v>8204</v>
      </c>
      <c r="J1371" s="14" t="s">
        <v>8203</v>
      </c>
      <c r="K1371" s="22"/>
      <c r="L1371" s="22"/>
      <c r="M1371" s="24"/>
      <c r="N1371" s="20"/>
      <c r="O1371" s="21">
        <v>1</v>
      </c>
      <c r="P1371" s="20"/>
      <c r="Q1371" s="21">
        <v>1</v>
      </c>
    </row>
    <row r="1372" spans="1:17" x14ac:dyDescent="0.25">
      <c r="A1372" s="15" t="s">
        <v>1876</v>
      </c>
      <c r="B1372" s="15" t="s">
        <v>4939</v>
      </c>
      <c r="D1372" s="15">
        <v>1411269</v>
      </c>
      <c r="E1372" s="15">
        <v>1410892</v>
      </c>
      <c r="F1372" s="15">
        <f>ABS(Tabelle2[[#This Row],[Stop]]-Tabelle2[[#This Row],[Start]]+1)</f>
        <v>376</v>
      </c>
      <c r="G1372" s="16">
        <f>Tabelle2[[#This Row],[Size '[bp']]]/$F$3118*100</f>
        <v>1.2966322047575366E-2</v>
      </c>
      <c r="I1372" s="14" t="s">
        <v>8204</v>
      </c>
      <c r="J1372" s="14" t="s">
        <v>8203</v>
      </c>
      <c r="K1372" s="22"/>
      <c r="L1372" s="22"/>
      <c r="M1372" s="24"/>
      <c r="N1372" s="20"/>
      <c r="O1372" s="21">
        <v>1</v>
      </c>
      <c r="P1372" s="20"/>
      <c r="Q1372" s="21">
        <v>1</v>
      </c>
    </row>
    <row r="1373" spans="1:17" x14ac:dyDescent="0.25">
      <c r="A1373" s="15" t="s">
        <v>1875</v>
      </c>
      <c r="B1373" s="15" t="s">
        <v>4940</v>
      </c>
      <c r="D1373" s="15">
        <v>1412478</v>
      </c>
      <c r="E1373" s="15">
        <v>1411528</v>
      </c>
      <c r="F1373" s="15">
        <f>ABS(Tabelle2[[#This Row],[Stop]]-Tabelle2[[#This Row],[Start]]+1)</f>
        <v>949</v>
      </c>
      <c r="G1373" s="16">
        <f>Tabelle2[[#This Row],[Size '[bp']]]/$F$3118*100</f>
        <v>3.2726169210502726E-2</v>
      </c>
      <c r="I1373" s="14" t="s">
        <v>8209</v>
      </c>
      <c r="J1373" s="14" t="s">
        <v>8203</v>
      </c>
      <c r="K1373" s="22"/>
      <c r="L1373" s="22"/>
      <c r="M1373" s="24"/>
      <c r="N1373" s="20"/>
      <c r="O1373" s="21">
        <v>1</v>
      </c>
      <c r="P1373" s="20"/>
      <c r="Q1373" s="21">
        <v>1</v>
      </c>
    </row>
    <row r="1374" spans="1:17" x14ac:dyDescent="0.25">
      <c r="A1374" s="15" t="s">
        <v>1874</v>
      </c>
      <c r="B1374" s="15" t="s">
        <v>4941</v>
      </c>
      <c r="D1374" s="15">
        <v>1412891</v>
      </c>
      <c r="E1374" s="15">
        <v>1412583</v>
      </c>
      <c r="F1374" s="15">
        <f>ABS(Tabelle2[[#This Row],[Stop]]-Tabelle2[[#This Row],[Start]]+1)</f>
        <v>307</v>
      </c>
      <c r="G1374" s="16">
        <f>Tabelle2[[#This Row],[Size '[bp']]]/$F$3118*100</f>
        <v>1.0586864012249037E-2</v>
      </c>
      <c r="I1374" s="14" t="s">
        <v>8213</v>
      </c>
      <c r="J1374" s="14" t="s">
        <v>8203</v>
      </c>
      <c r="K1374" s="22"/>
      <c r="L1374" s="22"/>
      <c r="M1374" s="24"/>
      <c r="N1374" s="20"/>
      <c r="O1374" s="21">
        <v>1</v>
      </c>
      <c r="P1374" s="20"/>
      <c r="Q1374" s="21">
        <v>1</v>
      </c>
    </row>
    <row r="1375" spans="1:17" x14ac:dyDescent="0.25">
      <c r="A1375" s="15" t="s">
        <v>1873</v>
      </c>
      <c r="B1375" s="15" t="s">
        <v>4942</v>
      </c>
      <c r="D1375" s="15">
        <v>1413467</v>
      </c>
      <c r="E1375" s="15">
        <v>1412901</v>
      </c>
      <c r="F1375" s="15">
        <f>ABS(Tabelle2[[#This Row],[Stop]]-Tabelle2[[#This Row],[Start]]+1)</f>
        <v>565</v>
      </c>
      <c r="G1375" s="16">
        <f>Tabelle2[[#This Row],[Size '[bp']]]/$F$3118*100</f>
        <v>1.9483967970425752E-2</v>
      </c>
      <c r="I1375" s="14" t="s">
        <v>8213</v>
      </c>
      <c r="J1375" s="14" t="s">
        <v>8203</v>
      </c>
      <c r="K1375" s="22"/>
      <c r="L1375" s="22"/>
      <c r="M1375" s="24"/>
      <c r="N1375" s="20"/>
      <c r="O1375" s="21">
        <v>1</v>
      </c>
      <c r="P1375" s="20"/>
      <c r="Q1375" s="21">
        <v>1</v>
      </c>
    </row>
    <row r="1376" spans="1:17" x14ac:dyDescent="0.25">
      <c r="A1376" s="15" t="s">
        <v>1872</v>
      </c>
      <c r="B1376" s="15" t="s">
        <v>4943</v>
      </c>
      <c r="D1376" s="15">
        <v>1413827</v>
      </c>
      <c r="E1376" s="15">
        <v>1414042</v>
      </c>
      <c r="F1376" s="15">
        <f>ABS(Tabelle2[[#This Row],[Stop]]-Tabelle2[[#This Row],[Start]]+1)</f>
        <v>216</v>
      </c>
      <c r="G1376" s="16">
        <f>Tabelle2[[#This Row],[Size '[bp']]]/$F$3118*100</f>
        <v>7.448738197543295E-3</v>
      </c>
      <c r="I1376" s="14" t="s">
        <v>8205</v>
      </c>
      <c r="J1376" s="14" t="s">
        <v>8203</v>
      </c>
      <c r="K1376" s="22"/>
      <c r="L1376" s="22"/>
      <c r="M1376" s="24"/>
      <c r="N1376" s="20"/>
      <c r="O1376" s="21">
        <v>1</v>
      </c>
      <c r="P1376" s="20"/>
      <c r="Q1376" s="21">
        <v>1</v>
      </c>
    </row>
    <row r="1377" spans="1:17" x14ac:dyDescent="0.25">
      <c r="A1377" s="15" t="s">
        <v>1871</v>
      </c>
      <c r="B1377" s="15" t="s">
        <v>4944</v>
      </c>
      <c r="D1377" s="15">
        <v>1414518</v>
      </c>
      <c r="E1377" s="15">
        <v>1414090</v>
      </c>
      <c r="F1377" s="15">
        <f>ABS(Tabelle2[[#This Row],[Stop]]-Tabelle2[[#This Row],[Start]]+1)</f>
        <v>427</v>
      </c>
      <c r="G1377" s="16">
        <f>Tabelle2[[#This Row],[Size '[bp']]]/$F$3118*100</f>
        <v>1.4725051899773089E-2</v>
      </c>
      <c r="I1377" s="14" t="s">
        <v>8213</v>
      </c>
      <c r="J1377" s="14" t="s">
        <v>8203</v>
      </c>
      <c r="K1377" s="22"/>
      <c r="L1377" s="22"/>
      <c r="M1377" s="24"/>
      <c r="N1377" s="20"/>
      <c r="O1377" s="21">
        <v>1</v>
      </c>
      <c r="P1377" s="20"/>
      <c r="Q1377" s="21">
        <v>1</v>
      </c>
    </row>
    <row r="1378" spans="1:17" x14ac:dyDescent="0.25">
      <c r="A1378" s="15" t="s">
        <v>8214</v>
      </c>
      <c r="D1378" s="15">
        <v>1415110</v>
      </c>
      <c r="E1378" s="15">
        <v>1415032</v>
      </c>
      <c r="F1378" s="15">
        <f>ABS(Tabelle2[[#This Row],[Stop]]-Tabelle2[[#This Row],[Start]]+1)</f>
        <v>77</v>
      </c>
      <c r="G1378" s="16">
        <f>Tabelle2[[#This Row],[Size '[bp']]]/$F$3118*100</f>
        <v>2.6553372278279343E-3</v>
      </c>
      <c r="I1378" s="14" t="s">
        <v>6641</v>
      </c>
      <c r="J1378" s="14" t="s">
        <v>6575</v>
      </c>
      <c r="K1378" s="22"/>
      <c r="L1378" s="22"/>
      <c r="M1378" s="24"/>
      <c r="N1378" s="20"/>
      <c r="O1378" s="20"/>
      <c r="P1378" s="20"/>
      <c r="Q1378" s="20"/>
    </row>
    <row r="1379" spans="1:17" ht="25.5" x14ac:dyDescent="0.25">
      <c r="A1379" s="15" t="s">
        <v>1870</v>
      </c>
      <c r="B1379" s="15" t="s">
        <v>4945</v>
      </c>
      <c r="C1379" s="15" t="s">
        <v>1869</v>
      </c>
      <c r="D1379" s="15">
        <v>1415260</v>
      </c>
      <c r="E1379" s="15">
        <v>1417929</v>
      </c>
      <c r="F1379" s="15">
        <f>ABS(Tabelle2[[#This Row],[Stop]]-Tabelle2[[#This Row],[Start]]+1)</f>
        <v>2670</v>
      </c>
      <c r="G1379" s="16">
        <f>Tabelle2[[#This Row],[Size '[bp']]]/$F$3118*100</f>
        <v>9.2074680497410188E-2</v>
      </c>
      <c r="H1379" s="15" t="s">
        <v>8215</v>
      </c>
      <c r="I1379" s="14" t="s">
        <v>8216</v>
      </c>
      <c r="J1379" s="14" t="s">
        <v>6554</v>
      </c>
      <c r="K1379" s="22"/>
      <c r="L1379" s="22"/>
      <c r="M1379" s="24"/>
      <c r="N1379" s="20"/>
      <c r="O1379" s="20"/>
      <c r="P1379" s="20"/>
      <c r="Q1379" s="20"/>
    </row>
    <row r="1380" spans="1:17" x14ac:dyDescent="0.25">
      <c r="A1380" s="15" t="s">
        <v>1868</v>
      </c>
      <c r="B1380" s="15" t="s">
        <v>4946</v>
      </c>
      <c r="D1380" s="15">
        <v>1419326</v>
      </c>
      <c r="E1380" s="15">
        <v>1417926</v>
      </c>
      <c r="F1380" s="15">
        <f>ABS(Tabelle2[[#This Row],[Stop]]-Tabelle2[[#This Row],[Start]]+1)</f>
        <v>1399</v>
      </c>
      <c r="G1380" s="16">
        <f>Tabelle2[[#This Row],[Size '[bp']]]/$F$3118*100</f>
        <v>4.8244373788717917E-2</v>
      </c>
      <c r="I1380" s="14" t="s">
        <v>7952</v>
      </c>
      <c r="J1380" s="14" t="s">
        <v>6563</v>
      </c>
      <c r="K1380" s="22"/>
      <c r="L1380" s="22"/>
      <c r="M1380" s="24"/>
      <c r="N1380" s="20"/>
      <c r="O1380" s="20"/>
      <c r="P1380" s="20"/>
      <c r="Q1380" s="20"/>
    </row>
    <row r="1381" spans="1:17" x14ac:dyDescent="0.25">
      <c r="A1381" s="15" t="s">
        <v>1867</v>
      </c>
      <c r="B1381" s="15" t="s">
        <v>4947</v>
      </c>
      <c r="D1381" s="15">
        <v>1419363</v>
      </c>
      <c r="E1381" s="15">
        <v>1420340</v>
      </c>
      <c r="F1381" s="15">
        <f>ABS(Tabelle2[[#This Row],[Stop]]-Tabelle2[[#This Row],[Start]]+1)</f>
        <v>978</v>
      </c>
      <c r="G1381" s="16">
        <f>Tabelle2[[#This Row],[Size '[bp']]]/$F$3118*100</f>
        <v>3.3726231283321036E-2</v>
      </c>
      <c r="I1381" s="14" t="s">
        <v>7220</v>
      </c>
      <c r="J1381" s="14" t="s">
        <v>6566</v>
      </c>
      <c r="K1381" s="22"/>
      <c r="L1381" s="22"/>
      <c r="M1381" s="24"/>
      <c r="N1381" s="20"/>
      <c r="O1381" s="20"/>
      <c r="P1381" s="20"/>
      <c r="Q1381" s="20"/>
    </row>
    <row r="1382" spans="1:17" x14ac:dyDescent="0.25">
      <c r="A1382" s="15" t="s">
        <v>1866</v>
      </c>
      <c r="B1382" s="15" t="s">
        <v>4948</v>
      </c>
      <c r="C1382" s="15" t="s">
        <v>1865</v>
      </c>
      <c r="D1382" s="15">
        <v>1420343</v>
      </c>
      <c r="E1382" s="15">
        <v>1421218</v>
      </c>
      <c r="F1382" s="15">
        <f>ABS(Tabelle2[[#This Row],[Stop]]-Tabelle2[[#This Row],[Start]]+1)</f>
        <v>876</v>
      </c>
      <c r="G1382" s="16">
        <f>Tabelle2[[#This Row],[Size '[bp']]]/$F$3118*100</f>
        <v>3.0208771578925587E-2</v>
      </c>
      <c r="H1382" s="15" t="s">
        <v>8217</v>
      </c>
      <c r="I1382" s="14" t="s">
        <v>8218</v>
      </c>
      <c r="J1382" s="14" t="s">
        <v>6614</v>
      </c>
      <c r="K1382" s="22"/>
      <c r="L1382" s="22"/>
      <c r="M1382" s="24"/>
      <c r="N1382" s="20"/>
      <c r="O1382" s="20"/>
      <c r="P1382" s="20"/>
      <c r="Q1382" s="20"/>
    </row>
    <row r="1383" spans="1:17" x14ac:dyDescent="0.25">
      <c r="A1383" s="15" t="s">
        <v>1864</v>
      </c>
      <c r="B1383" s="15" t="s">
        <v>4949</v>
      </c>
      <c r="D1383" s="15">
        <v>1422365</v>
      </c>
      <c r="E1383" s="15">
        <v>1421535</v>
      </c>
      <c r="F1383" s="15">
        <f>ABS(Tabelle2[[#This Row],[Stop]]-Tabelle2[[#This Row],[Start]]+1)</f>
        <v>829</v>
      </c>
      <c r="G1383" s="16">
        <f>Tabelle2[[#This Row],[Size '[bp']]]/$F$3118*100</f>
        <v>2.858798132297867E-2</v>
      </c>
      <c r="I1383" s="14" t="s">
        <v>8071</v>
      </c>
      <c r="J1383" s="14" t="s">
        <v>6563</v>
      </c>
      <c r="K1383" s="22"/>
      <c r="L1383" s="22"/>
      <c r="M1383" s="24"/>
      <c r="N1383" s="20"/>
      <c r="O1383" s="20"/>
      <c r="P1383" s="20"/>
      <c r="Q1383" s="20"/>
    </row>
    <row r="1384" spans="1:17" x14ac:dyDescent="0.25">
      <c r="A1384" s="15" t="s">
        <v>1863</v>
      </c>
      <c r="B1384" s="15" t="s">
        <v>4950</v>
      </c>
      <c r="C1384" s="15" t="s">
        <v>1862</v>
      </c>
      <c r="D1384" s="15">
        <v>1422566</v>
      </c>
      <c r="E1384" s="15">
        <v>1424026</v>
      </c>
      <c r="F1384" s="15">
        <f>ABS(Tabelle2[[#This Row],[Stop]]-Tabelle2[[#This Row],[Start]]+1)</f>
        <v>1461</v>
      </c>
      <c r="G1384" s="16">
        <f>Tabelle2[[#This Row],[Size '[bp']]]/$F$3118*100</f>
        <v>5.038243753060534E-2</v>
      </c>
      <c r="H1384" s="15" t="s">
        <v>8219</v>
      </c>
      <c r="I1384" s="14" t="s">
        <v>8220</v>
      </c>
      <c r="J1384" s="14" t="s">
        <v>6575</v>
      </c>
      <c r="K1384" s="22"/>
      <c r="L1384" s="22"/>
      <c r="M1384" s="24" t="s">
        <v>10766</v>
      </c>
      <c r="N1384" s="20"/>
      <c r="O1384" s="20"/>
      <c r="P1384" s="20"/>
      <c r="Q1384" s="20"/>
    </row>
    <row r="1385" spans="1:17" ht="51" x14ac:dyDescent="0.25">
      <c r="A1385" s="15" t="s">
        <v>1861</v>
      </c>
      <c r="B1385" s="15" t="s">
        <v>4951</v>
      </c>
      <c r="C1385" s="15" t="s">
        <v>1860</v>
      </c>
      <c r="D1385" s="15">
        <v>1424684</v>
      </c>
      <c r="E1385" s="15">
        <v>1426735</v>
      </c>
      <c r="F1385" s="15">
        <f>ABS(Tabelle2[[#This Row],[Stop]]-Tabelle2[[#This Row],[Start]]+1)</f>
        <v>2052</v>
      </c>
      <c r="G1385" s="16">
        <f>Tabelle2[[#This Row],[Size '[bp']]]/$F$3118*100</f>
        <v>7.0763012876661313E-2</v>
      </c>
      <c r="H1385" s="15" t="s">
        <v>8221</v>
      </c>
      <c r="I1385" s="14" t="s">
        <v>10721</v>
      </c>
      <c r="J1385" s="14" t="s">
        <v>8222</v>
      </c>
      <c r="K1385" s="29" t="s">
        <v>8223</v>
      </c>
      <c r="L1385" s="29"/>
      <c r="M1385" s="30" t="s">
        <v>10784</v>
      </c>
      <c r="N1385" s="20"/>
      <c r="O1385" s="20"/>
      <c r="P1385" s="20"/>
      <c r="Q1385" s="20"/>
    </row>
    <row r="1386" spans="1:17" x14ac:dyDescent="0.25">
      <c r="A1386" s="15" t="s">
        <v>1859</v>
      </c>
      <c r="B1386" s="15" t="s">
        <v>4952</v>
      </c>
      <c r="C1386" s="15" t="s">
        <v>1858</v>
      </c>
      <c r="D1386" s="15">
        <v>1426746</v>
      </c>
      <c r="E1386" s="15">
        <v>1427348</v>
      </c>
      <c r="F1386" s="15">
        <f>ABS(Tabelle2[[#This Row],[Stop]]-Tabelle2[[#This Row],[Start]]+1)</f>
        <v>603</v>
      </c>
      <c r="G1386" s="16">
        <f>Tabelle2[[#This Row],[Size '[bp']]]/$F$3118*100</f>
        <v>2.0794394134808367E-2</v>
      </c>
      <c r="H1386" s="15" t="s">
        <v>8224</v>
      </c>
      <c r="I1386" s="14" t="s">
        <v>8225</v>
      </c>
      <c r="J1386" s="14" t="s">
        <v>6653</v>
      </c>
      <c r="K1386" s="22"/>
      <c r="L1386" s="22"/>
      <c r="M1386" s="24"/>
      <c r="N1386" s="20"/>
      <c r="O1386" s="20"/>
      <c r="P1386" s="20"/>
      <c r="Q1386" s="20"/>
    </row>
    <row r="1387" spans="1:17" x14ac:dyDescent="0.25">
      <c r="A1387" s="15" t="s">
        <v>1857</v>
      </c>
      <c r="B1387" s="15" t="s">
        <v>4953</v>
      </c>
      <c r="D1387" s="15">
        <v>1427739</v>
      </c>
      <c r="E1387" s="15">
        <v>1428824</v>
      </c>
      <c r="F1387" s="15">
        <f>ABS(Tabelle2[[#This Row],[Stop]]-Tabelle2[[#This Row],[Start]]+1)</f>
        <v>1086</v>
      </c>
      <c r="G1387" s="16">
        <f>Tabelle2[[#This Row],[Size '[bp']]]/$F$3118*100</f>
        <v>3.7450600382092677E-2</v>
      </c>
      <c r="I1387" s="14" t="s">
        <v>6589</v>
      </c>
      <c r="J1387" s="14" t="s">
        <v>11627</v>
      </c>
      <c r="K1387" s="22"/>
      <c r="L1387" s="22"/>
      <c r="M1387" s="24"/>
      <c r="N1387" s="20"/>
      <c r="O1387" s="20"/>
      <c r="P1387" s="20"/>
      <c r="Q1387" s="20"/>
    </row>
    <row r="1388" spans="1:17" x14ac:dyDescent="0.25">
      <c r="A1388" s="15" t="s">
        <v>1856</v>
      </c>
      <c r="B1388" s="15" t="s">
        <v>4954</v>
      </c>
      <c r="D1388" s="15">
        <v>1429349</v>
      </c>
      <c r="E1388" s="15">
        <v>1428840</v>
      </c>
      <c r="F1388" s="15">
        <f>ABS(Tabelle2[[#This Row],[Stop]]-Tabelle2[[#This Row],[Start]]+1)</f>
        <v>508</v>
      </c>
      <c r="G1388" s="16">
        <f>Tabelle2[[#This Row],[Size '[bp']]]/$F$3118*100</f>
        <v>1.7518328723851825E-2</v>
      </c>
      <c r="I1388" s="14" t="s">
        <v>8226</v>
      </c>
      <c r="J1388" s="14" t="s">
        <v>11627</v>
      </c>
      <c r="K1388" s="22"/>
      <c r="L1388" s="22"/>
      <c r="M1388" s="24"/>
      <c r="N1388" s="20"/>
      <c r="O1388" s="20"/>
      <c r="P1388" s="20"/>
      <c r="Q1388" s="20"/>
    </row>
    <row r="1389" spans="1:17" x14ac:dyDescent="0.25">
      <c r="A1389" s="15" t="s">
        <v>1855</v>
      </c>
      <c r="D1389" s="15">
        <v>1429516</v>
      </c>
      <c r="E1389" s="15">
        <v>1429268</v>
      </c>
      <c r="F1389" s="15">
        <f>ABS(Tabelle2[[#This Row],[Stop]]-Tabelle2[[#This Row],[Start]]+1)</f>
        <v>247</v>
      </c>
      <c r="G1389" s="16">
        <f>Tabelle2[[#This Row],[Size '[bp']]]/$F$3118*100</f>
        <v>8.5177700684870104E-3</v>
      </c>
      <c r="I1389" s="14" t="s">
        <v>6564</v>
      </c>
      <c r="J1389" s="14" t="s">
        <v>11627</v>
      </c>
      <c r="K1389" s="22"/>
      <c r="L1389" s="22"/>
      <c r="M1389" s="24"/>
      <c r="N1389" s="20"/>
      <c r="O1389" s="20"/>
      <c r="P1389" s="20"/>
      <c r="Q1389" s="20"/>
    </row>
    <row r="1390" spans="1:17" ht="25.5" x14ac:dyDescent="0.25">
      <c r="A1390" s="15" t="s">
        <v>1854</v>
      </c>
      <c r="B1390" s="15" t="s">
        <v>4955</v>
      </c>
      <c r="C1390" s="15" t="s">
        <v>8227</v>
      </c>
      <c r="D1390" s="15">
        <v>1430626</v>
      </c>
      <c r="E1390" s="15">
        <v>1429688</v>
      </c>
      <c r="F1390" s="15">
        <f>ABS(Tabelle2[[#This Row],[Stop]]-Tabelle2[[#This Row],[Start]]+1)</f>
        <v>937</v>
      </c>
      <c r="G1390" s="16">
        <f>Tabelle2[[#This Row],[Size '[bp']]]/$F$3118*100</f>
        <v>3.2312350421750319E-2</v>
      </c>
      <c r="H1390" s="15" t="s">
        <v>8228</v>
      </c>
      <c r="I1390" s="14" t="s">
        <v>8229</v>
      </c>
      <c r="J1390" s="14" t="s">
        <v>6708</v>
      </c>
      <c r="K1390" s="22" t="s">
        <v>8230</v>
      </c>
      <c r="L1390" s="22"/>
      <c r="M1390" s="24" t="s">
        <v>10767</v>
      </c>
      <c r="N1390" s="20"/>
      <c r="O1390" s="20"/>
      <c r="P1390" s="20"/>
      <c r="Q1390" s="20"/>
    </row>
    <row r="1391" spans="1:17" ht="25.5" x14ac:dyDescent="0.25">
      <c r="A1391" s="15" t="s">
        <v>1853</v>
      </c>
      <c r="B1391" s="15" t="s">
        <v>4956</v>
      </c>
      <c r="C1391" s="15" t="s">
        <v>1852</v>
      </c>
      <c r="D1391" s="15">
        <v>1432109</v>
      </c>
      <c r="E1391" s="15">
        <v>1430658</v>
      </c>
      <c r="F1391" s="15">
        <f>ABS(Tabelle2[[#This Row],[Stop]]-Tabelle2[[#This Row],[Start]]+1)</f>
        <v>1450</v>
      </c>
      <c r="G1391" s="16">
        <f>Tabelle2[[#This Row],[Size '[bp']]]/$F$3118*100</f>
        <v>5.0003103640915647E-2</v>
      </c>
      <c r="H1391" s="15" t="s">
        <v>8231</v>
      </c>
      <c r="I1391" s="14" t="s">
        <v>8232</v>
      </c>
      <c r="J1391" s="14" t="s">
        <v>6563</v>
      </c>
      <c r="K1391" s="22" t="s">
        <v>8097</v>
      </c>
      <c r="L1391" s="22"/>
      <c r="M1391" s="24" t="s">
        <v>10767</v>
      </c>
      <c r="N1391" s="20"/>
      <c r="O1391" s="20"/>
      <c r="P1391" s="20"/>
      <c r="Q1391" s="20"/>
    </row>
    <row r="1392" spans="1:17" ht="25.5" x14ac:dyDescent="0.25">
      <c r="A1392" s="15" t="s">
        <v>1851</v>
      </c>
      <c r="B1392" s="15" t="s">
        <v>4957</v>
      </c>
      <c r="C1392" s="15" t="s">
        <v>1850</v>
      </c>
      <c r="D1392" s="15">
        <v>1433046</v>
      </c>
      <c r="E1392" s="15">
        <v>1432123</v>
      </c>
      <c r="F1392" s="15">
        <f>ABS(Tabelle2[[#This Row],[Stop]]-Tabelle2[[#This Row],[Start]]+1)</f>
        <v>922</v>
      </c>
      <c r="G1392" s="16">
        <f>Tabelle2[[#This Row],[Size '[bp']]]/$F$3118*100</f>
        <v>3.179507693580981E-2</v>
      </c>
      <c r="H1392" s="15" t="s">
        <v>8233</v>
      </c>
      <c r="I1392" s="14" t="s">
        <v>8234</v>
      </c>
      <c r="J1392" s="14" t="s">
        <v>6708</v>
      </c>
      <c r="K1392" s="22" t="s">
        <v>8097</v>
      </c>
      <c r="L1392" s="22"/>
      <c r="M1392" s="24" t="s">
        <v>10767</v>
      </c>
      <c r="N1392" s="20"/>
      <c r="O1392" s="20"/>
      <c r="P1392" s="20"/>
      <c r="Q1392" s="20"/>
    </row>
    <row r="1393" spans="1:17" ht="63.75" x14ac:dyDescent="0.25">
      <c r="A1393" s="15" t="s">
        <v>1849</v>
      </c>
      <c r="B1393" s="15" t="s">
        <v>4958</v>
      </c>
      <c r="C1393" s="15" t="s">
        <v>1848</v>
      </c>
      <c r="D1393" s="15">
        <v>1434079</v>
      </c>
      <c r="E1393" s="15">
        <v>1433039</v>
      </c>
      <c r="F1393" s="15">
        <f>ABS(Tabelle2[[#This Row],[Stop]]-Tabelle2[[#This Row],[Start]]+1)</f>
        <v>1039</v>
      </c>
      <c r="G1393" s="16">
        <f>Tabelle2[[#This Row],[Size '[bp']]]/$F$3118*100</f>
        <v>3.5829810126145764E-2</v>
      </c>
      <c r="H1393" s="15" t="s">
        <v>8235</v>
      </c>
      <c r="I1393" s="14" t="s">
        <v>10872</v>
      </c>
      <c r="J1393" s="14" t="s">
        <v>6566</v>
      </c>
      <c r="K1393" s="22" t="s">
        <v>8236</v>
      </c>
      <c r="L1393" s="22" t="s">
        <v>10683</v>
      </c>
      <c r="M1393" s="24" t="s">
        <v>10873</v>
      </c>
      <c r="N1393" s="20"/>
      <c r="O1393" s="20"/>
      <c r="P1393" s="20"/>
      <c r="Q1393" s="20"/>
    </row>
    <row r="1394" spans="1:17" x14ac:dyDescent="0.25">
      <c r="A1394" s="15" t="s">
        <v>1847</v>
      </c>
      <c r="B1394" s="15" t="s">
        <v>4959</v>
      </c>
      <c r="D1394" s="15">
        <v>1434358</v>
      </c>
      <c r="E1394" s="15">
        <v>1435017</v>
      </c>
      <c r="F1394" s="15">
        <f>ABS(Tabelle2[[#This Row],[Stop]]-Tabelle2[[#This Row],[Start]]+1)</f>
        <v>660</v>
      </c>
      <c r="G1394" s="16">
        <f>Tabelle2[[#This Row],[Size '[bp']]]/$F$3118*100</f>
        <v>2.2760033381382293E-2</v>
      </c>
      <c r="I1394" s="14" t="s">
        <v>6560</v>
      </c>
      <c r="J1394" s="14" t="s">
        <v>11627</v>
      </c>
      <c r="K1394" s="22"/>
      <c r="L1394" s="22"/>
      <c r="M1394" s="24"/>
      <c r="N1394" s="20"/>
      <c r="O1394" s="20"/>
      <c r="P1394" s="20"/>
      <c r="Q1394" s="20"/>
    </row>
    <row r="1395" spans="1:17" x14ac:dyDescent="0.25">
      <c r="A1395" s="15" t="s">
        <v>1846</v>
      </c>
      <c r="B1395" s="15" t="s">
        <v>4960</v>
      </c>
      <c r="D1395" s="15">
        <v>1435067</v>
      </c>
      <c r="E1395" s="15">
        <v>1435399</v>
      </c>
      <c r="F1395" s="15">
        <f>ABS(Tabelle2[[#This Row],[Stop]]-Tabelle2[[#This Row],[Start]]+1)</f>
        <v>333</v>
      </c>
      <c r="G1395" s="16">
        <f>Tabelle2[[#This Row],[Size '[bp']]]/$F$3118*100</f>
        <v>1.1483471387879246E-2</v>
      </c>
      <c r="I1395" s="14" t="s">
        <v>120</v>
      </c>
      <c r="J1395" s="14" t="s">
        <v>11627</v>
      </c>
      <c r="K1395" s="22"/>
      <c r="L1395" s="22"/>
      <c r="M1395" s="24"/>
      <c r="N1395" s="20"/>
      <c r="O1395" s="20"/>
      <c r="P1395" s="20"/>
      <c r="Q1395" s="20"/>
    </row>
    <row r="1396" spans="1:17" ht="25.5" x14ac:dyDescent="0.25">
      <c r="A1396" s="15" t="s">
        <v>1845</v>
      </c>
      <c r="B1396" s="15" t="s">
        <v>4961</v>
      </c>
      <c r="C1396" s="15" t="s">
        <v>1844</v>
      </c>
      <c r="D1396" s="15">
        <v>1435572</v>
      </c>
      <c r="E1396" s="15">
        <v>1437671</v>
      </c>
      <c r="F1396" s="15">
        <f>ABS(Tabelle2[[#This Row],[Stop]]-Tabelle2[[#This Row],[Start]]+1)</f>
        <v>2100</v>
      </c>
      <c r="G1396" s="16">
        <f>Tabelle2[[#This Row],[Size '[bp']]]/$F$3118*100</f>
        <v>7.2418288031670941E-2</v>
      </c>
      <c r="H1396" s="15" t="s">
        <v>8237</v>
      </c>
      <c r="I1396" s="14" t="s">
        <v>8238</v>
      </c>
      <c r="J1396" s="14" t="s">
        <v>6554</v>
      </c>
      <c r="K1396" s="22"/>
      <c r="L1396" s="22"/>
      <c r="M1396" s="24"/>
      <c r="N1396" s="20"/>
      <c r="O1396" s="20"/>
      <c r="P1396" s="20"/>
      <c r="Q1396" s="20"/>
    </row>
    <row r="1397" spans="1:17" ht="25.5" x14ac:dyDescent="0.25">
      <c r="A1397" s="15" t="s">
        <v>1843</v>
      </c>
      <c r="B1397" s="15" t="s">
        <v>4962</v>
      </c>
      <c r="C1397" s="15" t="s">
        <v>1842</v>
      </c>
      <c r="D1397" s="15">
        <v>1437802</v>
      </c>
      <c r="E1397" s="15">
        <v>1438245</v>
      </c>
      <c r="F1397" s="15">
        <f>ABS(Tabelle2[[#This Row],[Stop]]-Tabelle2[[#This Row],[Start]]+1)</f>
        <v>444</v>
      </c>
      <c r="G1397" s="16">
        <f>Tabelle2[[#This Row],[Size '[bp']]]/$F$3118*100</f>
        <v>1.5311295183838995E-2</v>
      </c>
      <c r="H1397" s="15" t="s">
        <v>8239</v>
      </c>
      <c r="I1397" s="14" t="s">
        <v>8240</v>
      </c>
      <c r="J1397" s="14" t="s">
        <v>6554</v>
      </c>
      <c r="K1397" s="22"/>
      <c r="L1397" s="22"/>
      <c r="M1397" s="24"/>
      <c r="N1397" s="20"/>
      <c r="O1397" s="20"/>
      <c r="P1397" s="20"/>
      <c r="Q1397" s="20"/>
    </row>
    <row r="1398" spans="1:17" ht="25.5" x14ac:dyDescent="0.25">
      <c r="A1398" s="15" t="s">
        <v>1841</v>
      </c>
      <c r="B1398" s="15" t="s">
        <v>4963</v>
      </c>
      <c r="C1398" s="15" t="s">
        <v>1840</v>
      </c>
      <c r="D1398" s="15">
        <v>1438716</v>
      </c>
      <c r="E1398" s="15">
        <v>1438333</v>
      </c>
      <c r="F1398" s="15">
        <f>ABS(Tabelle2[[#This Row],[Stop]]-Tabelle2[[#This Row],[Start]]+1)</f>
        <v>382</v>
      </c>
      <c r="G1398" s="16">
        <f>Tabelle2[[#This Row],[Size '[bp']]]/$F$3118*100</f>
        <v>1.317323144195157E-2</v>
      </c>
      <c r="H1398" s="15" t="s">
        <v>8241</v>
      </c>
      <c r="I1398" s="14" t="s">
        <v>8242</v>
      </c>
      <c r="J1398" s="14" t="s">
        <v>6566</v>
      </c>
      <c r="K1398" s="29" t="s">
        <v>8243</v>
      </c>
      <c r="L1398" s="29" t="s">
        <v>8244</v>
      </c>
      <c r="M1398" s="30" t="s">
        <v>10874</v>
      </c>
      <c r="N1398" s="20"/>
      <c r="O1398" s="20"/>
      <c r="P1398" s="20"/>
      <c r="Q1398" s="20"/>
    </row>
    <row r="1399" spans="1:17" x14ac:dyDescent="0.25">
      <c r="A1399" s="15" t="s">
        <v>1839</v>
      </c>
      <c r="B1399" s="15" t="s">
        <v>4964</v>
      </c>
      <c r="C1399" s="15" t="s">
        <v>1611</v>
      </c>
      <c r="D1399" s="15">
        <v>1438823</v>
      </c>
      <c r="E1399" s="15">
        <v>1439671</v>
      </c>
      <c r="F1399" s="15">
        <f>ABS(Tabelle2[[#This Row],[Stop]]-Tabelle2[[#This Row],[Start]]+1)</f>
        <v>849</v>
      </c>
      <c r="G1399" s="16">
        <f>Tabelle2[[#This Row],[Size '[bp']]]/$F$3118*100</f>
        <v>2.9277679304232675E-2</v>
      </c>
      <c r="H1399" s="15" t="s">
        <v>8245</v>
      </c>
      <c r="I1399" s="14" t="s">
        <v>8246</v>
      </c>
      <c r="J1399" s="14" t="s">
        <v>7682</v>
      </c>
      <c r="K1399" s="29" t="s">
        <v>8247</v>
      </c>
      <c r="L1399" s="29"/>
      <c r="M1399" s="30" t="s">
        <v>10874</v>
      </c>
      <c r="N1399" s="20"/>
      <c r="O1399" s="20"/>
      <c r="P1399" s="20"/>
      <c r="Q1399" s="20"/>
    </row>
    <row r="1400" spans="1:17" ht="38.25" x14ac:dyDescent="0.25">
      <c r="A1400" s="15" t="s">
        <v>1838</v>
      </c>
      <c r="B1400" s="15" t="s">
        <v>4965</v>
      </c>
      <c r="D1400" s="15">
        <v>1441943</v>
      </c>
      <c r="E1400" s="15">
        <v>1439676</v>
      </c>
      <c r="F1400" s="15">
        <f>ABS(Tabelle2[[#This Row],[Stop]]-Tabelle2[[#This Row],[Start]]+1)</f>
        <v>2266</v>
      </c>
      <c r="G1400" s="16">
        <f>Tabelle2[[#This Row],[Size '[bp']]]/$F$3118*100</f>
        <v>7.814278127607921E-2</v>
      </c>
      <c r="I1400" s="14" t="s">
        <v>8248</v>
      </c>
      <c r="J1400" s="14" t="s">
        <v>7966</v>
      </c>
      <c r="K1400" s="22" t="s">
        <v>7250</v>
      </c>
      <c r="L1400" s="22"/>
      <c r="M1400" s="24"/>
      <c r="N1400" s="20"/>
      <c r="O1400" s="20"/>
      <c r="P1400" s="20"/>
      <c r="Q1400" s="20"/>
    </row>
    <row r="1401" spans="1:17" x14ac:dyDescent="0.25">
      <c r="A1401" s="15" t="s">
        <v>1837</v>
      </c>
      <c r="B1401" s="15" t="s">
        <v>4966</v>
      </c>
      <c r="D1401" s="15">
        <v>1443053</v>
      </c>
      <c r="E1401" s="15">
        <v>1442139</v>
      </c>
      <c r="F1401" s="15">
        <f>ABS(Tabelle2[[#This Row],[Stop]]-Tabelle2[[#This Row],[Start]]+1)</f>
        <v>913</v>
      </c>
      <c r="G1401" s="16">
        <f>Tabelle2[[#This Row],[Size '[bp']]]/$F$3118*100</f>
        <v>3.1484712844245505E-2</v>
      </c>
      <c r="I1401" s="14" t="s">
        <v>6560</v>
      </c>
      <c r="J1401" s="14" t="s">
        <v>11627</v>
      </c>
      <c r="K1401" s="22"/>
      <c r="L1401" s="22"/>
      <c r="M1401" s="24"/>
      <c r="N1401" s="20"/>
      <c r="O1401" s="20"/>
      <c r="P1401" s="20"/>
      <c r="Q1401" s="20"/>
    </row>
    <row r="1402" spans="1:17" x14ac:dyDescent="0.25">
      <c r="A1402" s="15" t="s">
        <v>1836</v>
      </c>
      <c r="B1402" s="15" t="s">
        <v>4967</v>
      </c>
      <c r="D1402" s="15">
        <v>1443859</v>
      </c>
      <c r="E1402" s="15">
        <v>1443257</v>
      </c>
      <c r="F1402" s="15">
        <f>ABS(Tabelle2[[#This Row],[Stop]]-Tabelle2[[#This Row],[Start]]+1)</f>
        <v>601</v>
      </c>
      <c r="G1402" s="16">
        <f>Tabelle2[[#This Row],[Size '[bp']]]/$F$3118*100</f>
        <v>2.0725424336682969E-2</v>
      </c>
      <c r="I1402" s="14" t="s">
        <v>6997</v>
      </c>
      <c r="J1402" s="14" t="s">
        <v>6563</v>
      </c>
      <c r="K1402" s="22" t="s">
        <v>7344</v>
      </c>
      <c r="L1402" s="22"/>
      <c r="M1402" s="24"/>
      <c r="N1402" s="20"/>
      <c r="O1402" s="20"/>
      <c r="P1402" s="20"/>
      <c r="Q1402" s="20"/>
    </row>
    <row r="1403" spans="1:17" ht="25.5" x14ac:dyDescent="0.25">
      <c r="A1403" s="15" t="s">
        <v>1835</v>
      </c>
      <c r="B1403" s="15" t="s">
        <v>4968</v>
      </c>
      <c r="C1403" s="15" t="s">
        <v>1834</v>
      </c>
      <c r="D1403" s="15">
        <v>1443954</v>
      </c>
      <c r="E1403" s="15">
        <v>1446803</v>
      </c>
      <c r="F1403" s="15">
        <f>ABS(Tabelle2[[#This Row],[Stop]]-Tabelle2[[#This Row],[Start]]+1)</f>
        <v>2850</v>
      </c>
      <c r="G1403" s="16">
        <f>Tabelle2[[#This Row],[Size '[bp']]]/$F$3118*100</f>
        <v>9.8281962328696265E-2</v>
      </c>
      <c r="H1403" s="15" t="s">
        <v>8249</v>
      </c>
      <c r="I1403" s="14" t="s">
        <v>8250</v>
      </c>
      <c r="J1403" s="14" t="s">
        <v>6554</v>
      </c>
      <c r="K1403" s="22" t="s">
        <v>8251</v>
      </c>
      <c r="L1403" s="22"/>
      <c r="M1403" s="24"/>
      <c r="N1403" s="20"/>
      <c r="O1403" s="20"/>
      <c r="P1403" s="20"/>
      <c r="Q1403" s="20"/>
    </row>
    <row r="1404" spans="1:17" x14ac:dyDescent="0.25">
      <c r="A1404" s="15" t="s">
        <v>1833</v>
      </c>
      <c r="B1404" s="15" t="s">
        <v>4969</v>
      </c>
      <c r="D1404" s="15">
        <v>1448913</v>
      </c>
      <c r="E1404" s="15">
        <v>1446787</v>
      </c>
      <c r="F1404" s="15">
        <f>ABS(Tabelle2[[#This Row],[Stop]]-Tabelle2[[#This Row],[Start]]+1)</f>
        <v>2125</v>
      </c>
      <c r="G1404" s="16">
        <f>Tabelle2[[#This Row],[Size '[bp']]]/$F$3118*100</f>
        <v>7.3280410508238442E-2</v>
      </c>
      <c r="I1404" s="14" t="s">
        <v>6564</v>
      </c>
      <c r="J1404" s="14" t="s">
        <v>11627</v>
      </c>
      <c r="K1404" s="22"/>
      <c r="L1404" s="22"/>
      <c r="M1404" s="24"/>
      <c r="N1404" s="20"/>
      <c r="O1404" s="20"/>
      <c r="P1404" s="20"/>
      <c r="Q1404" s="20"/>
    </row>
    <row r="1405" spans="1:17" x14ac:dyDescent="0.25">
      <c r="A1405" s="15" t="s">
        <v>1832</v>
      </c>
      <c r="B1405" s="15" t="s">
        <v>4970</v>
      </c>
      <c r="C1405" s="15" t="s">
        <v>1831</v>
      </c>
      <c r="D1405" s="15">
        <v>1449259</v>
      </c>
      <c r="E1405" s="15">
        <v>1449828</v>
      </c>
      <c r="F1405" s="15">
        <f>ABS(Tabelle2[[#This Row],[Stop]]-Tabelle2[[#This Row],[Start]]+1)</f>
        <v>570</v>
      </c>
      <c r="G1405" s="16">
        <f>Tabelle2[[#This Row],[Size '[bp']]]/$F$3118*100</f>
        <v>1.9656392465739254E-2</v>
      </c>
      <c r="H1405" s="15" t="s">
        <v>8252</v>
      </c>
      <c r="I1405" s="14" t="s">
        <v>8253</v>
      </c>
      <c r="J1405" s="14" t="s">
        <v>6575</v>
      </c>
      <c r="K1405" s="22"/>
      <c r="L1405" s="22"/>
      <c r="M1405" s="24"/>
      <c r="N1405" s="20"/>
      <c r="O1405" s="20"/>
      <c r="P1405" s="20"/>
      <c r="Q1405" s="20"/>
    </row>
    <row r="1406" spans="1:17" x14ac:dyDescent="0.25">
      <c r="A1406" s="15" t="s">
        <v>1830</v>
      </c>
      <c r="B1406" s="15" t="s">
        <v>4971</v>
      </c>
      <c r="C1406" s="15" t="s">
        <v>1829</v>
      </c>
      <c r="D1406" s="15">
        <v>1449857</v>
      </c>
      <c r="E1406" s="15">
        <v>1450051</v>
      </c>
      <c r="F1406" s="15">
        <f>ABS(Tabelle2[[#This Row],[Stop]]-Tabelle2[[#This Row],[Start]]+1)</f>
        <v>195</v>
      </c>
      <c r="G1406" s="16">
        <f>Tabelle2[[#This Row],[Size '[bp']]]/$F$3118*100</f>
        <v>6.7245553172265871E-3</v>
      </c>
      <c r="H1406" s="15" t="s">
        <v>8254</v>
      </c>
      <c r="I1406" s="14" t="s">
        <v>1828</v>
      </c>
      <c r="J1406" s="14" t="s">
        <v>6575</v>
      </c>
      <c r="K1406" s="22"/>
      <c r="L1406" s="22"/>
      <c r="M1406" s="24"/>
      <c r="N1406" s="20"/>
      <c r="O1406" s="20"/>
      <c r="P1406" s="20"/>
      <c r="Q1406" s="20"/>
    </row>
    <row r="1407" spans="1:17" x14ac:dyDescent="0.25">
      <c r="A1407" s="15" t="s">
        <v>1827</v>
      </c>
      <c r="B1407" s="15" t="s">
        <v>4972</v>
      </c>
      <c r="C1407" s="15" t="s">
        <v>1826</v>
      </c>
      <c r="D1407" s="15">
        <v>1450112</v>
      </c>
      <c r="E1407" s="15">
        <v>1450495</v>
      </c>
      <c r="F1407" s="15">
        <f>ABS(Tabelle2[[#This Row],[Stop]]-Tabelle2[[#This Row],[Start]]+1)</f>
        <v>384</v>
      </c>
      <c r="G1407" s="16">
        <f>Tabelle2[[#This Row],[Size '[bp']]]/$F$3118*100</f>
        <v>1.3242201240076971E-2</v>
      </c>
      <c r="H1407" s="15" t="s">
        <v>8255</v>
      </c>
      <c r="I1407" s="14" t="s">
        <v>1825</v>
      </c>
      <c r="J1407" s="14" t="s">
        <v>6575</v>
      </c>
      <c r="K1407" s="22"/>
      <c r="L1407" s="22"/>
      <c r="M1407" s="24"/>
      <c r="N1407" s="20"/>
      <c r="O1407" s="20"/>
      <c r="P1407" s="20"/>
      <c r="Q1407" s="20"/>
    </row>
    <row r="1408" spans="1:17" x14ac:dyDescent="0.25">
      <c r="A1408" s="15" t="s">
        <v>1824</v>
      </c>
      <c r="B1408" s="15" t="s">
        <v>4973</v>
      </c>
      <c r="D1408" s="15">
        <v>1451395</v>
      </c>
      <c r="E1408" s="15">
        <v>1450583</v>
      </c>
      <c r="F1408" s="15">
        <f>ABS(Tabelle2[[#This Row],[Stop]]-Tabelle2[[#This Row],[Start]]+1)</f>
        <v>811</v>
      </c>
      <c r="G1408" s="16">
        <f>Tabelle2[[#This Row],[Size '[bp']]]/$F$3118*100</f>
        <v>2.7967253139850056E-2</v>
      </c>
      <c r="I1408" s="14" t="s">
        <v>120</v>
      </c>
      <c r="J1408" s="14" t="s">
        <v>11627</v>
      </c>
      <c r="K1408" s="22"/>
      <c r="L1408" s="22"/>
      <c r="M1408" s="24"/>
      <c r="N1408" s="20"/>
      <c r="O1408" s="20"/>
      <c r="P1408" s="20"/>
      <c r="Q1408" s="20"/>
    </row>
    <row r="1409" spans="1:17" x14ac:dyDescent="0.25">
      <c r="A1409" s="15" t="s">
        <v>1823</v>
      </c>
      <c r="B1409" s="15" t="s">
        <v>4974</v>
      </c>
      <c r="D1409" s="15">
        <v>1451671</v>
      </c>
      <c r="E1409" s="15">
        <v>1452162</v>
      </c>
      <c r="F1409" s="15">
        <f>ABS(Tabelle2[[#This Row],[Stop]]-Tabelle2[[#This Row],[Start]]+1)</f>
        <v>492</v>
      </c>
      <c r="G1409" s="16">
        <f>Tabelle2[[#This Row],[Size '[bp']]]/$F$3118*100</f>
        <v>1.6966570338848616E-2</v>
      </c>
      <c r="I1409" s="14" t="s">
        <v>120</v>
      </c>
      <c r="J1409" s="14" t="s">
        <v>11627</v>
      </c>
      <c r="K1409" s="22"/>
      <c r="L1409" s="22"/>
      <c r="M1409" s="24"/>
      <c r="N1409" s="20"/>
      <c r="O1409" s="20"/>
      <c r="P1409" s="20"/>
      <c r="Q1409" s="20"/>
    </row>
    <row r="1410" spans="1:17" ht="25.5" x14ac:dyDescent="0.25">
      <c r="A1410" s="15" t="s">
        <v>1822</v>
      </c>
      <c r="B1410" s="15" t="s">
        <v>4975</v>
      </c>
      <c r="C1410" s="15" t="s">
        <v>1821</v>
      </c>
      <c r="D1410" s="15">
        <v>1452358</v>
      </c>
      <c r="E1410" s="15">
        <v>1453290</v>
      </c>
      <c r="F1410" s="15">
        <f>ABS(Tabelle2[[#This Row],[Stop]]-Tabelle2[[#This Row],[Start]]+1)</f>
        <v>933</v>
      </c>
      <c r="G1410" s="16">
        <f>Tabelle2[[#This Row],[Size '[bp']]]/$F$3118*100</f>
        <v>3.2174410825499516E-2</v>
      </c>
      <c r="H1410" s="15" t="s">
        <v>8256</v>
      </c>
      <c r="I1410" s="14" t="s">
        <v>8257</v>
      </c>
      <c r="J1410" s="14" t="s">
        <v>6614</v>
      </c>
      <c r="K1410" s="22" t="s">
        <v>8258</v>
      </c>
      <c r="L1410" s="22"/>
      <c r="M1410" s="24" t="s">
        <v>11409</v>
      </c>
      <c r="N1410" s="20"/>
      <c r="O1410" s="20"/>
      <c r="P1410" s="20"/>
      <c r="Q1410" s="20"/>
    </row>
    <row r="1411" spans="1:17" ht="25.5" x14ac:dyDescent="0.25">
      <c r="A1411" s="15" t="s">
        <v>1820</v>
      </c>
      <c r="B1411" s="15" t="s">
        <v>4976</v>
      </c>
      <c r="C1411" s="15" t="s">
        <v>1819</v>
      </c>
      <c r="D1411" s="15">
        <v>1453287</v>
      </c>
      <c r="E1411" s="15">
        <v>1454123</v>
      </c>
      <c r="F1411" s="15">
        <f>ABS(Tabelle2[[#This Row],[Stop]]-Tabelle2[[#This Row],[Start]]+1)</f>
        <v>837</v>
      </c>
      <c r="G1411" s="16">
        <f>Tabelle2[[#This Row],[Size '[bp']]]/$F$3118*100</f>
        <v>2.8863860515480271E-2</v>
      </c>
      <c r="H1411" s="15" t="s">
        <v>8259</v>
      </c>
      <c r="I1411" s="14" t="s">
        <v>8260</v>
      </c>
      <c r="J1411" s="14" t="s">
        <v>6614</v>
      </c>
      <c r="K1411" s="22" t="s">
        <v>8261</v>
      </c>
      <c r="L1411" s="22"/>
      <c r="M1411" s="24" t="s">
        <v>11409</v>
      </c>
      <c r="N1411" s="20"/>
      <c r="O1411" s="20"/>
      <c r="P1411" s="20"/>
      <c r="Q1411" s="20"/>
    </row>
    <row r="1412" spans="1:17" ht="25.5" x14ac:dyDescent="0.25">
      <c r="A1412" s="15" t="s">
        <v>1818</v>
      </c>
      <c r="B1412" s="15" t="s">
        <v>4977</v>
      </c>
      <c r="C1412" s="15" t="s">
        <v>1817</v>
      </c>
      <c r="D1412" s="15">
        <v>1454225</v>
      </c>
      <c r="E1412" s="15">
        <v>1455541</v>
      </c>
      <c r="F1412" s="15">
        <f>ABS(Tabelle2[[#This Row],[Stop]]-Tabelle2[[#This Row],[Start]]+1)</f>
        <v>1317</v>
      </c>
      <c r="G1412" s="16">
        <f>Tabelle2[[#This Row],[Size '[bp']]]/$F$3118*100</f>
        <v>4.5416612065576484E-2</v>
      </c>
      <c r="H1412" s="15" t="s">
        <v>8262</v>
      </c>
      <c r="I1412" s="14" t="s">
        <v>8263</v>
      </c>
      <c r="J1412" s="14" t="s">
        <v>6614</v>
      </c>
      <c r="K1412" s="22" t="s">
        <v>8258</v>
      </c>
      <c r="L1412" s="22"/>
      <c r="M1412" s="24" t="s">
        <v>11409</v>
      </c>
      <c r="N1412" s="20"/>
      <c r="O1412" s="20"/>
      <c r="P1412" s="20"/>
      <c r="Q1412" s="20"/>
    </row>
    <row r="1413" spans="1:17" ht="25.5" x14ac:dyDescent="0.25">
      <c r="A1413" s="15" t="s">
        <v>1816</v>
      </c>
      <c r="B1413" s="15" t="s">
        <v>4978</v>
      </c>
      <c r="C1413" s="15" t="s">
        <v>1815</v>
      </c>
      <c r="D1413" s="15">
        <v>1455582</v>
      </c>
      <c r="E1413" s="15">
        <v>1456808</v>
      </c>
      <c r="F1413" s="15">
        <f>ABS(Tabelle2[[#This Row],[Stop]]-Tabelle2[[#This Row],[Start]]+1)</f>
        <v>1227</v>
      </c>
      <c r="G1413" s="16">
        <f>Tabelle2[[#This Row],[Size '[bp']]]/$F$3118*100</f>
        <v>4.2312971149933445E-2</v>
      </c>
      <c r="H1413" s="15" t="s">
        <v>8264</v>
      </c>
      <c r="I1413" s="14" t="s">
        <v>8265</v>
      </c>
      <c r="J1413" s="14" t="s">
        <v>6614</v>
      </c>
      <c r="K1413" s="22" t="s">
        <v>8258</v>
      </c>
      <c r="L1413" s="22"/>
      <c r="M1413" s="24" t="s">
        <v>11409</v>
      </c>
      <c r="N1413" s="20"/>
      <c r="O1413" s="20"/>
      <c r="P1413" s="20"/>
      <c r="Q1413" s="20"/>
    </row>
    <row r="1414" spans="1:17" ht="25.5" x14ac:dyDescent="0.25">
      <c r="A1414" s="15" t="s">
        <v>1814</v>
      </c>
      <c r="B1414" s="15" t="s">
        <v>4979</v>
      </c>
      <c r="C1414" s="15" t="s">
        <v>1813</v>
      </c>
      <c r="D1414" s="15">
        <v>1457521</v>
      </c>
      <c r="E1414" s="15">
        <v>1456814</v>
      </c>
      <c r="F1414" s="15">
        <f>ABS(Tabelle2[[#This Row],[Stop]]-Tabelle2[[#This Row],[Start]]+1)</f>
        <v>706</v>
      </c>
      <c r="G1414" s="16">
        <f>Tabelle2[[#This Row],[Size '[bp']]]/$F$3118*100</f>
        <v>2.4346338738266513E-2</v>
      </c>
      <c r="H1414" s="15" t="s">
        <v>8266</v>
      </c>
      <c r="I1414" s="14" t="s">
        <v>8267</v>
      </c>
      <c r="J1414" s="14" t="s">
        <v>6614</v>
      </c>
      <c r="K1414" s="22" t="s">
        <v>6656</v>
      </c>
      <c r="L1414" s="22"/>
      <c r="M1414" s="24" t="s">
        <v>11409</v>
      </c>
      <c r="N1414" s="20"/>
      <c r="O1414" s="20"/>
      <c r="P1414" s="20"/>
      <c r="Q1414" s="20"/>
    </row>
    <row r="1415" spans="1:17" x14ac:dyDescent="0.25">
      <c r="A1415" s="15" t="s">
        <v>1812</v>
      </c>
      <c r="B1415" s="15" t="s">
        <v>4980</v>
      </c>
      <c r="C1415" s="15" t="s">
        <v>1811</v>
      </c>
      <c r="D1415" s="15">
        <v>1457603</v>
      </c>
      <c r="E1415" s="15">
        <v>1458418</v>
      </c>
      <c r="F1415" s="15">
        <f>ABS(Tabelle2[[#This Row],[Stop]]-Tabelle2[[#This Row],[Start]]+1)</f>
        <v>816</v>
      </c>
      <c r="G1415" s="16">
        <f>Tabelle2[[#This Row],[Size '[bp']]]/$F$3118*100</f>
        <v>2.8139677635163559E-2</v>
      </c>
      <c r="H1415" s="15" t="s">
        <v>8268</v>
      </c>
      <c r="I1415" s="14" t="s">
        <v>8269</v>
      </c>
      <c r="J1415" s="14" t="s">
        <v>6575</v>
      </c>
      <c r="K1415" s="22"/>
      <c r="L1415" s="22"/>
      <c r="M1415" s="24"/>
      <c r="N1415" s="20"/>
      <c r="O1415" s="20"/>
      <c r="P1415" s="20"/>
      <c r="Q1415" s="20"/>
    </row>
    <row r="1416" spans="1:17" x14ac:dyDescent="0.25">
      <c r="A1416" s="15" t="s">
        <v>1810</v>
      </c>
      <c r="B1416" s="15" t="s">
        <v>4981</v>
      </c>
      <c r="C1416" s="15" t="s">
        <v>1809</v>
      </c>
      <c r="D1416" s="15">
        <v>1458499</v>
      </c>
      <c r="E1416" s="15">
        <v>1459536</v>
      </c>
      <c r="F1416" s="15">
        <f>ABS(Tabelle2[[#This Row],[Stop]]-Tabelle2[[#This Row],[Start]]+1)</f>
        <v>1038</v>
      </c>
      <c r="G1416" s="16">
        <f>Tabelle2[[#This Row],[Size '[bp']]]/$F$3118*100</f>
        <v>3.5795325227083064E-2</v>
      </c>
      <c r="H1416" s="15" t="s">
        <v>8270</v>
      </c>
      <c r="I1416" s="14" t="s">
        <v>8271</v>
      </c>
      <c r="J1416" s="14" t="s">
        <v>6575</v>
      </c>
      <c r="K1416" s="22"/>
      <c r="L1416" s="22"/>
      <c r="M1416" s="24"/>
      <c r="N1416" s="20"/>
      <c r="O1416" s="20"/>
      <c r="P1416" s="20"/>
      <c r="Q1416" s="20"/>
    </row>
    <row r="1417" spans="1:17" x14ac:dyDescent="0.25">
      <c r="A1417" s="15" t="s">
        <v>1808</v>
      </c>
      <c r="B1417" s="15" t="s">
        <v>4982</v>
      </c>
      <c r="C1417" s="15" t="s">
        <v>1807</v>
      </c>
      <c r="D1417" s="15">
        <v>1459579</v>
      </c>
      <c r="E1417" s="15">
        <v>1462086</v>
      </c>
      <c r="F1417" s="15">
        <f>ABS(Tabelle2[[#This Row],[Stop]]-Tabelle2[[#This Row],[Start]]+1)</f>
        <v>2508</v>
      </c>
      <c r="G1417" s="16">
        <f>Tabelle2[[#This Row],[Size '[bp']]]/$F$3118*100</f>
        <v>8.6488126849252708E-2</v>
      </c>
      <c r="H1417" s="15" t="s">
        <v>8272</v>
      </c>
      <c r="I1417" s="14" t="s">
        <v>8273</v>
      </c>
      <c r="J1417" s="14" t="s">
        <v>6575</v>
      </c>
      <c r="K1417" s="22"/>
      <c r="L1417" s="22"/>
      <c r="M1417" s="24"/>
      <c r="N1417" s="20"/>
      <c r="O1417" s="20"/>
      <c r="P1417" s="20"/>
      <c r="Q1417" s="20"/>
    </row>
    <row r="1418" spans="1:17" x14ac:dyDescent="0.25">
      <c r="A1418" s="15" t="s">
        <v>1806</v>
      </c>
      <c r="B1418" s="15" t="s">
        <v>4983</v>
      </c>
      <c r="D1418" s="15">
        <v>1462624</v>
      </c>
      <c r="E1418" s="15">
        <v>1463598</v>
      </c>
      <c r="F1418" s="15">
        <f>ABS(Tabelle2[[#This Row],[Stop]]-Tabelle2[[#This Row],[Start]]+1)</f>
        <v>975</v>
      </c>
      <c r="G1418" s="16">
        <f>Tabelle2[[#This Row],[Size '[bp']]]/$F$3118*100</f>
        <v>3.3622776586132927E-2</v>
      </c>
      <c r="I1418" s="14" t="s">
        <v>7999</v>
      </c>
      <c r="J1418" s="14" t="s">
        <v>6563</v>
      </c>
      <c r="K1418" s="22"/>
      <c r="L1418" s="22"/>
      <c r="M1418" s="24"/>
      <c r="N1418" s="20"/>
      <c r="O1418" s="20"/>
      <c r="P1418" s="20"/>
      <c r="Q1418" s="20"/>
    </row>
    <row r="1419" spans="1:17" x14ac:dyDescent="0.25">
      <c r="A1419" s="15" t="s">
        <v>1805</v>
      </c>
      <c r="B1419" s="15" t="s">
        <v>4984</v>
      </c>
      <c r="D1419" s="15">
        <v>1463601</v>
      </c>
      <c r="E1419" s="15">
        <v>1464986</v>
      </c>
      <c r="F1419" s="15">
        <f>ABS(Tabelle2[[#This Row],[Stop]]-Tabelle2[[#This Row],[Start]]+1)</f>
        <v>1386</v>
      </c>
      <c r="G1419" s="16">
        <f>Tabelle2[[#This Row],[Size '[bp']]]/$F$3118*100</f>
        <v>4.7796070100902817E-2</v>
      </c>
      <c r="I1419" s="14" t="s">
        <v>8274</v>
      </c>
      <c r="J1419" s="14" t="s">
        <v>6563</v>
      </c>
      <c r="K1419" s="22"/>
      <c r="L1419" s="22"/>
      <c r="M1419" s="24"/>
      <c r="N1419" s="20"/>
      <c r="O1419" s="20"/>
      <c r="P1419" s="20"/>
      <c r="Q1419" s="20"/>
    </row>
    <row r="1420" spans="1:17" x14ac:dyDescent="0.25">
      <c r="A1420" s="15" t="s">
        <v>1804</v>
      </c>
      <c r="B1420" s="15" t="s">
        <v>4985</v>
      </c>
      <c r="D1420" s="15">
        <v>1465000</v>
      </c>
      <c r="E1420" s="15">
        <v>1465404</v>
      </c>
      <c r="F1420" s="15">
        <f>ABS(Tabelle2[[#This Row],[Stop]]-Tabelle2[[#This Row],[Start]]+1)</f>
        <v>405</v>
      </c>
      <c r="G1420" s="16">
        <f>Tabelle2[[#This Row],[Size '[bp']]]/$F$3118*100</f>
        <v>1.3966384120393679E-2</v>
      </c>
      <c r="I1420" s="14" t="s">
        <v>6589</v>
      </c>
      <c r="J1420" s="14" t="s">
        <v>11627</v>
      </c>
      <c r="K1420" s="22"/>
      <c r="L1420" s="22"/>
      <c r="M1420" s="24"/>
      <c r="N1420" s="20"/>
      <c r="O1420" s="20"/>
      <c r="P1420" s="20"/>
      <c r="Q1420" s="20"/>
    </row>
    <row r="1421" spans="1:17" ht="25.5" x14ac:dyDescent="0.25">
      <c r="A1421" s="15" t="s">
        <v>1803</v>
      </c>
      <c r="B1421" s="15" t="s">
        <v>4986</v>
      </c>
      <c r="C1421" s="15" t="s">
        <v>8275</v>
      </c>
      <c r="D1421" s="15">
        <v>1465550</v>
      </c>
      <c r="E1421" s="15">
        <v>1466593</v>
      </c>
      <c r="F1421" s="15">
        <f>ABS(Tabelle2[[#This Row],[Stop]]-Tabelle2[[#This Row],[Start]]+1)</f>
        <v>1044</v>
      </c>
      <c r="G1421" s="16">
        <f>Tabelle2[[#This Row],[Size '[bp']]]/$F$3118*100</f>
        <v>3.600223462145926E-2</v>
      </c>
      <c r="H1421" s="15" t="s">
        <v>8276</v>
      </c>
      <c r="I1421" s="14" t="s">
        <v>11185</v>
      </c>
      <c r="J1421" s="14" t="s">
        <v>6643</v>
      </c>
      <c r="K1421" s="29" t="s">
        <v>8277</v>
      </c>
      <c r="L1421" s="29"/>
      <c r="M1421" s="30" t="s">
        <v>11186</v>
      </c>
      <c r="N1421" s="20"/>
      <c r="O1421" s="20"/>
      <c r="P1421" s="20"/>
      <c r="Q1421" s="20"/>
    </row>
    <row r="1422" spans="1:17" ht="25.5" x14ac:dyDescent="0.25">
      <c r="A1422" s="15" t="s">
        <v>1802</v>
      </c>
      <c r="B1422" s="15" t="s">
        <v>4987</v>
      </c>
      <c r="C1422" s="15" t="s">
        <v>8278</v>
      </c>
      <c r="D1422" s="15">
        <v>1466677</v>
      </c>
      <c r="E1422" s="15">
        <v>1467843</v>
      </c>
      <c r="F1422" s="15">
        <f>ABS(Tabelle2[[#This Row],[Stop]]-Tabelle2[[#This Row],[Start]]+1)</f>
        <v>1167</v>
      </c>
      <c r="G1422" s="16">
        <f>Tabelle2[[#This Row],[Size '[bp']]]/$F$3118*100</f>
        <v>4.0243877206171418E-2</v>
      </c>
      <c r="H1422" s="15" t="s">
        <v>8279</v>
      </c>
      <c r="I1422" s="14" t="s">
        <v>8280</v>
      </c>
      <c r="J1422" s="14" t="s">
        <v>6643</v>
      </c>
      <c r="K1422" s="29" t="s">
        <v>8281</v>
      </c>
      <c r="L1422" s="29"/>
      <c r="M1422" s="30" t="s">
        <v>11187</v>
      </c>
      <c r="N1422" s="20"/>
      <c r="O1422" s="20"/>
      <c r="P1422" s="20"/>
      <c r="Q1422" s="20"/>
    </row>
    <row r="1423" spans="1:17" x14ac:dyDescent="0.25">
      <c r="A1423" s="15" t="s">
        <v>1801</v>
      </c>
      <c r="B1423" s="15" t="s">
        <v>4988</v>
      </c>
      <c r="C1423" s="15" t="s">
        <v>8282</v>
      </c>
      <c r="D1423" s="15">
        <v>1467889</v>
      </c>
      <c r="E1423" s="15">
        <v>1468842</v>
      </c>
      <c r="F1423" s="15">
        <f>ABS(Tabelle2[[#This Row],[Stop]]-Tabelle2[[#This Row],[Start]]+1)</f>
        <v>954</v>
      </c>
      <c r="G1423" s="16">
        <f>Tabelle2[[#This Row],[Size '[bp']]]/$F$3118*100</f>
        <v>3.2898593705816222E-2</v>
      </c>
      <c r="H1423" s="15" t="s">
        <v>8283</v>
      </c>
      <c r="I1423" s="14" t="s">
        <v>8284</v>
      </c>
      <c r="J1423" s="14" t="s">
        <v>6643</v>
      </c>
      <c r="K1423" s="29" t="s">
        <v>8281</v>
      </c>
      <c r="L1423" s="29"/>
      <c r="M1423" s="30" t="s">
        <v>11187</v>
      </c>
      <c r="N1423" s="20"/>
      <c r="O1423" s="20"/>
      <c r="P1423" s="20"/>
      <c r="Q1423" s="20"/>
    </row>
    <row r="1424" spans="1:17" x14ac:dyDescent="0.25">
      <c r="A1424" s="15" t="s">
        <v>1800</v>
      </c>
      <c r="B1424" s="15" t="s">
        <v>4989</v>
      </c>
      <c r="C1424" s="15" t="s">
        <v>8285</v>
      </c>
      <c r="D1424" s="15">
        <v>1468843</v>
      </c>
      <c r="E1424" s="15">
        <v>1470018</v>
      </c>
      <c r="F1424" s="15">
        <f>ABS(Tabelle2[[#This Row],[Stop]]-Tabelle2[[#This Row],[Start]]+1)</f>
        <v>1176</v>
      </c>
      <c r="G1424" s="16">
        <f>Tabelle2[[#This Row],[Size '[bp']]]/$F$3118*100</f>
        <v>4.0554241297735723E-2</v>
      </c>
      <c r="H1424" s="15" t="s">
        <v>8286</v>
      </c>
      <c r="I1424" s="14" t="s">
        <v>8287</v>
      </c>
      <c r="J1424" s="14" t="s">
        <v>6643</v>
      </c>
      <c r="K1424" s="29" t="s">
        <v>8281</v>
      </c>
      <c r="L1424" s="29"/>
      <c r="M1424" s="30" t="s">
        <v>11000</v>
      </c>
      <c r="N1424" s="20"/>
      <c r="O1424" s="20"/>
      <c r="P1424" s="20"/>
      <c r="Q1424" s="20"/>
    </row>
    <row r="1425" spans="1:17" x14ac:dyDescent="0.25">
      <c r="A1425" s="15" t="s">
        <v>1799</v>
      </c>
      <c r="B1425" s="15" t="s">
        <v>4990</v>
      </c>
      <c r="C1425" s="15" t="s">
        <v>8288</v>
      </c>
      <c r="D1425" s="15">
        <v>1470032</v>
      </c>
      <c r="E1425" s="15">
        <v>1470991</v>
      </c>
      <c r="F1425" s="15">
        <f>ABS(Tabelle2[[#This Row],[Stop]]-Tabelle2[[#This Row],[Start]]+1)</f>
        <v>960</v>
      </c>
      <c r="G1425" s="16">
        <f>Tabelle2[[#This Row],[Size '[bp']]]/$F$3118*100</f>
        <v>3.3105503100192425E-2</v>
      </c>
      <c r="H1425" s="15" t="s">
        <v>8289</v>
      </c>
      <c r="I1425" s="14" t="s">
        <v>8290</v>
      </c>
      <c r="J1425" s="14" t="s">
        <v>6643</v>
      </c>
      <c r="K1425" s="29" t="s">
        <v>8281</v>
      </c>
      <c r="L1425" s="29"/>
      <c r="M1425" s="30" t="s">
        <v>11187</v>
      </c>
      <c r="N1425" s="20"/>
      <c r="O1425" s="20"/>
      <c r="P1425" s="20"/>
      <c r="Q1425" s="20"/>
    </row>
    <row r="1426" spans="1:17" ht="76.5" x14ac:dyDescent="0.25">
      <c r="A1426" s="15" t="s">
        <v>1798</v>
      </c>
      <c r="B1426" s="15" t="s">
        <v>4991</v>
      </c>
      <c r="C1426" s="15" t="s">
        <v>8291</v>
      </c>
      <c r="D1426" s="15">
        <v>1470995</v>
      </c>
      <c r="E1426" s="15">
        <v>1471510</v>
      </c>
      <c r="F1426" s="15">
        <f>ABS(Tabelle2[[#This Row],[Stop]]-Tabelle2[[#This Row],[Start]]+1)</f>
        <v>516</v>
      </c>
      <c r="G1426" s="16">
        <f>Tabelle2[[#This Row],[Size '[bp']]]/$F$3118*100</f>
        <v>1.779420791635343E-2</v>
      </c>
      <c r="H1426" s="15" t="s">
        <v>8292</v>
      </c>
      <c r="I1426" s="14" t="s">
        <v>8293</v>
      </c>
      <c r="J1426" s="14" t="s">
        <v>6566</v>
      </c>
      <c r="K1426" s="22" t="s">
        <v>8281</v>
      </c>
      <c r="L1426" s="22" t="s">
        <v>10684</v>
      </c>
      <c r="M1426" s="24" t="s">
        <v>10875</v>
      </c>
      <c r="N1426" s="20"/>
      <c r="O1426" s="20"/>
      <c r="P1426" s="20"/>
      <c r="Q1426" s="20"/>
    </row>
    <row r="1427" spans="1:17" x14ac:dyDescent="0.25">
      <c r="A1427" s="15" t="s">
        <v>1797</v>
      </c>
      <c r="B1427" s="15" t="s">
        <v>4992</v>
      </c>
      <c r="C1427" s="15" t="s">
        <v>8294</v>
      </c>
      <c r="D1427" s="15">
        <v>1471678</v>
      </c>
      <c r="E1427" s="15">
        <v>1472883</v>
      </c>
      <c r="F1427" s="15">
        <f>ABS(Tabelle2[[#This Row],[Stop]]-Tabelle2[[#This Row],[Start]]+1)</f>
        <v>1206</v>
      </c>
      <c r="G1427" s="16">
        <f>Tabelle2[[#This Row],[Size '[bp']]]/$F$3118*100</f>
        <v>4.1588788269616733E-2</v>
      </c>
      <c r="H1427" s="15" t="s">
        <v>8295</v>
      </c>
      <c r="I1427" s="14" t="s">
        <v>8296</v>
      </c>
      <c r="J1427" s="14" t="s">
        <v>6643</v>
      </c>
      <c r="K1427" s="22" t="s">
        <v>8297</v>
      </c>
      <c r="L1427" s="22"/>
      <c r="M1427" s="24"/>
      <c r="N1427" s="20"/>
      <c r="O1427" s="20"/>
      <c r="P1427" s="20"/>
      <c r="Q1427" s="20"/>
    </row>
    <row r="1428" spans="1:17" x14ac:dyDescent="0.25">
      <c r="A1428" s="15" t="s">
        <v>1796</v>
      </c>
      <c r="B1428" s="15" t="s">
        <v>4993</v>
      </c>
      <c r="C1428" s="15" t="s">
        <v>8298</v>
      </c>
      <c r="D1428" s="15">
        <v>1472944</v>
      </c>
      <c r="E1428" s="15">
        <v>1474377</v>
      </c>
      <c r="F1428" s="15">
        <f>ABS(Tabelle2[[#This Row],[Stop]]-Tabelle2[[#This Row],[Start]]+1)</f>
        <v>1434</v>
      </c>
      <c r="G1428" s="16">
        <f>Tabelle2[[#This Row],[Size '[bp']]]/$F$3118*100</f>
        <v>4.9451345255912431E-2</v>
      </c>
      <c r="H1428" s="15" t="s">
        <v>8299</v>
      </c>
      <c r="I1428" s="14" t="s">
        <v>8300</v>
      </c>
      <c r="J1428" s="14" t="s">
        <v>6643</v>
      </c>
      <c r="K1428" s="22" t="s">
        <v>8297</v>
      </c>
      <c r="L1428" s="22"/>
      <c r="M1428" s="24"/>
      <c r="N1428" s="20"/>
      <c r="O1428" s="20"/>
      <c r="P1428" s="20"/>
      <c r="Q1428" s="20"/>
    </row>
    <row r="1429" spans="1:17" x14ac:dyDescent="0.25">
      <c r="A1429" s="15" t="s">
        <v>1795</v>
      </c>
      <c r="B1429" s="15" t="s">
        <v>4994</v>
      </c>
      <c r="D1429" s="15">
        <v>1474444</v>
      </c>
      <c r="E1429" s="15">
        <v>1475589</v>
      </c>
      <c r="F1429" s="15">
        <f>ABS(Tabelle2[[#This Row],[Stop]]-Tabelle2[[#This Row],[Start]]+1)</f>
        <v>1146</v>
      </c>
      <c r="G1429" s="16">
        <f>Tabelle2[[#This Row],[Size '[bp']]]/$F$3118*100</f>
        <v>3.9519694325854705E-2</v>
      </c>
      <c r="I1429" s="14" t="s">
        <v>6589</v>
      </c>
      <c r="J1429" s="14" t="s">
        <v>11627</v>
      </c>
      <c r="K1429" s="22"/>
      <c r="L1429" s="22"/>
      <c r="M1429" s="24"/>
      <c r="N1429" s="20"/>
      <c r="O1429" s="20"/>
      <c r="P1429" s="20"/>
      <c r="Q1429" s="20"/>
    </row>
    <row r="1430" spans="1:17" x14ac:dyDescent="0.25">
      <c r="A1430" s="15" t="s">
        <v>1794</v>
      </c>
      <c r="B1430" s="15" t="s">
        <v>4995</v>
      </c>
      <c r="D1430" s="15">
        <v>1475586</v>
      </c>
      <c r="E1430" s="15">
        <v>1477163</v>
      </c>
      <c r="F1430" s="15">
        <f>ABS(Tabelle2[[#This Row],[Stop]]-Tabelle2[[#This Row],[Start]]+1)</f>
        <v>1578</v>
      </c>
      <c r="G1430" s="16">
        <f>Tabelle2[[#This Row],[Size '[bp']]]/$F$3118*100</f>
        <v>5.4417170720941294E-2</v>
      </c>
      <c r="I1430" s="14" t="s">
        <v>8301</v>
      </c>
      <c r="J1430" s="14" t="s">
        <v>6597</v>
      </c>
      <c r="K1430" s="22"/>
      <c r="L1430" s="22"/>
      <c r="M1430" s="24"/>
      <c r="N1430" s="20"/>
      <c r="O1430" s="20"/>
      <c r="P1430" s="20"/>
      <c r="Q1430" s="20"/>
    </row>
    <row r="1431" spans="1:17" x14ac:dyDescent="0.25">
      <c r="A1431" s="15" t="s">
        <v>1793</v>
      </c>
      <c r="B1431" s="15" t="s">
        <v>4996</v>
      </c>
      <c r="D1431" s="15">
        <v>1477150</v>
      </c>
      <c r="E1431" s="15">
        <v>1477764</v>
      </c>
      <c r="F1431" s="15">
        <f>ABS(Tabelle2[[#This Row],[Stop]]-Tabelle2[[#This Row],[Start]]+1)</f>
        <v>615</v>
      </c>
      <c r="G1431" s="16">
        <f>Tabelle2[[#This Row],[Size '[bp']]]/$F$3118*100</f>
        <v>2.1208212923560774E-2</v>
      </c>
      <c r="I1431" s="14" t="s">
        <v>6589</v>
      </c>
      <c r="J1431" s="14" t="s">
        <v>11627</v>
      </c>
      <c r="K1431" s="22"/>
      <c r="L1431" s="22"/>
      <c r="M1431" s="24"/>
      <c r="N1431" s="20"/>
      <c r="O1431" s="20"/>
      <c r="P1431" s="20"/>
      <c r="Q1431" s="20"/>
    </row>
    <row r="1432" spans="1:17" x14ac:dyDescent="0.25">
      <c r="A1432" s="15" t="s">
        <v>1792</v>
      </c>
      <c r="B1432" s="15" t="s">
        <v>4997</v>
      </c>
      <c r="D1432" s="15">
        <v>1477810</v>
      </c>
      <c r="E1432" s="15">
        <v>1477989</v>
      </c>
      <c r="F1432" s="15">
        <f>ABS(Tabelle2[[#This Row],[Stop]]-Tabelle2[[#This Row],[Start]]+1)</f>
        <v>180</v>
      </c>
      <c r="G1432" s="16">
        <f>Tabelle2[[#This Row],[Size '[bp']]]/$F$3118*100</f>
        <v>6.2072818312860802E-3</v>
      </c>
      <c r="I1432" s="14" t="s">
        <v>6560</v>
      </c>
      <c r="J1432" s="14" t="s">
        <v>11627</v>
      </c>
      <c r="K1432" s="22"/>
      <c r="L1432" s="22"/>
      <c r="M1432" s="24"/>
      <c r="N1432" s="20"/>
      <c r="O1432" s="20"/>
      <c r="P1432" s="20"/>
      <c r="Q1432" s="20"/>
    </row>
    <row r="1433" spans="1:17" x14ac:dyDescent="0.25">
      <c r="A1433" s="15" t="s">
        <v>1791</v>
      </c>
      <c r="B1433" s="15" t="s">
        <v>4998</v>
      </c>
      <c r="C1433" s="15" t="s">
        <v>8302</v>
      </c>
      <c r="D1433" s="15">
        <v>1478017</v>
      </c>
      <c r="E1433" s="15">
        <v>1479279</v>
      </c>
      <c r="F1433" s="15">
        <f>ABS(Tabelle2[[#This Row],[Stop]]-Tabelle2[[#This Row],[Start]]+1)</f>
        <v>1263</v>
      </c>
      <c r="G1433" s="16">
        <f>Tabelle2[[#This Row],[Size '[bp']]]/$F$3118*100</f>
        <v>4.3554427516190659E-2</v>
      </c>
      <c r="H1433" s="15" t="s">
        <v>8303</v>
      </c>
      <c r="I1433" s="14" t="s">
        <v>8304</v>
      </c>
      <c r="J1433" s="14" t="s">
        <v>6575</v>
      </c>
      <c r="K1433" s="22"/>
      <c r="L1433" s="22"/>
      <c r="M1433" s="24"/>
      <c r="N1433" s="20"/>
      <c r="O1433" s="20"/>
      <c r="P1433" s="20"/>
      <c r="Q1433" s="20"/>
    </row>
    <row r="1434" spans="1:17" x14ac:dyDescent="0.25">
      <c r="A1434" s="15" t="s">
        <v>1790</v>
      </c>
      <c r="B1434" s="15" t="s">
        <v>4999</v>
      </c>
      <c r="C1434" s="15" t="s">
        <v>8305</v>
      </c>
      <c r="D1434" s="15">
        <v>1479860</v>
      </c>
      <c r="E1434" s="15">
        <v>1479393</v>
      </c>
      <c r="F1434" s="15">
        <f>ABS(Tabelle2[[#This Row],[Stop]]-Tabelle2[[#This Row],[Start]]+1)</f>
        <v>466</v>
      </c>
      <c r="G1434" s="16">
        <f>Tabelle2[[#This Row],[Size '[bp']]]/$F$3118*100</f>
        <v>1.6069962963218408E-2</v>
      </c>
      <c r="H1434" s="15" t="s">
        <v>8306</v>
      </c>
      <c r="I1434" s="14" t="s">
        <v>8307</v>
      </c>
      <c r="J1434" s="14" t="s">
        <v>11627</v>
      </c>
      <c r="K1434" s="22" t="s">
        <v>6826</v>
      </c>
      <c r="L1434" s="22"/>
      <c r="M1434" s="24"/>
      <c r="N1434" s="20"/>
      <c r="O1434" s="20"/>
      <c r="P1434" s="20"/>
      <c r="Q1434" s="20"/>
    </row>
    <row r="1435" spans="1:17" x14ac:dyDescent="0.25">
      <c r="A1435" s="15" t="s">
        <v>8308</v>
      </c>
      <c r="D1435" s="15">
        <v>1480826</v>
      </c>
      <c r="E1435" s="15">
        <v>1482354</v>
      </c>
      <c r="F1435" s="15">
        <f>ABS(Tabelle2[[#This Row],[Stop]]-Tabelle2[[#This Row],[Start]]+1)</f>
        <v>1529</v>
      </c>
      <c r="G1435" s="16">
        <f>Tabelle2[[#This Row],[Size '[bp']]]/$F$3118*100</f>
        <v>5.2727410666868979E-2</v>
      </c>
      <c r="I1435" s="14" t="s">
        <v>6672</v>
      </c>
      <c r="J1435" s="14" t="s">
        <v>6575</v>
      </c>
      <c r="K1435" s="22"/>
      <c r="L1435" s="22"/>
      <c r="M1435" s="24"/>
      <c r="N1435" s="20"/>
      <c r="O1435" s="20"/>
      <c r="P1435" s="20"/>
      <c r="Q1435" s="20"/>
    </row>
    <row r="1436" spans="1:17" x14ac:dyDescent="0.25">
      <c r="A1436" s="15" t="s">
        <v>8309</v>
      </c>
      <c r="D1436" s="15">
        <v>1482745</v>
      </c>
      <c r="E1436" s="15">
        <v>1485830</v>
      </c>
      <c r="F1436" s="15">
        <f>ABS(Tabelle2[[#This Row],[Stop]]-Tabelle2[[#This Row],[Start]]+1)</f>
        <v>3086</v>
      </c>
      <c r="G1436" s="16">
        <f>Tabelle2[[#This Row],[Size '[bp']]]/$F$3118*100</f>
        <v>0.10642039850749356</v>
      </c>
      <c r="I1436" s="14" t="s">
        <v>6674</v>
      </c>
      <c r="J1436" s="14" t="s">
        <v>6575</v>
      </c>
      <c r="K1436" s="22"/>
      <c r="L1436" s="22"/>
      <c r="M1436" s="24"/>
      <c r="N1436" s="20"/>
      <c r="O1436" s="20"/>
      <c r="P1436" s="20"/>
      <c r="Q1436" s="20"/>
    </row>
    <row r="1437" spans="1:17" x14ac:dyDescent="0.25">
      <c r="A1437" s="15" t="s">
        <v>8310</v>
      </c>
      <c r="D1437" s="15">
        <v>1485939</v>
      </c>
      <c r="E1437" s="15">
        <v>1486062</v>
      </c>
      <c r="F1437" s="15">
        <f>ABS(Tabelle2[[#This Row],[Stop]]-Tabelle2[[#This Row],[Start]]+1)</f>
        <v>124</v>
      </c>
      <c r="G1437" s="16">
        <f>Tabelle2[[#This Row],[Size '[bp']]]/$F$3118*100</f>
        <v>4.2761274837748546E-3</v>
      </c>
      <c r="I1437" s="14" t="s">
        <v>6676</v>
      </c>
      <c r="J1437" s="14" t="s">
        <v>6575</v>
      </c>
      <c r="K1437" s="22"/>
      <c r="L1437" s="22"/>
      <c r="M1437" s="24"/>
      <c r="N1437" s="20"/>
      <c r="O1437" s="20"/>
      <c r="P1437" s="20"/>
      <c r="Q1437" s="20"/>
    </row>
    <row r="1438" spans="1:17" x14ac:dyDescent="0.25">
      <c r="A1438" s="15" t="s">
        <v>1789</v>
      </c>
      <c r="B1438" s="15" t="s">
        <v>5000</v>
      </c>
      <c r="D1438" s="15">
        <v>1486193</v>
      </c>
      <c r="E1438" s="15">
        <v>1487497</v>
      </c>
      <c r="F1438" s="15">
        <f>ABS(Tabelle2[[#This Row],[Stop]]-Tabelle2[[#This Row],[Start]]+1)</f>
        <v>1305</v>
      </c>
      <c r="G1438" s="16">
        <f>Tabelle2[[#This Row],[Size '[bp']]]/$F$3118*100</f>
        <v>4.5002793276824077E-2</v>
      </c>
      <c r="I1438" s="14" t="s">
        <v>6560</v>
      </c>
      <c r="J1438" s="14" t="s">
        <v>11627</v>
      </c>
      <c r="K1438" s="22"/>
      <c r="L1438" s="22"/>
      <c r="M1438" s="24"/>
      <c r="N1438" s="20"/>
      <c r="O1438" s="20"/>
      <c r="P1438" s="20"/>
      <c r="Q1438" s="20"/>
    </row>
    <row r="1439" spans="1:17" x14ac:dyDescent="0.25">
      <c r="A1439" s="15" t="s">
        <v>1788</v>
      </c>
      <c r="B1439" s="15" t="s">
        <v>5001</v>
      </c>
      <c r="D1439" s="15">
        <v>1487509</v>
      </c>
      <c r="E1439" s="15">
        <v>1488495</v>
      </c>
      <c r="F1439" s="15">
        <f>ABS(Tabelle2[[#This Row],[Stop]]-Tabelle2[[#This Row],[Start]]+1)</f>
        <v>987</v>
      </c>
      <c r="G1439" s="16">
        <f>Tabelle2[[#This Row],[Size '[bp']]]/$F$3118*100</f>
        <v>3.4036595374885334E-2</v>
      </c>
      <c r="I1439" s="14" t="s">
        <v>8311</v>
      </c>
      <c r="J1439" s="14" t="s">
        <v>6563</v>
      </c>
      <c r="K1439" s="22"/>
      <c r="L1439" s="22"/>
      <c r="M1439" s="24"/>
      <c r="N1439" s="20"/>
      <c r="O1439" s="20"/>
      <c r="P1439" s="20"/>
      <c r="Q1439" s="20"/>
    </row>
    <row r="1440" spans="1:17" x14ac:dyDescent="0.25">
      <c r="A1440" s="15" t="s">
        <v>1787</v>
      </c>
      <c r="D1440" s="15">
        <v>1488499</v>
      </c>
      <c r="E1440" s="15">
        <v>1488663</v>
      </c>
      <c r="F1440" s="15">
        <f>ABS(Tabelle2[[#This Row],[Stop]]-Tabelle2[[#This Row],[Start]]+1)</f>
        <v>165</v>
      </c>
      <c r="G1440" s="16">
        <f>Tabelle2[[#This Row],[Size '[bp']]]/$F$3118*100</f>
        <v>5.6900083453455732E-3</v>
      </c>
      <c r="I1440" s="14" t="s">
        <v>120</v>
      </c>
      <c r="J1440" s="14" t="s">
        <v>11627</v>
      </c>
      <c r="K1440" s="22"/>
      <c r="L1440" s="22"/>
      <c r="M1440" s="24"/>
      <c r="N1440" s="20"/>
      <c r="O1440" s="20"/>
      <c r="P1440" s="20"/>
      <c r="Q1440" s="20"/>
    </row>
    <row r="1441" spans="1:17" x14ac:dyDescent="0.25">
      <c r="A1441" s="15" t="s">
        <v>1786</v>
      </c>
      <c r="B1441" s="15" t="s">
        <v>5002</v>
      </c>
      <c r="D1441" s="15">
        <v>1488705</v>
      </c>
      <c r="E1441" s="15">
        <v>1489526</v>
      </c>
      <c r="F1441" s="15">
        <f>ABS(Tabelle2[[#This Row],[Stop]]-Tabelle2[[#This Row],[Start]]+1)</f>
        <v>822</v>
      </c>
      <c r="G1441" s="16">
        <f>Tabelle2[[#This Row],[Size '[bp']]]/$F$3118*100</f>
        <v>2.8346587029539766E-2</v>
      </c>
      <c r="I1441" s="14" t="s">
        <v>8312</v>
      </c>
      <c r="J1441" s="14" t="s">
        <v>6575</v>
      </c>
      <c r="K1441" s="22"/>
      <c r="L1441" s="22"/>
      <c r="M1441" s="24"/>
      <c r="N1441" s="20"/>
      <c r="O1441" s="20"/>
      <c r="P1441" s="20"/>
      <c r="Q1441" s="20"/>
    </row>
    <row r="1442" spans="1:17" x14ac:dyDescent="0.25">
      <c r="A1442" s="15" t="s">
        <v>1785</v>
      </c>
      <c r="B1442" s="15" t="s">
        <v>5003</v>
      </c>
      <c r="C1442" s="15" t="s">
        <v>8313</v>
      </c>
      <c r="D1442" s="15">
        <v>1489526</v>
      </c>
      <c r="E1442" s="15">
        <v>1490488</v>
      </c>
      <c r="F1442" s="15">
        <f>ABS(Tabelle2[[#This Row],[Stop]]-Tabelle2[[#This Row],[Start]]+1)</f>
        <v>963</v>
      </c>
      <c r="G1442" s="16">
        <f>Tabelle2[[#This Row],[Size '[bp']]]/$F$3118*100</f>
        <v>3.3208957797380527E-2</v>
      </c>
      <c r="H1442" s="15" t="s">
        <v>8314</v>
      </c>
      <c r="I1442" s="14" t="s">
        <v>8315</v>
      </c>
      <c r="J1442" s="14" t="s">
        <v>6653</v>
      </c>
      <c r="K1442" s="22"/>
      <c r="L1442" s="22"/>
      <c r="M1442" s="24" t="s">
        <v>10768</v>
      </c>
      <c r="N1442" s="20"/>
      <c r="O1442" s="20"/>
      <c r="P1442" s="20"/>
      <c r="Q1442" s="20"/>
    </row>
    <row r="1443" spans="1:17" ht="25.5" x14ac:dyDescent="0.25">
      <c r="A1443" s="15" t="s">
        <v>1784</v>
      </c>
      <c r="B1443" s="15" t="s">
        <v>5004</v>
      </c>
      <c r="C1443" s="15" t="s">
        <v>8316</v>
      </c>
      <c r="D1443" s="15">
        <v>1490570</v>
      </c>
      <c r="E1443" s="15">
        <v>1492351</v>
      </c>
      <c r="F1443" s="15">
        <f>ABS(Tabelle2[[#This Row],[Stop]]-Tabelle2[[#This Row],[Start]]+1)</f>
        <v>1782</v>
      </c>
      <c r="G1443" s="16">
        <f>Tabelle2[[#This Row],[Size '[bp']]]/$F$3118*100</f>
        <v>6.1452090129732198E-2</v>
      </c>
      <c r="H1443" s="15" t="s">
        <v>8317</v>
      </c>
      <c r="I1443" s="14" t="s">
        <v>8318</v>
      </c>
      <c r="J1443" s="14" t="s">
        <v>6554</v>
      </c>
      <c r="K1443" s="22" t="s">
        <v>7344</v>
      </c>
      <c r="L1443" s="22"/>
      <c r="M1443" s="24"/>
      <c r="N1443" s="20"/>
      <c r="O1443" s="20"/>
      <c r="P1443" s="20"/>
      <c r="Q1443" s="20"/>
    </row>
    <row r="1444" spans="1:17" x14ac:dyDescent="0.25">
      <c r="A1444" s="15" t="s">
        <v>1783</v>
      </c>
      <c r="B1444" s="15" t="s">
        <v>5005</v>
      </c>
      <c r="D1444" s="15">
        <v>1492420</v>
      </c>
      <c r="E1444" s="15">
        <v>1493604</v>
      </c>
      <c r="F1444" s="15">
        <f>ABS(Tabelle2[[#This Row],[Stop]]-Tabelle2[[#This Row],[Start]]+1)</f>
        <v>1185</v>
      </c>
      <c r="G1444" s="16">
        <f>Tabelle2[[#This Row],[Size '[bp']]]/$F$3118*100</f>
        <v>4.0864605389300028E-2</v>
      </c>
      <c r="I1444" s="14" t="s">
        <v>6560</v>
      </c>
      <c r="J1444" s="14" t="s">
        <v>11627</v>
      </c>
      <c r="K1444" s="22"/>
      <c r="L1444" s="22"/>
      <c r="M1444" s="24"/>
      <c r="N1444" s="20"/>
      <c r="O1444" s="20"/>
      <c r="P1444" s="20"/>
      <c r="Q1444" s="20"/>
    </row>
    <row r="1445" spans="1:17" ht="25.5" x14ac:dyDescent="0.25">
      <c r="A1445" s="15" t="s">
        <v>1782</v>
      </c>
      <c r="B1445" s="15" t="s">
        <v>5006</v>
      </c>
      <c r="D1445" s="15">
        <v>1493614</v>
      </c>
      <c r="E1445" s="15">
        <v>1494579</v>
      </c>
      <c r="F1445" s="15">
        <f>ABS(Tabelle2[[#This Row],[Stop]]-Tabelle2[[#This Row],[Start]]+1)</f>
        <v>966</v>
      </c>
      <c r="G1445" s="16">
        <f>Tabelle2[[#This Row],[Size '[bp']]]/$F$3118*100</f>
        <v>3.3312412494568629E-2</v>
      </c>
      <c r="I1445" s="14" t="s">
        <v>8319</v>
      </c>
      <c r="J1445" s="14" t="s">
        <v>6563</v>
      </c>
      <c r="K1445" s="22"/>
      <c r="L1445" s="22"/>
      <c r="M1445" s="24"/>
      <c r="N1445" s="20"/>
      <c r="O1445" s="20"/>
      <c r="P1445" s="20"/>
      <c r="Q1445" s="20"/>
    </row>
    <row r="1446" spans="1:17" x14ac:dyDescent="0.25">
      <c r="A1446" s="15" t="s">
        <v>1781</v>
      </c>
      <c r="B1446" s="15" t="s">
        <v>5007</v>
      </c>
      <c r="C1446" s="15" t="s">
        <v>8320</v>
      </c>
      <c r="D1446" s="15">
        <v>1494980</v>
      </c>
      <c r="E1446" s="15">
        <v>1496644</v>
      </c>
      <c r="F1446" s="15">
        <f>ABS(Tabelle2[[#This Row],[Stop]]-Tabelle2[[#This Row],[Start]]+1)</f>
        <v>1665</v>
      </c>
      <c r="G1446" s="16">
        <f>Tabelle2[[#This Row],[Size '[bp']]]/$F$3118*100</f>
        <v>5.7417356939396244E-2</v>
      </c>
      <c r="H1446" s="15" t="s">
        <v>8321</v>
      </c>
      <c r="I1446" s="14" t="s">
        <v>1780</v>
      </c>
      <c r="J1446" s="14" t="s">
        <v>6708</v>
      </c>
      <c r="K1446" s="22"/>
      <c r="L1446" s="22"/>
      <c r="M1446" s="24"/>
      <c r="N1446" s="20"/>
      <c r="O1446" s="20"/>
      <c r="P1446" s="20"/>
      <c r="Q1446" s="20"/>
    </row>
    <row r="1447" spans="1:17" ht="25.5" x14ac:dyDescent="0.25">
      <c r="A1447" s="15" t="s">
        <v>1779</v>
      </c>
      <c r="B1447" s="15" t="s">
        <v>5008</v>
      </c>
      <c r="D1447" s="15">
        <v>1496660</v>
      </c>
      <c r="E1447" s="15">
        <v>1497331</v>
      </c>
      <c r="F1447" s="15">
        <f>ABS(Tabelle2[[#This Row],[Stop]]-Tabelle2[[#This Row],[Start]]+1)</f>
        <v>672</v>
      </c>
      <c r="G1447" s="16">
        <f>Tabelle2[[#This Row],[Size '[bp']]]/$F$3118*100</f>
        <v>2.3173852170134696E-2</v>
      </c>
      <c r="I1447" s="14" t="s">
        <v>8180</v>
      </c>
      <c r="J1447" s="14" t="s">
        <v>6554</v>
      </c>
      <c r="K1447" s="22"/>
      <c r="L1447" s="22"/>
      <c r="M1447" s="24"/>
      <c r="N1447" s="20"/>
      <c r="O1447" s="20"/>
      <c r="P1447" s="20"/>
      <c r="Q1447" s="20"/>
    </row>
    <row r="1448" spans="1:17" ht="25.5" x14ac:dyDescent="0.25">
      <c r="A1448" s="15" t="s">
        <v>1778</v>
      </c>
      <c r="B1448" s="15" t="s">
        <v>5009</v>
      </c>
      <c r="C1448" s="15" t="s">
        <v>8322</v>
      </c>
      <c r="D1448" s="15">
        <v>1497328</v>
      </c>
      <c r="E1448" s="15">
        <v>1498242</v>
      </c>
      <c r="F1448" s="15">
        <f>ABS(Tabelle2[[#This Row],[Stop]]-Tabelle2[[#This Row],[Start]]+1)</f>
        <v>915</v>
      </c>
      <c r="G1448" s="16">
        <f>Tabelle2[[#This Row],[Size '[bp']]]/$F$3118*100</f>
        <v>3.1553682642370906E-2</v>
      </c>
      <c r="H1448" s="15" t="s">
        <v>8323</v>
      </c>
      <c r="I1448" s="14" t="s">
        <v>8324</v>
      </c>
      <c r="J1448" s="14" t="s">
        <v>6554</v>
      </c>
      <c r="K1448" s="22"/>
      <c r="L1448" s="22"/>
      <c r="M1448" s="24"/>
      <c r="N1448" s="20"/>
      <c r="O1448" s="20"/>
      <c r="P1448" s="20"/>
      <c r="Q1448" s="20"/>
    </row>
    <row r="1449" spans="1:17" ht="25.5" x14ac:dyDescent="0.25">
      <c r="A1449" s="15" t="s">
        <v>1777</v>
      </c>
      <c r="B1449" s="15" t="s">
        <v>5010</v>
      </c>
      <c r="D1449" s="15">
        <v>1499791</v>
      </c>
      <c r="E1449" s="15">
        <v>1498259</v>
      </c>
      <c r="F1449" s="15">
        <f>ABS(Tabelle2[[#This Row],[Stop]]-Tabelle2[[#This Row],[Start]]+1)</f>
        <v>1531</v>
      </c>
      <c r="G1449" s="16">
        <f>Tabelle2[[#This Row],[Size '[bp']]]/$F$3118*100</f>
        <v>5.279638046499438E-2</v>
      </c>
      <c r="I1449" s="14" t="s">
        <v>8325</v>
      </c>
      <c r="J1449" s="14" t="s">
        <v>6690</v>
      </c>
      <c r="K1449" s="22"/>
      <c r="L1449" s="22"/>
      <c r="M1449" s="24"/>
      <c r="N1449" s="20"/>
      <c r="O1449" s="20"/>
      <c r="P1449" s="20"/>
      <c r="Q1449" s="20"/>
    </row>
    <row r="1450" spans="1:17" x14ac:dyDescent="0.25">
      <c r="A1450" s="15" t="s">
        <v>1776</v>
      </c>
      <c r="B1450" s="15" t="s">
        <v>5011</v>
      </c>
      <c r="C1450" s="15" t="s">
        <v>8326</v>
      </c>
      <c r="D1450" s="15">
        <v>1500243</v>
      </c>
      <c r="E1450" s="15">
        <v>1501115</v>
      </c>
      <c r="F1450" s="15">
        <f>ABS(Tabelle2[[#This Row],[Stop]]-Tabelle2[[#This Row],[Start]]+1)</f>
        <v>873</v>
      </c>
      <c r="G1450" s="16">
        <f>Tabelle2[[#This Row],[Size '[bp']]]/$F$3118*100</f>
        <v>3.0105316881737485E-2</v>
      </c>
      <c r="H1450" s="15" t="s">
        <v>8327</v>
      </c>
      <c r="I1450" s="14" t="s">
        <v>8328</v>
      </c>
      <c r="J1450" s="14" t="s">
        <v>6628</v>
      </c>
      <c r="K1450" s="29"/>
      <c r="L1450" s="29"/>
      <c r="M1450" s="20" t="s">
        <v>11343</v>
      </c>
      <c r="N1450" s="20"/>
      <c r="O1450" s="20"/>
      <c r="P1450" s="20"/>
      <c r="Q1450" s="20"/>
    </row>
    <row r="1451" spans="1:17" x14ac:dyDescent="0.25">
      <c r="A1451" s="15" t="s">
        <v>1775</v>
      </c>
      <c r="B1451" s="15" t="s">
        <v>5012</v>
      </c>
      <c r="C1451" s="15" t="s">
        <v>1774</v>
      </c>
      <c r="D1451" s="15">
        <v>1501398</v>
      </c>
      <c r="E1451" s="15">
        <v>1502165</v>
      </c>
      <c r="F1451" s="15">
        <f>ABS(Tabelle2[[#This Row],[Stop]]-Tabelle2[[#This Row],[Start]]+1)</f>
        <v>768</v>
      </c>
      <c r="G1451" s="16">
        <f>Tabelle2[[#This Row],[Size '[bp']]]/$F$3118*100</f>
        <v>2.6484402480153942E-2</v>
      </c>
      <c r="H1451" s="15" t="s">
        <v>8329</v>
      </c>
      <c r="I1451" s="14" t="s">
        <v>8330</v>
      </c>
      <c r="J1451" s="14" t="s">
        <v>6628</v>
      </c>
      <c r="K1451" s="22"/>
      <c r="L1451" s="22"/>
      <c r="M1451" s="24"/>
      <c r="N1451" s="20"/>
      <c r="O1451" s="20"/>
      <c r="P1451" s="20"/>
      <c r="Q1451" s="20"/>
    </row>
    <row r="1452" spans="1:17" x14ac:dyDescent="0.25">
      <c r="A1452" s="15" t="s">
        <v>1773</v>
      </c>
      <c r="B1452" s="15" t="s">
        <v>5013</v>
      </c>
      <c r="D1452" s="15">
        <v>1502938</v>
      </c>
      <c r="E1452" s="15">
        <v>1502375</v>
      </c>
      <c r="F1452" s="15">
        <f>ABS(Tabelle2[[#This Row],[Stop]]-Tabelle2[[#This Row],[Start]]+1)</f>
        <v>562</v>
      </c>
      <c r="G1452" s="16">
        <f>Tabelle2[[#This Row],[Size '[bp']]]/$F$3118*100</f>
        <v>1.938051327323765E-2</v>
      </c>
      <c r="I1452" s="14" t="s">
        <v>7631</v>
      </c>
      <c r="J1452" s="14" t="s">
        <v>6563</v>
      </c>
      <c r="K1452" s="22" t="s">
        <v>6718</v>
      </c>
      <c r="L1452" s="22"/>
      <c r="M1452" s="24"/>
      <c r="N1452" s="20"/>
      <c r="O1452" s="20"/>
      <c r="P1452" s="20"/>
      <c r="Q1452" s="20"/>
    </row>
    <row r="1453" spans="1:17" x14ac:dyDescent="0.25">
      <c r="A1453" s="15" t="s">
        <v>1772</v>
      </c>
      <c r="B1453" s="15" t="s">
        <v>5014</v>
      </c>
      <c r="C1453" s="15" t="s">
        <v>8331</v>
      </c>
      <c r="D1453" s="15">
        <v>1503177</v>
      </c>
      <c r="E1453" s="15">
        <v>1504046</v>
      </c>
      <c r="F1453" s="15">
        <f>ABS(Tabelle2[[#This Row],[Stop]]-Tabelle2[[#This Row],[Start]]+1)</f>
        <v>870</v>
      </c>
      <c r="G1453" s="16">
        <f>Tabelle2[[#This Row],[Size '[bp']]]/$F$3118*100</f>
        <v>3.0001862184549387E-2</v>
      </c>
      <c r="H1453" s="15" t="s">
        <v>8332</v>
      </c>
      <c r="I1453" s="14" t="s">
        <v>8333</v>
      </c>
      <c r="J1453" s="14" t="s">
        <v>6597</v>
      </c>
      <c r="K1453" s="22"/>
      <c r="L1453" s="22"/>
      <c r="M1453" s="24"/>
      <c r="N1453" s="20"/>
      <c r="O1453" s="20"/>
      <c r="P1453" s="20"/>
      <c r="Q1453" s="20"/>
    </row>
    <row r="1454" spans="1:17" x14ac:dyDescent="0.25">
      <c r="A1454" s="15" t="s">
        <v>1771</v>
      </c>
      <c r="B1454" s="15" t="s">
        <v>5015</v>
      </c>
      <c r="C1454" s="15" t="s">
        <v>1770</v>
      </c>
      <c r="D1454" s="15">
        <v>1504068</v>
      </c>
      <c r="E1454" s="15">
        <v>1504646</v>
      </c>
      <c r="F1454" s="15">
        <f>ABS(Tabelle2[[#This Row],[Stop]]-Tabelle2[[#This Row],[Start]]+1)</f>
        <v>579</v>
      </c>
      <c r="G1454" s="16">
        <f>Tabelle2[[#This Row],[Size '[bp']]]/$F$3118*100</f>
        <v>1.9966756557303556E-2</v>
      </c>
      <c r="H1454" s="15" t="s">
        <v>8334</v>
      </c>
      <c r="I1454" s="14" t="s">
        <v>8335</v>
      </c>
      <c r="J1454" s="14" t="s">
        <v>6628</v>
      </c>
      <c r="K1454" s="22"/>
      <c r="L1454" s="22"/>
      <c r="M1454" s="24"/>
      <c r="N1454" s="20"/>
      <c r="O1454" s="20"/>
      <c r="P1454" s="20"/>
      <c r="Q1454" s="20"/>
    </row>
    <row r="1455" spans="1:17" ht="25.5" x14ac:dyDescent="0.25">
      <c r="A1455" s="15" t="s">
        <v>1769</v>
      </c>
      <c r="B1455" s="15" t="s">
        <v>5016</v>
      </c>
      <c r="C1455" s="15" t="s">
        <v>1768</v>
      </c>
      <c r="D1455" s="15">
        <v>1504746</v>
      </c>
      <c r="E1455" s="15">
        <v>1505708</v>
      </c>
      <c r="F1455" s="15">
        <f>ABS(Tabelle2[[#This Row],[Stop]]-Tabelle2[[#This Row],[Start]]+1)</f>
        <v>963</v>
      </c>
      <c r="G1455" s="16">
        <f>Tabelle2[[#This Row],[Size '[bp']]]/$F$3118*100</f>
        <v>3.3208957797380527E-2</v>
      </c>
      <c r="H1455" s="15" t="s">
        <v>8336</v>
      </c>
      <c r="I1455" s="14" t="s">
        <v>8337</v>
      </c>
      <c r="J1455" s="14" t="s">
        <v>6575</v>
      </c>
      <c r="K1455" s="22"/>
      <c r="L1455" s="22"/>
      <c r="M1455" s="24"/>
      <c r="N1455" s="20"/>
      <c r="O1455" s="20"/>
      <c r="P1455" s="20"/>
      <c r="Q1455" s="20"/>
    </row>
    <row r="1456" spans="1:17" x14ac:dyDescent="0.2">
      <c r="A1456" s="15" t="s">
        <v>1767</v>
      </c>
      <c r="B1456" s="15" t="s">
        <v>5017</v>
      </c>
      <c r="C1456" s="15" t="s">
        <v>8338</v>
      </c>
      <c r="D1456" s="15">
        <v>1505705</v>
      </c>
      <c r="E1456" s="15">
        <v>1506415</v>
      </c>
      <c r="F1456" s="15">
        <f>ABS(Tabelle2[[#This Row],[Stop]]-Tabelle2[[#This Row],[Start]]+1)</f>
        <v>711</v>
      </c>
      <c r="G1456" s="16">
        <f>Tabelle2[[#This Row],[Size '[bp']]]/$F$3118*100</f>
        <v>2.4518763233580015E-2</v>
      </c>
      <c r="H1456" s="15" t="s">
        <v>8339</v>
      </c>
      <c r="I1456" s="14" t="s">
        <v>8340</v>
      </c>
      <c r="J1456" s="14" t="s">
        <v>6708</v>
      </c>
      <c r="K1456" s="29"/>
      <c r="L1456" s="29"/>
      <c r="M1456" s="31" t="s">
        <v>10790</v>
      </c>
      <c r="N1456" s="20"/>
      <c r="O1456" s="20"/>
      <c r="P1456" s="20"/>
      <c r="Q1456" s="20"/>
    </row>
    <row r="1457" spans="1:17" x14ac:dyDescent="0.25">
      <c r="A1457" s="15" t="s">
        <v>1766</v>
      </c>
      <c r="B1457" s="15" t="s">
        <v>5018</v>
      </c>
      <c r="D1457" s="15">
        <v>1506412</v>
      </c>
      <c r="E1457" s="15">
        <v>1508043</v>
      </c>
      <c r="F1457" s="15">
        <f>ABS(Tabelle2[[#This Row],[Stop]]-Tabelle2[[#This Row],[Start]]+1)</f>
        <v>1632</v>
      </c>
      <c r="G1457" s="16">
        <f>Tabelle2[[#This Row],[Size '[bp']]]/$F$3118*100</f>
        <v>5.6279355270327118E-2</v>
      </c>
      <c r="I1457" s="14" t="s">
        <v>8341</v>
      </c>
      <c r="J1457" s="14" t="s">
        <v>6563</v>
      </c>
      <c r="K1457" s="22"/>
      <c r="L1457" s="22"/>
      <c r="M1457" s="24"/>
      <c r="N1457" s="20"/>
      <c r="O1457" s="20"/>
      <c r="P1457" s="20"/>
      <c r="Q1457" s="20"/>
    </row>
    <row r="1458" spans="1:17" x14ac:dyDescent="0.25">
      <c r="A1458" s="15" t="s">
        <v>1765</v>
      </c>
      <c r="B1458" s="15" t="s">
        <v>5019</v>
      </c>
      <c r="D1458" s="15">
        <v>1508794</v>
      </c>
      <c r="E1458" s="15">
        <v>1508126</v>
      </c>
      <c r="F1458" s="15">
        <f>ABS(Tabelle2[[#This Row],[Stop]]-Tabelle2[[#This Row],[Start]]+1)</f>
        <v>667</v>
      </c>
      <c r="G1458" s="16">
        <f>Tabelle2[[#This Row],[Size '[bp']]]/$F$3118*100</f>
        <v>2.3001427674821193E-2</v>
      </c>
      <c r="I1458" s="14" t="s">
        <v>6560</v>
      </c>
      <c r="J1458" s="14" t="s">
        <v>11627</v>
      </c>
      <c r="K1458" s="22"/>
      <c r="L1458" s="22"/>
      <c r="M1458" s="24"/>
      <c r="N1458" s="20"/>
      <c r="O1458" s="20"/>
      <c r="P1458" s="20"/>
      <c r="Q1458" s="20"/>
    </row>
    <row r="1459" spans="1:17" ht="25.5" x14ac:dyDescent="0.25">
      <c r="A1459" s="15" t="s">
        <v>1764</v>
      </c>
      <c r="B1459" s="15" t="s">
        <v>5020</v>
      </c>
      <c r="D1459" s="15">
        <v>1509369</v>
      </c>
      <c r="E1459" s="15">
        <v>1508869</v>
      </c>
      <c r="F1459" s="15">
        <f>ABS(Tabelle2[[#This Row],[Stop]]-Tabelle2[[#This Row],[Start]]+1)</f>
        <v>499</v>
      </c>
      <c r="G1459" s="16">
        <f>Tabelle2[[#This Row],[Size '[bp']]]/$F$3118*100</f>
        <v>1.720796463228752E-2</v>
      </c>
      <c r="I1459" s="14" t="s">
        <v>8342</v>
      </c>
      <c r="J1459" s="14" t="s">
        <v>6758</v>
      </c>
      <c r="K1459" s="22"/>
      <c r="L1459" s="22"/>
      <c r="M1459" s="24"/>
      <c r="N1459" s="20"/>
      <c r="O1459" s="20"/>
      <c r="P1459" s="20"/>
      <c r="Q1459" s="20"/>
    </row>
    <row r="1460" spans="1:17" x14ac:dyDescent="0.25">
      <c r="A1460" s="15" t="s">
        <v>1763</v>
      </c>
      <c r="B1460" s="15" t="s">
        <v>5021</v>
      </c>
      <c r="D1460" s="15">
        <v>1510196</v>
      </c>
      <c r="E1460" s="15">
        <v>1509381</v>
      </c>
      <c r="F1460" s="15">
        <f>ABS(Tabelle2[[#This Row],[Stop]]-Tabelle2[[#This Row],[Start]]+1)</f>
        <v>814</v>
      </c>
      <c r="G1460" s="16">
        <f>Tabelle2[[#This Row],[Size '[bp']]]/$F$3118*100</f>
        <v>2.8070707837038161E-2</v>
      </c>
      <c r="I1460" s="14" t="s">
        <v>8071</v>
      </c>
      <c r="J1460" s="14" t="s">
        <v>6563</v>
      </c>
      <c r="K1460" s="22"/>
      <c r="L1460" s="22"/>
      <c r="M1460" s="24"/>
      <c r="N1460" s="20"/>
      <c r="O1460" s="20"/>
      <c r="P1460" s="20"/>
      <c r="Q1460" s="20"/>
    </row>
    <row r="1461" spans="1:17" ht="25.5" x14ac:dyDescent="0.25">
      <c r="A1461" s="15" t="s">
        <v>1762</v>
      </c>
      <c r="B1461" s="15" t="s">
        <v>5022</v>
      </c>
      <c r="D1461" s="15">
        <v>1510418</v>
      </c>
      <c r="E1461" s="15">
        <v>1511836</v>
      </c>
      <c r="F1461" s="15">
        <f>ABS(Tabelle2[[#This Row],[Stop]]-Tabelle2[[#This Row],[Start]]+1)</f>
        <v>1419</v>
      </c>
      <c r="G1461" s="16">
        <f>Tabelle2[[#This Row],[Size '[bp']]]/$F$3118*100</f>
        <v>4.8934071769971929E-2</v>
      </c>
      <c r="I1461" s="14" t="s">
        <v>7733</v>
      </c>
      <c r="J1461" s="14" t="s">
        <v>6563</v>
      </c>
      <c r="K1461" s="22"/>
      <c r="L1461" s="22"/>
      <c r="M1461" s="24"/>
      <c r="N1461" s="20"/>
      <c r="O1461" s="20"/>
      <c r="P1461" s="20"/>
      <c r="Q1461" s="20"/>
    </row>
    <row r="1462" spans="1:17" ht="25.5" x14ac:dyDescent="0.25">
      <c r="A1462" s="15" t="s">
        <v>1761</v>
      </c>
      <c r="B1462" s="15" t="s">
        <v>5023</v>
      </c>
      <c r="D1462" s="15">
        <v>1511833</v>
      </c>
      <c r="E1462" s="15">
        <v>1513602</v>
      </c>
      <c r="F1462" s="15">
        <f>ABS(Tabelle2[[#This Row],[Stop]]-Tabelle2[[#This Row],[Start]]+1)</f>
        <v>1770</v>
      </c>
      <c r="G1462" s="16">
        <f>Tabelle2[[#This Row],[Size '[bp']]]/$F$3118*100</f>
        <v>6.1038271340979784E-2</v>
      </c>
      <c r="I1462" s="14" t="s">
        <v>7733</v>
      </c>
      <c r="J1462" s="14" t="s">
        <v>6563</v>
      </c>
      <c r="K1462" s="22"/>
      <c r="L1462" s="22"/>
      <c r="M1462" s="24"/>
      <c r="N1462" s="20"/>
      <c r="O1462" s="20"/>
      <c r="P1462" s="20"/>
      <c r="Q1462" s="20"/>
    </row>
    <row r="1463" spans="1:17" x14ac:dyDescent="0.25">
      <c r="A1463" s="15" t="s">
        <v>1760</v>
      </c>
      <c r="B1463" s="15" t="s">
        <v>5024</v>
      </c>
      <c r="C1463" s="15" t="s">
        <v>11411</v>
      </c>
      <c r="D1463" s="15">
        <v>1513641</v>
      </c>
      <c r="E1463" s="15">
        <v>1514447</v>
      </c>
      <c r="F1463" s="15">
        <f>ABS(Tabelle2[[#This Row],[Stop]]-Tabelle2[[#This Row],[Start]]+1)</f>
        <v>807</v>
      </c>
      <c r="G1463" s="16">
        <f>Tabelle2[[#This Row],[Size '[bp']]]/$F$3118*100</f>
        <v>2.7829313543599261E-2</v>
      </c>
      <c r="H1463" s="15" t="s">
        <v>11410</v>
      </c>
      <c r="I1463" s="14" t="s">
        <v>11412</v>
      </c>
      <c r="J1463" s="14" t="s">
        <v>6597</v>
      </c>
      <c r="K1463" s="22"/>
      <c r="L1463" s="22"/>
      <c r="M1463" s="24" t="s">
        <v>10834</v>
      </c>
      <c r="N1463" s="20"/>
      <c r="O1463" s="20"/>
      <c r="P1463" s="20"/>
      <c r="Q1463" s="20"/>
    </row>
    <row r="1464" spans="1:17" x14ac:dyDescent="0.25">
      <c r="A1464" s="15" t="s">
        <v>1759</v>
      </c>
      <c r="B1464" s="15" t="s">
        <v>5025</v>
      </c>
      <c r="C1464" s="15" t="s">
        <v>8343</v>
      </c>
      <c r="D1464" s="15">
        <v>1515994</v>
      </c>
      <c r="E1464" s="15">
        <v>1514444</v>
      </c>
      <c r="F1464" s="15">
        <f>ABS(Tabelle2[[#This Row],[Stop]]-Tabelle2[[#This Row],[Start]]+1)</f>
        <v>1549</v>
      </c>
      <c r="G1464" s="16">
        <f>Tabelle2[[#This Row],[Size '[bp']]]/$F$3118*100</f>
        <v>5.3417108648122991E-2</v>
      </c>
      <c r="H1464" s="15" t="s">
        <v>8344</v>
      </c>
      <c r="I1464" s="14" t="s">
        <v>8345</v>
      </c>
      <c r="J1464" s="14" t="s">
        <v>6597</v>
      </c>
      <c r="K1464" s="29"/>
      <c r="L1464" s="29"/>
      <c r="M1464" s="30"/>
      <c r="N1464" s="20"/>
      <c r="O1464" s="20"/>
      <c r="P1464" s="20"/>
      <c r="Q1464" s="20"/>
    </row>
    <row r="1465" spans="1:17" x14ac:dyDescent="0.25">
      <c r="A1465" s="15" t="s">
        <v>1758</v>
      </c>
      <c r="B1465" s="15" t="s">
        <v>5026</v>
      </c>
      <c r="D1465" s="15">
        <v>1516626</v>
      </c>
      <c r="E1465" s="15">
        <v>1516438</v>
      </c>
      <c r="F1465" s="15">
        <f>ABS(Tabelle2[[#This Row],[Stop]]-Tabelle2[[#This Row],[Start]]+1)</f>
        <v>187</v>
      </c>
      <c r="G1465" s="16">
        <f>Tabelle2[[#This Row],[Size '[bp']]]/$F$3118*100</f>
        <v>6.4486761247249825E-3</v>
      </c>
      <c r="I1465" s="14" t="s">
        <v>120</v>
      </c>
      <c r="J1465" s="14" t="s">
        <v>11627</v>
      </c>
      <c r="K1465" s="22"/>
      <c r="L1465" s="22"/>
      <c r="M1465" s="24"/>
      <c r="N1465" s="20"/>
      <c r="O1465" s="20"/>
      <c r="P1465" s="20"/>
      <c r="Q1465" s="20"/>
    </row>
    <row r="1466" spans="1:17" x14ac:dyDescent="0.25">
      <c r="A1466" s="15" t="s">
        <v>8346</v>
      </c>
      <c r="D1466" s="15">
        <v>1516769</v>
      </c>
      <c r="E1466" s="15">
        <v>1516690</v>
      </c>
      <c r="F1466" s="15">
        <f>ABS(Tabelle2[[#This Row],[Stop]]-Tabelle2[[#This Row],[Start]]+1)</f>
        <v>78</v>
      </c>
      <c r="G1466" s="16">
        <f>Tabelle2[[#This Row],[Size '[bp']]]/$F$3118*100</f>
        <v>2.6898221268906349E-3</v>
      </c>
      <c r="I1466" s="14" t="s">
        <v>6935</v>
      </c>
      <c r="J1466" s="14" t="s">
        <v>6575</v>
      </c>
      <c r="K1466" s="22"/>
      <c r="L1466" s="22"/>
      <c r="M1466" s="24"/>
      <c r="N1466" s="20"/>
      <c r="O1466" s="20"/>
      <c r="P1466" s="20"/>
      <c r="Q1466" s="20"/>
    </row>
    <row r="1467" spans="1:17" x14ac:dyDescent="0.25">
      <c r="A1467" s="15" t="s">
        <v>1757</v>
      </c>
      <c r="B1467" s="15" t="s">
        <v>5027</v>
      </c>
      <c r="D1467" s="15">
        <v>1517261</v>
      </c>
      <c r="E1467" s="15">
        <v>1516872</v>
      </c>
      <c r="F1467" s="15">
        <f>ABS(Tabelle2[[#This Row],[Stop]]-Tabelle2[[#This Row],[Start]]+1)</f>
        <v>388</v>
      </c>
      <c r="G1467" s="16">
        <f>Tabelle2[[#This Row],[Size '[bp']]]/$F$3118*100</f>
        <v>1.3380140836327773E-2</v>
      </c>
      <c r="I1467" s="14" t="s">
        <v>6560</v>
      </c>
      <c r="J1467" s="14" t="s">
        <v>11627</v>
      </c>
      <c r="K1467" s="22"/>
      <c r="L1467" s="22"/>
      <c r="M1467" s="24"/>
      <c r="N1467" s="20"/>
      <c r="O1467" s="20"/>
      <c r="P1467" s="20"/>
      <c r="Q1467" s="20"/>
    </row>
    <row r="1468" spans="1:17" x14ac:dyDescent="0.25">
      <c r="A1468" s="15" t="s">
        <v>1756</v>
      </c>
      <c r="B1468" s="15" t="s">
        <v>5028</v>
      </c>
      <c r="D1468" s="15">
        <v>1518444</v>
      </c>
      <c r="E1468" s="15">
        <v>1517263</v>
      </c>
      <c r="F1468" s="15">
        <f>ABS(Tabelle2[[#This Row],[Stop]]-Tabelle2[[#This Row],[Start]]+1)</f>
        <v>1180</v>
      </c>
      <c r="G1468" s="16">
        <f>Tabelle2[[#This Row],[Size '[bp']]]/$F$3118*100</f>
        <v>4.0692180893986518E-2</v>
      </c>
      <c r="I1468" s="14" t="s">
        <v>8347</v>
      </c>
      <c r="J1468" s="14" t="s">
        <v>6563</v>
      </c>
      <c r="K1468" s="22"/>
      <c r="L1468" s="22"/>
      <c r="M1468" s="24"/>
      <c r="N1468" s="20"/>
      <c r="O1468" s="20"/>
      <c r="P1468" s="20"/>
      <c r="Q1468" s="20"/>
    </row>
    <row r="1469" spans="1:17" x14ac:dyDescent="0.25">
      <c r="A1469" s="15" t="s">
        <v>1755</v>
      </c>
      <c r="B1469" s="15" t="s">
        <v>5029</v>
      </c>
      <c r="C1469" s="15" t="s">
        <v>1754</v>
      </c>
      <c r="D1469" s="15">
        <v>1518637</v>
      </c>
      <c r="E1469" s="15">
        <v>1520928</v>
      </c>
      <c r="F1469" s="15">
        <f>ABS(Tabelle2[[#This Row],[Stop]]-Tabelle2[[#This Row],[Start]]+1)</f>
        <v>2292</v>
      </c>
      <c r="G1469" s="16">
        <f>Tabelle2[[#This Row],[Size '[bp']]]/$F$3118*100</f>
        <v>7.9039388651709411E-2</v>
      </c>
      <c r="H1469" s="15" t="s">
        <v>8348</v>
      </c>
      <c r="I1469" s="14" t="s">
        <v>11151</v>
      </c>
      <c r="J1469" s="14" t="s">
        <v>7197</v>
      </c>
      <c r="K1469" s="29"/>
      <c r="L1469" s="29"/>
      <c r="M1469" s="30" t="s">
        <v>11150</v>
      </c>
      <c r="N1469" s="20"/>
      <c r="O1469" s="20"/>
      <c r="P1469" s="20"/>
      <c r="Q1469" s="20"/>
    </row>
    <row r="1470" spans="1:17" ht="51" x14ac:dyDescent="0.25">
      <c r="A1470" s="15" t="s">
        <v>1753</v>
      </c>
      <c r="B1470" s="15" t="s">
        <v>5030</v>
      </c>
      <c r="C1470" s="15" t="s">
        <v>8349</v>
      </c>
      <c r="D1470" s="15">
        <v>1521068</v>
      </c>
      <c r="E1470" s="15">
        <v>1521499</v>
      </c>
      <c r="F1470" s="15">
        <f>ABS(Tabelle2[[#This Row],[Stop]]-Tabelle2[[#This Row],[Start]]+1)</f>
        <v>432</v>
      </c>
      <c r="G1470" s="16">
        <f>Tabelle2[[#This Row],[Size '[bp']]]/$F$3118*100</f>
        <v>1.489747639508659E-2</v>
      </c>
      <c r="H1470" s="15" t="s">
        <v>8350</v>
      </c>
      <c r="I1470" s="14" t="s">
        <v>8351</v>
      </c>
      <c r="J1470" s="14" t="s">
        <v>6566</v>
      </c>
      <c r="K1470" s="29"/>
      <c r="L1470" s="29"/>
      <c r="M1470" s="30" t="s">
        <v>11413</v>
      </c>
      <c r="N1470" s="20"/>
      <c r="O1470" s="20"/>
      <c r="P1470" s="20"/>
      <c r="Q1470" s="20"/>
    </row>
    <row r="1471" spans="1:17" x14ac:dyDescent="0.25">
      <c r="A1471" s="15" t="s">
        <v>1752</v>
      </c>
      <c r="B1471" s="15" t="s">
        <v>5031</v>
      </c>
      <c r="D1471" s="15">
        <v>1521657</v>
      </c>
      <c r="E1471" s="15">
        <v>1522415</v>
      </c>
      <c r="F1471" s="15">
        <f>ABS(Tabelle2[[#This Row],[Stop]]-Tabelle2[[#This Row],[Start]]+1)</f>
        <v>759</v>
      </c>
      <c r="G1471" s="16">
        <f>Tabelle2[[#This Row],[Size '[bp']]]/$F$3118*100</f>
        <v>2.6174038388589636E-2</v>
      </c>
      <c r="I1471" s="14" t="s">
        <v>8352</v>
      </c>
      <c r="J1471" s="14" t="s">
        <v>6566</v>
      </c>
      <c r="K1471" s="22"/>
      <c r="L1471" s="22"/>
      <c r="M1471" s="24"/>
      <c r="N1471" s="20"/>
      <c r="O1471" s="20"/>
      <c r="P1471" s="20"/>
      <c r="Q1471" s="20"/>
    </row>
    <row r="1472" spans="1:17" x14ac:dyDescent="0.25">
      <c r="A1472" s="15" t="s">
        <v>1751</v>
      </c>
      <c r="B1472" s="15" t="s">
        <v>5032</v>
      </c>
      <c r="D1472" s="15">
        <v>1522424</v>
      </c>
      <c r="E1472" s="15">
        <v>1523059</v>
      </c>
      <c r="F1472" s="15">
        <f>ABS(Tabelle2[[#This Row],[Stop]]-Tabelle2[[#This Row],[Start]]+1)</f>
        <v>636</v>
      </c>
      <c r="G1472" s="16">
        <f>Tabelle2[[#This Row],[Size '[bp']]]/$F$3118*100</f>
        <v>2.1932395803877482E-2</v>
      </c>
      <c r="I1472" s="14" t="s">
        <v>6560</v>
      </c>
      <c r="J1472" s="14" t="s">
        <v>11627</v>
      </c>
      <c r="K1472" s="22"/>
      <c r="L1472" s="22"/>
      <c r="M1472" s="24"/>
      <c r="N1472" s="20"/>
      <c r="O1472" s="20"/>
      <c r="P1472" s="20"/>
      <c r="Q1472" s="20"/>
    </row>
    <row r="1473" spans="1:17" x14ac:dyDescent="0.25">
      <c r="A1473" s="15" t="s">
        <v>1750</v>
      </c>
      <c r="B1473" s="15" t="s">
        <v>5033</v>
      </c>
      <c r="D1473" s="15">
        <v>1523238</v>
      </c>
      <c r="E1473" s="15">
        <v>1523813</v>
      </c>
      <c r="F1473" s="15">
        <f>ABS(Tabelle2[[#This Row],[Stop]]-Tabelle2[[#This Row],[Start]]+1)</f>
        <v>576</v>
      </c>
      <c r="G1473" s="16">
        <f>Tabelle2[[#This Row],[Size '[bp']]]/$F$3118*100</f>
        <v>1.9863301860115454E-2</v>
      </c>
      <c r="I1473" s="14" t="s">
        <v>8352</v>
      </c>
      <c r="J1473" s="14" t="s">
        <v>6566</v>
      </c>
      <c r="K1473" s="22"/>
      <c r="L1473" s="22"/>
      <c r="M1473" s="24"/>
      <c r="N1473" s="20"/>
      <c r="O1473" s="20"/>
      <c r="P1473" s="20"/>
      <c r="Q1473" s="20"/>
    </row>
    <row r="1474" spans="1:17" x14ac:dyDescent="0.25">
      <c r="A1474" s="15" t="s">
        <v>1749</v>
      </c>
      <c r="B1474" s="15" t="s">
        <v>5034</v>
      </c>
      <c r="D1474" s="15">
        <v>1524408</v>
      </c>
      <c r="E1474" s="15">
        <v>1523896</v>
      </c>
      <c r="F1474" s="15">
        <f>ABS(Tabelle2[[#This Row],[Stop]]-Tabelle2[[#This Row],[Start]]+1)</f>
        <v>511</v>
      </c>
      <c r="G1474" s="16">
        <f>Tabelle2[[#This Row],[Size '[bp']]]/$F$3118*100</f>
        <v>1.7621783421039927E-2</v>
      </c>
      <c r="I1474" s="14" t="s">
        <v>6564</v>
      </c>
      <c r="J1474" s="14" t="s">
        <v>11627</v>
      </c>
      <c r="K1474" s="22"/>
      <c r="L1474" s="22"/>
      <c r="M1474" s="24"/>
      <c r="N1474" s="20"/>
      <c r="O1474" s="20"/>
      <c r="P1474" s="20"/>
      <c r="Q1474" s="20"/>
    </row>
    <row r="1475" spans="1:17" x14ac:dyDescent="0.25">
      <c r="A1475" s="15" t="s">
        <v>1748</v>
      </c>
      <c r="B1475" s="15" t="s">
        <v>5035</v>
      </c>
      <c r="D1475" s="15">
        <v>1525967</v>
      </c>
      <c r="E1475" s="15">
        <v>1524516</v>
      </c>
      <c r="F1475" s="15">
        <f>ABS(Tabelle2[[#This Row],[Stop]]-Tabelle2[[#This Row],[Start]]+1)</f>
        <v>1450</v>
      </c>
      <c r="G1475" s="16">
        <f>Tabelle2[[#This Row],[Size '[bp']]]/$F$3118*100</f>
        <v>5.0003103640915647E-2</v>
      </c>
      <c r="I1475" s="14" t="s">
        <v>6589</v>
      </c>
      <c r="J1475" s="14" t="s">
        <v>11627</v>
      </c>
      <c r="K1475" s="22"/>
      <c r="L1475" s="22"/>
      <c r="M1475" s="24"/>
      <c r="N1475" s="20"/>
      <c r="O1475" s="20"/>
      <c r="P1475" s="20"/>
      <c r="Q1475" s="20"/>
    </row>
    <row r="1476" spans="1:17" x14ac:dyDescent="0.25">
      <c r="A1476" s="15" t="s">
        <v>1747</v>
      </c>
      <c r="B1476" s="15" t="s">
        <v>5036</v>
      </c>
      <c r="D1476" s="15">
        <v>1526925</v>
      </c>
      <c r="E1476" s="15">
        <v>1526032</v>
      </c>
      <c r="F1476" s="15">
        <f>ABS(Tabelle2[[#This Row],[Stop]]-Tabelle2[[#This Row],[Start]]+1)</f>
        <v>892</v>
      </c>
      <c r="G1476" s="16">
        <f>Tabelle2[[#This Row],[Size '[bp']]]/$F$3118*100</f>
        <v>3.0760529963928796E-2</v>
      </c>
      <c r="I1476" s="14" t="s">
        <v>6560</v>
      </c>
      <c r="J1476" s="14" t="s">
        <v>11627</v>
      </c>
      <c r="K1476" s="22"/>
      <c r="L1476" s="22"/>
      <c r="M1476" s="24"/>
      <c r="N1476" s="20"/>
      <c r="O1476" s="20"/>
      <c r="P1476" s="20"/>
      <c r="Q1476" s="20"/>
    </row>
    <row r="1477" spans="1:17" x14ac:dyDescent="0.25">
      <c r="A1477" s="15" t="s">
        <v>1746</v>
      </c>
      <c r="B1477" s="15" t="s">
        <v>5037</v>
      </c>
      <c r="D1477" s="15">
        <v>1528001</v>
      </c>
      <c r="E1477" s="15">
        <v>1526937</v>
      </c>
      <c r="F1477" s="15">
        <f>ABS(Tabelle2[[#This Row],[Stop]]-Tabelle2[[#This Row],[Start]]+1)</f>
        <v>1063</v>
      </c>
      <c r="G1477" s="16">
        <f>Tabelle2[[#This Row],[Size '[bp']]]/$F$3118*100</f>
        <v>3.6657447703650571E-2</v>
      </c>
      <c r="I1477" s="14" t="s">
        <v>8028</v>
      </c>
      <c r="J1477" s="14" t="s">
        <v>11627</v>
      </c>
      <c r="K1477" s="22"/>
      <c r="L1477" s="22"/>
      <c r="M1477" s="24"/>
      <c r="N1477" s="20"/>
      <c r="O1477" s="20"/>
      <c r="P1477" s="20"/>
      <c r="Q1477" s="20"/>
    </row>
    <row r="1478" spans="1:17" x14ac:dyDescent="0.25">
      <c r="A1478" s="15" t="s">
        <v>1745</v>
      </c>
      <c r="B1478" s="15" t="s">
        <v>5038</v>
      </c>
      <c r="D1478" s="15">
        <v>1529380</v>
      </c>
      <c r="E1478" s="15">
        <v>1527998</v>
      </c>
      <c r="F1478" s="15">
        <f>ABS(Tabelle2[[#This Row],[Stop]]-Tabelle2[[#This Row],[Start]]+1)</f>
        <v>1381</v>
      </c>
      <c r="G1478" s="16">
        <f>Tabelle2[[#This Row],[Size '[bp']]]/$F$3118*100</f>
        <v>4.7623645605589314E-2</v>
      </c>
      <c r="I1478" s="14" t="s">
        <v>8028</v>
      </c>
      <c r="J1478" s="14" t="s">
        <v>11627</v>
      </c>
      <c r="K1478" s="22"/>
      <c r="L1478" s="22"/>
      <c r="M1478" s="24"/>
      <c r="N1478" s="20"/>
      <c r="O1478" s="20"/>
      <c r="P1478" s="20"/>
      <c r="Q1478" s="20"/>
    </row>
    <row r="1479" spans="1:17" x14ac:dyDescent="0.25">
      <c r="A1479" s="15" t="s">
        <v>1744</v>
      </c>
      <c r="B1479" s="15" t="s">
        <v>5039</v>
      </c>
      <c r="D1479" s="15">
        <v>1530797</v>
      </c>
      <c r="E1479" s="15">
        <v>1529451</v>
      </c>
      <c r="F1479" s="15">
        <f>ABS(Tabelle2[[#This Row],[Stop]]-Tabelle2[[#This Row],[Start]]+1)</f>
        <v>1345</v>
      </c>
      <c r="G1479" s="16">
        <f>Tabelle2[[#This Row],[Size '[bp']]]/$F$3118*100</f>
        <v>4.63821892393321E-2</v>
      </c>
      <c r="I1479" s="14" t="s">
        <v>8353</v>
      </c>
      <c r="J1479" s="14" t="s">
        <v>6563</v>
      </c>
      <c r="K1479" s="22"/>
      <c r="L1479" s="22"/>
      <c r="M1479" s="24"/>
      <c r="N1479" s="20"/>
      <c r="O1479" s="20"/>
      <c r="P1479" s="20"/>
      <c r="Q1479" s="20"/>
    </row>
    <row r="1480" spans="1:17" x14ac:dyDescent="0.25">
      <c r="A1480" s="15" t="s">
        <v>1743</v>
      </c>
      <c r="B1480" s="15" t="s">
        <v>5040</v>
      </c>
      <c r="D1480" s="15">
        <v>1530953</v>
      </c>
      <c r="E1480" s="15">
        <v>1531690</v>
      </c>
      <c r="F1480" s="15">
        <f>ABS(Tabelle2[[#This Row],[Stop]]-Tabelle2[[#This Row],[Start]]+1)</f>
        <v>738</v>
      </c>
      <c r="G1480" s="16">
        <f>Tabelle2[[#This Row],[Size '[bp']]]/$F$3118*100</f>
        <v>2.5449855508272928E-2</v>
      </c>
      <c r="I1480" s="14" t="s">
        <v>7396</v>
      </c>
      <c r="J1480" s="14" t="s">
        <v>6690</v>
      </c>
      <c r="K1480" s="22" t="s">
        <v>6744</v>
      </c>
      <c r="L1480" s="22"/>
      <c r="M1480" s="24"/>
      <c r="N1480" s="20"/>
      <c r="O1480" s="20"/>
      <c r="P1480" s="20"/>
      <c r="Q1480" s="20"/>
    </row>
    <row r="1481" spans="1:17" ht="25.5" x14ac:dyDescent="0.25">
      <c r="A1481" s="15" t="s">
        <v>1742</v>
      </c>
      <c r="B1481" s="15" t="s">
        <v>5041</v>
      </c>
      <c r="C1481" s="15" t="s">
        <v>1741</v>
      </c>
      <c r="D1481" s="15">
        <v>1533259</v>
      </c>
      <c r="E1481" s="15">
        <v>1531805</v>
      </c>
      <c r="F1481" s="15">
        <f>ABS(Tabelle2[[#This Row],[Stop]]-Tabelle2[[#This Row],[Start]]+1)</f>
        <v>1453</v>
      </c>
      <c r="G1481" s="16">
        <f>Tabelle2[[#This Row],[Size '[bp']]]/$F$3118*100</f>
        <v>5.0106558338103749E-2</v>
      </c>
      <c r="H1481" s="15" t="s">
        <v>8354</v>
      </c>
      <c r="I1481" s="14" t="s">
        <v>8355</v>
      </c>
      <c r="J1481" s="14" t="s">
        <v>7093</v>
      </c>
      <c r="K1481" s="22" t="s">
        <v>8356</v>
      </c>
      <c r="L1481" s="22"/>
      <c r="M1481" s="24" t="s">
        <v>10769</v>
      </c>
      <c r="N1481" s="20"/>
      <c r="O1481" s="20"/>
      <c r="P1481" s="20"/>
      <c r="Q1481" s="20"/>
    </row>
    <row r="1482" spans="1:17" x14ac:dyDescent="0.25">
      <c r="A1482" s="15" t="s">
        <v>1740</v>
      </c>
      <c r="B1482" s="15" t="s">
        <v>5042</v>
      </c>
      <c r="D1482" s="15">
        <v>1533400</v>
      </c>
      <c r="E1482" s="15">
        <v>1533864</v>
      </c>
      <c r="F1482" s="15">
        <f>ABS(Tabelle2[[#This Row],[Stop]]-Tabelle2[[#This Row],[Start]]+1)</f>
        <v>465</v>
      </c>
      <c r="G1482" s="16">
        <f>Tabelle2[[#This Row],[Size '[bp']]]/$F$3118*100</f>
        <v>1.6035478064155707E-2</v>
      </c>
      <c r="I1482" s="14" t="s">
        <v>8357</v>
      </c>
      <c r="J1482" s="14" t="s">
        <v>6643</v>
      </c>
      <c r="K1482" s="22"/>
      <c r="L1482" s="22"/>
      <c r="M1482" s="24"/>
      <c r="N1482" s="20"/>
      <c r="O1482" s="20"/>
      <c r="P1482" s="20"/>
      <c r="Q1482" s="20"/>
    </row>
    <row r="1483" spans="1:17" x14ac:dyDescent="0.25">
      <c r="A1483" s="15" t="s">
        <v>1739</v>
      </c>
      <c r="B1483" s="15" t="s">
        <v>5043</v>
      </c>
      <c r="D1483" s="15">
        <v>1533882</v>
      </c>
      <c r="E1483" s="15">
        <v>1534466</v>
      </c>
      <c r="F1483" s="15">
        <f>ABS(Tabelle2[[#This Row],[Stop]]-Tabelle2[[#This Row],[Start]]+1)</f>
        <v>585</v>
      </c>
      <c r="G1483" s="16">
        <f>Tabelle2[[#This Row],[Size '[bp']]]/$F$3118*100</f>
        <v>2.017366595167976E-2</v>
      </c>
      <c r="I1483" s="14" t="s">
        <v>8071</v>
      </c>
      <c r="J1483" s="14" t="s">
        <v>6563</v>
      </c>
      <c r="K1483" s="22"/>
      <c r="L1483" s="22"/>
      <c r="M1483" s="24"/>
      <c r="N1483" s="20"/>
      <c r="O1483" s="20"/>
      <c r="P1483" s="20"/>
      <c r="Q1483" s="20"/>
    </row>
    <row r="1484" spans="1:17" x14ac:dyDescent="0.25">
      <c r="A1484" s="15" t="s">
        <v>1738</v>
      </c>
      <c r="B1484" s="15" t="s">
        <v>5044</v>
      </c>
      <c r="D1484" s="15">
        <v>1534508</v>
      </c>
      <c r="E1484" s="15">
        <v>1535251</v>
      </c>
      <c r="F1484" s="15">
        <f>ABS(Tabelle2[[#This Row],[Stop]]-Tabelle2[[#This Row],[Start]]+1)</f>
        <v>744</v>
      </c>
      <c r="G1484" s="16">
        <f>Tabelle2[[#This Row],[Size '[bp']]]/$F$3118*100</f>
        <v>2.5656764902649131E-2</v>
      </c>
      <c r="I1484" s="14" t="s">
        <v>7727</v>
      </c>
      <c r="J1484" s="14" t="s">
        <v>6563</v>
      </c>
      <c r="K1484" s="22" t="s">
        <v>6811</v>
      </c>
      <c r="L1484" s="22"/>
      <c r="M1484" s="24"/>
      <c r="N1484" s="20"/>
      <c r="O1484" s="20"/>
      <c r="P1484" s="20"/>
      <c r="Q1484" s="20"/>
    </row>
    <row r="1485" spans="1:17" x14ac:dyDescent="0.25">
      <c r="A1485" s="15" t="s">
        <v>1737</v>
      </c>
      <c r="B1485" s="15" t="s">
        <v>5045</v>
      </c>
      <c r="D1485" s="15">
        <v>1535248</v>
      </c>
      <c r="E1485" s="15">
        <v>1535991</v>
      </c>
      <c r="F1485" s="15">
        <f>ABS(Tabelle2[[#This Row],[Stop]]-Tabelle2[[#This Row],[Start]]+1)</f>
        <v>744</v>
      </c>
      <c r="G1485" s="16">
        <f>Tabelle2[[#This Row],[Size '[bp']]]/$F$3118*100</f>
        <v>2.5656764902649131E-2</v>
      </c>
      <c r="I1485" s="14" t="s">
        <v>8358</v>
      </c>
      <c r="J1485" s="14" t="s">
        <v>6563</v>
      </c>
      <c r="K1485" s="22" t="s">
        <v>6811</v>
      </c>
      <c r="L1485" s="22"/>
      <c r="M1485" s="24"/>
      <c r="N1485" s="20"/>
      <c r="O1485" s="20"/>
      <c r="P1485" s="20"/>
      <c r="Q1485" s="20"/>
    </row>
    <row r="1486" spans="1:17" ht="38.25" x14ac:dyDescent="0.25">
      <c r="A1486" s="15" t="s">
        <v>1736</v>
      </c>
      <c r="B1486" s="15" t="s">
        <v>5046</v>
      </c>
      <c r="C1486" s="15" t="s">
        <v>11417</v>
      </c>
      <c r="D1486" s="15">
        <v>1536874</v>
      </c>
      <c r="E1486" s="15">
        <v>1535993</v>
      </c>
      <c r="F1486" s="15">
        <f>ABS(Tabelle2[[#This Row],[Stop]]-Tabelle2[[#This Row],[Start]]+1)</f>
        <v>880</v>
      </c>
      <c r="G1486" s="16">
        <f>Tabelle2[[#This Row],[Size '[bp']]]/$F$3118*100</f>
        <v>3.0346711175176389E-2</v>
      </c>
      <c r="H1486" s="15" t="s">
        <v>11418</v>
      </c>
      <c r="I1486" s="14" t="s">
        <v>8359</v>
      </c>
      <c r="J1486" s="14" t="s">
        <v>6566</v>
      </c>
      <c r="K1486" s="22" t="s">
        <v>8360</v>
      </c>
      <c r="L1486" s="22" t="s">
        <v>8361</v>
      </c>
      <c r="M1486" s="24" t="s">
        <v>10860</v>
      </c>
      <c r="N1486" s="20"/>
      <c r="O1486" s="20"/>
      <c r="P1486" s="20"/>
      <c r="Q1486" s="20"/>
    </row>
    <row r="1487" spans="1:17" ht="25.5" x14ac:dyDescent="0.25">
      <c r="A1487" s="15" t="s">
        <v>1735</v>
      </c>
      <c r="B1487" s="15" t="s">
        <v>5047</v>
      </c>
      <c r="C1487" s="15" t="s">
        <v>1734</v>
      </c>
      <c r="D1487" s="15">
        <v>1537694</v>
      </c>
      <c r="E1487" s="15">
        <v>1536846</v>
      </c>
      <c r="F1487" s="15">
        <f>ABS(Tabelle2[[#This Row],[Stop]]-Tabelle2[[#This Row],[Start]]+1)</f>
        <v>847</v>
      </c>
      <c r="G1487" s="16">
        <f>Tabelle2[[#This Row],[Size '[bp']]]/$F$3118*100</f>
        <v>2.9208709506107274E-2</v>
      </c>
      <c r="H1487" s="15" t="s">
        <v>8362</v>
      </c>
      <c r="I1487" s="14" t="s">
        <v>8363</v>
      </c>
      <c r="J1487" s="14" t="s">
        <v>6690</v>
      </c>
      <c r="K1487" s="22" t="s">
        <v>8360</v>
      </c>
      <c r="L1487" s="22"/>
      <c r="M1487" s="24"/>
      <c r="N1487" s="20"/>
      <c r="O1487" s="20"/>
      <c r="P1487" s="20"/>
      <c r="Q1487" s="20"/>
    </row>
    <row r="1488" spans="1:17" ht="25.5" x14ac:dyDescent="0.25">
      <c r="A1488" s="15" t="s">
        <v>1733</v>
      </c>
      <c r="B1488" s="15" t="s">
        <v>5048</v>
      </c>
      <c r="C1488" s="15" t="s">
        <v>1732</v>
      </c>
      <c r="D1488" s="15">
        <v>1538497</v>
      </c>
      <c r="E1488" s="15">
        <v>1537691</v>
      </c>
      <c r="F1488" s="15">
        <f>ABS(Tabelle2[[#This Row],[Stop]]-Tabelle2[[#This Row],[Start]]+1)</f>
        <v>805</v>
      </c>
      <c r="G1488" s="16">
        <f>Tabelle2[[#This Row],[Size '[bp']]]/$F$3118*100</f>
        <v>2.7760343745473856E-2</v>
      </c>
      <c r="H1488" s="15" t="s">
        <v>8364</v>
      </c>
      <c r="I1488" s="14" t="s">
        <v>8363</v>
      </c>
      <c r="J1488" s="14" t="s">
        <v>6690</v>
      </c>
      <c r="K1488" s="22" t="s">
        <v>8360</v>
      </c>
      <c r="L1488" s="22"/>
      <c r="M1488" s="24"/>
      <c r="N1488" s="20"/>
      <c r="O1488" s="20"/>
      <c r="P1488" s="20"/>
      <c r="Q1488" s="20"/>
    </row>
    <row r="1489" spans="1:17" ht="25.5" x14ac:dyDescent="0.25">
      <c r="A1489" s="15" t="s">
        <v>1731</v>
      </c>
      <c r="B1489" s="15" t="s">
        <v>5049</v>
      </c>
      <c r="C1489" s="15" t="s">
        <v>1730</v>
      </c>
      <c r="D1489" s="15">
        <v>1539300</v>
      </c>
      <c r="E1489" s="15">
        <v>1538494</v>
      </c>
      <c r="F1489" s="15">
        <f>ABS(Tabelle2[[#This Row],[Stop]]-Tabelle2[[#This Row],[Start]]+1)</f>
        <v>805</v>
      </c>
      <c r="G1489" s="16">
        <f>Tabelle2[[#This Row],[Size '[bp']]]/$F$3118*100</f>
        <v>2.7760343745473856E-2</v>
      </c>
      <c r="H1489" s="15" t="s">
        <v>8365</v>
      </c>
      <c r="I1489" s="14" t="s">
        <v>8366</v>
      </c>
      <c r="J1489" s="14" t="s">
        <v>6690</v>
      </c>
      <c r="K1489" s="22" t="s">
        <v>8360</v>
      </c>
      <c r="L1489" s="22"/>
      <c r="M1489" s="24"/>
      <c r="N1489" s="20"/>
      <c r="O1489" s="20"/>
      <c r="P1489" s="20"/>
      <c r="Q1489" s="20"/>
    </row>
    <row r="1490" spans="1:17" ht="25.5" x14ac:dyDescent="0.25">
      <c r="A1490" s="15" t="s">
        <v>1729</v>
      </c>
      <c r="B1490" s="15" t="s">
        <v>5050</v>
      </c>
      <c r="C1490" s="15" t="s">
        <v>1728</v>
      </c>
      <c r="D1490" s="15">
        <v>1540386</v>
      </c>
      <c r="E1490" s="15">
        <v>1539334</v>
      </c>
      <c r="F1490" s="15">
        <f>ABS(Tabelle2[[#This Row],[Stop]]-Tabelle2[[#This Row],[Start]]+1)</f>
        <v>1051</v>
      </c>
      <c r="G1490" s="16">
        <f>Tabelle2[[#This Row],[Size '[bp']]]/$F$3118*100</f>
        <v>3.6243628914898164E-2</v>
      </c>
      <c r="H1490" s="15" t="s">
        <v>8367</v>
      </c>
      <c r="I1490" s="14" t="s">
        <v>8368</v>
      </c>
      <c r="J1490" s="14" t="s">
        <v>6690</v>
      </c>
      <c r="K1490" s="22" t="s">
        <v>8360</v>
      </c>
      <c r="L1490" s="22"/>
      <c r="M1490" s="24"/>
      <c r="N1490" s="20"/>
      <c r="O1490" s="20"/>
      <c r="P1490" s="20"/>
      <c r="Q1490" s="20"/>
    </row>
    <row r="1491" spans="1:17" ht="25.5" x14ac:dyDescent="0.25">
      <c r="A1491" s="15" t="s">
        <v>1727</v>
      </c>
      <c r="B1491" s="15" t="s">
        <v>5051</v>
      </c>
      <c r="C1491" s="15" t="s">
        <v>11414</v>
      </c>
      <c r="D1491" s="15">
        <v>1541131</v>
      </c>
      <c r="E1491" s="15">
        <v>1540427</v>
      </c>
      <c r="F1491" s="15">
        <f>ABS(Tabelle2[[#This Row],[Stop]]-Tabelle2[[#This Row],[Start]]+1)</f>
        <v>703</v>
      </c>
      <c r="G1491" s="16">
        <f>Tabelle2[[#This Row],[Size '[bp']]]/$F$3118*100</f>
        <v>2.4242884041078411E-2</v>
      </c>
      <c r="H1491" s="15" t="s">
        <v>11415</v>
      </c>
      <c r="I1491" s="14" t="s">
        <v>11416</v>
      </c>
      <c r="J1491" s="14" t="s">
        <v>6690</v>
      </c>
      <c r="K1491" s="22" t="s">
        <v>8360</v>
      </c>
      <c r="L1491" s="22"/>
      <c r="M1491" s="24"/>
      <c r="N1491" s="20"/>
      <c r="O1491" s="20"/>
      <c r="P1491" s="20"/>
      <c r="Q1491" s="20"/>
    </row>
    <row r="1492" spans="1:17" x14ac:dyDescent="0.25">
      <c r="A1492" s="15" t="s">
        <v>1726</v>
      </c>
      <c r="B1492" s="15" t="s">
        <v>5052</v>
      </c>
      <c r="C1492" s="15" t="s">
        <v>1725</v>
      </c>
      <c r="D1492" s="15">
        <v>1543575</v>
      </c>
      <c r="E1492" s="15">
        <v>1541284</v>
      </c>
      <c r="F1492" s="15">
        <f>ABS(Tabelle2[[#This Row],[Stop]]-Tabelle2[[#This Row],[Start]]+1)</f>
        <v>2290</v>
      </c>
      <c r="G1492" s="16">
        <f>Tabelle2[[#This Row],[Size '[bp']]]/$F$3118*100</f>
        <v>7.8970418853584023E-2</v>
      </c>
      <c r="H1492" s="15" t="s">
        <v>8369</v>
      </c>
      <c r="I1492" s="14" t="s">
        <v>8370</v>
      </c>
      <c r="J1492" s="14" t="s">
        <v>6653</v>
      </c>
      <c r="K1492" s="22"/>
      <c r="L1492" s="22"/>
      <c r="M1492" s="24"/>
      <c r="N1492" s="20"/>
      <c r="O1492" s="20"/>
      <c r="P1492" s="20"/>
      <c r="Q1492" s="20"/>
    </row>
    <row r="1493" spans="1:17" x14ac:dyDescent="0.25">
      <c r="A1493" s="15" t="s">
        <v>1724</v>
      </c>
      <c r="B1493" s="15" t="s">
        <v>5053</v>
      </c>
      <c r="C1493" s="15" t="s">
        <v>1723</v>
      </c>
      <c r="D1493" s="15">
        <v>1544389</v>
      </c>
      <c r="E1493" s="15">
        <v>1543583</v>
      </c>
      <c r="F1493" s="15">
        <f>ABS(Tabelle2[[#This Row],[Stop]]-Tabelle2[[#This Row],[Start]]+1)</f>
        <v>805</v>
      </c>
      <c r="G1493" s="16">
        <f>Tabelle2[[#This Row],[Size '[bp']]]/$F$3118*100</f>
        <v>2.7760343745473856E-2</v>
      </c>
      <c r="H1493" s="15" t="s">
        <v>8371</v>
      </c>
      <c r="I1493" s="14" t="s">
        <v>8372</v>
      </c>
      <c r="J1493" s="14" t="s">
        <v>6653</v>
      </c>
      <c r="K1493" s="22"/>
      <c r="L1493" s="22"/>
      <c r="M1493" s="24"/>
      <c r="N1493" s="20"/>
      <c r="O1493" s="20"/>
      <c r="P1493" s="20"/>
      <c r="Q1493" s="20"/>
    </row>
    <row r="1494" spans="1:17" ht="25.5" x14ac:dyDescent="0.25">
      <c r="A1494" s="15" t="s">
        <v>1722</v>
      </c>
      <c r="B1494" s="15" t="s">
        <v>5054</v>
      </c>
      <c r="C1494" s="15" t="s">
        <v>1721</v>
      </c>
      <c r="D1494" s="15">
        <v>1546021</v>
      </c>
      <c r="E1494" s="15">
        <v>1544618</v>
      </c>
      <c r="F1494" s="15">
        <f>ABS(Tabelle2[[#This Row],[Stop]]-Tabelle2[[#This Row],[Start]]+1)</f>
        <v>1402</v>
      </c>
      <c r="G1494" s="16">
        <f>Tabelle2[[#This Row],[Size '[bp']]]/$F$3118*100</f>
        <v>4.8347828485906026E-2</v>
      </c>
      <c r="H1494" s="15" t="s">
        <v>8373</v>
      </c>
      <c r="I1494" s="14" t="s">
        <v>8374</v>
      </c>
      <c r="J1494" s="14" t="s">
        <v>7961</v>
      </c>
      <c r="K1494" s="22" t="s">
        <v>6826</v>
      </c>
      <c r="L1494" s="22"/>
      <c r="M1494" s="24"/>
      <c r="N1494" s="20"/>
      <c r="O1494" s="20"/>
      <c r="P1494" s="20"/>
      <c r="Q1494" s="20"/>
    </row>
    <row r="1495" spans="1:17" ht="25.5" x14ac:dyDescent="0.25">
      <c r="A1495" s="15" t="s">
        <v>1720</v>
      </c>
      <c r="B1495" s="15" t="s">
        <v>5055</v>
      </c>
      <c r="C1495" s="15" t="s">
        <v>1719</v>
      </c>
      <c r="D1495" s="15">
        <v>1546443</v>
      </c>
      <c r="E1495" s="15">
        <v>1547759</v>
      </c>
      <c r="F1495" s="15">
        <f>ABS(Tabelle2[[#This Row],[Stop]]-Tabelle2[[#This Row],[Start]]+1)</f>
        <v>1317</v>
      </c>
      <c r="G1495" s="16">
        <f>Tabelle2[[#This Row],[Size '[bp']]]/$F$3118*100</f>
        <v>4.5416612065576484E-2</v>
      </c>
      <c r="H1495" s="15" t="s">
        <v>8375</v>
      </c>
      <c r="I1495" s="14" t="s">
        <v>8376</v>
      </c>
      <c r="J1495" s="14" t="s">
        <v>6632</v>
      </c>
      <c r="K1495" s="22"/>
      <c r="L1495" s="22"/>
      <c r="M1495" s="24"/>
      <c r="N1495" s="20"/>
      <c r="O1495" s="20"/>
      <c r="P1495" s="20"/>
      <c r="Q1495" s="20"/>
    </row>
    <row r="1496" spans="1:17" x14ac:dyDescent="0.25">
      <c r="A1496" s="15" t="s">
        <v>1718</v>
      </c>
      <c r="B1496" s="15" t="s">
        <v>5056</v>
      </c>
      <c r="D1496" s="15">
        <v>1549159</v>
      </c>
      <c r="E1496" s="15">
        <v>1547771</v>
      </c>
      <c r="F1496" s="15">
        <f>ABS(Tabelle2[[#This Row],[Stop]]-Tabelle2[[#This Row],[Start]]+1)</f>
        <v>1387</v>
      </c>
      <c r="G1496" s="16">
        <f>Tabelle2[[#This Row],[Size '[bp']]]/$F$3118*100</f>
        <v>4.7830554999965511E-2</v>
      </c>
      <c r="I1496" s="14" t="s">
        <v>6704</v>
      </c>
      <c r="J1496" s="14" t="s">
        <v>6563</v>
      </c>
      <c r="K1496" s="22"/>
      <c r="L1496" s="22"/>
      <c r="M1496" s="24"/>
      <c r="N1496" s="20"/>
      <c r="O1496" s="20"/>
      <c r="P1496" s="20"/>
      <c r="Q1496" s="20"/>
    </row>
    <row r="1497" spans="1:17" x14ac:dyDescent="0.25">
      <c r="A1497" s="15" t="s">
        <v>1717</v>
      </c>
      <c r="B1497" s="15" t="s">
        <v>5057</v>
      </c>
      <c r="C1497" s="15" t="s">
        <v>8377</v>
      </c>
      <c r="D1497" s="15">
        <v>1549907</v>
      </c>
      <c r="E1497" s="15">
        <v>1549431</v>
      </c>
      <c r="F1497" s="15">
        <f>ABS(Tabelle2[[#This Row],[Stop]]-Tabelle2[[#This Row],[Start]]+1)</f>
        <v>475</v>
      </c>
      <c r="G1497" s="16">
        <f>Tabelle2[[#This Row],[Size '[bp']]]/$F$3118*100</f>
        <v>1.638032705478271E-2</v>
      </c>
      <c r="H1497" s="15" t="s">
        <v>8378</v>
      </c>
      <c r="I1497" s="14" t="s">
        <v>8379</v>
      </c>
      <c r="J1497" s="14" t="s">
        <v>6708</v>
      </c>
      <c r="K1497" s="22"/>
      <c r="L1497" s="22"/>
      <c r="M1497" s="24"/>
      <c r="N1497" s="20"/>
      <c r="O1497" s="20"/>
      <c r="P1497" s="20"/>
      <c r="Q1497" s="20"/>
    </row>
    <row r="1498" spans="1:17" x14ac:dyDescent="0.25">
      <c r="A1498" s="15" t="s">
        <v>1716</v>
      </c>
      <c r="B1498" s="15" t="s">
        <v>5058</v>
      </c>
      <c r="D1498" s="15">
        <v>1550247</v>
      </c>
      <c r="E1498" s="15">
        <v>1550819</v>
      </c>
      <c r="F1498" s="15">
        <f>ABS(Tabelle2[[#This Row],[Stop]]-Tabelle2[[#This Row],[Start]]+1)</f>
        <v>573</v>
      </c>
      <c r="G1498" s="16">
        <f>Tabelle2[[#This Row],[Size '[bp']]]/$F$3118*100</f>
        <v>1.9759847162927353E-2</v>
      </c>
      <c r="I1498" s="14" t="s">
        <v>6564</v>
      </c>
      <c r="J1498" s="14" t="s">
        <v>11627</v>
      </c>
      <c r="K1498" s="22"/>
      <c r="L1498" s="22"/>
      <c r="M1498" s="24"/>
      <c r="N1498" s="20"/>
      <c r="O1498" s="20"/>
      <c r="P1498" s="20"/>
      <c r="Q1498" s="20"/>
    </row>
    <row r="1499" spans="1:17" x14ac:dyDescent="0.25">
      <c r="A1499" s="15" t="s">
        <v>1715</v>
      </c>
      <c r="B1499" s="15" t="s">
        <v>5059</v>
      </c>
      <c r="C1499" s="15" t="s">
        <v>8380</v>
      </c>
      <c r="D1499" s="15">
        <v>1550870</v>
      </c>
      <c r="E1499" s="15">
        <v>1551868</v>
      </c>
      <c r="F1499" s="15">
        <f>ABS(Tabelle2[[#This Row],[Stop]]-Tabelle2[[#This Row],[Start]]+1)</f>
        <v>999</v>
      </c>
      <c r="G1499" s="16">
        <f>Tabelle2[[#This Row],[Size '[bp']]]/$F$3118*100</f>
        <v>3.4450414163637741E-2</v>
      </c>
      <c r="H1499" s="15" t="s">
        <v>8381</v>
      </c>
      <c r="I1499" s="14" t="s">
        <v>8382</v>
      </c>
      <c r="J1499" s="14" t="s">
        <v>6597</v>
      </c>
      <c r="K1499" s="22"/>
      <c r="L1499" s="22"/>
      <c r="M1499" s="24"/>
      <c r="N1499" s="20"/>
      <c r="O1499" s="20"/>
      <c r="P1499" s="20"/>
      <c r="Q1499" s="20"/>
    </row>
    <row r="1500" spans="1:17" x14ac:dyDescent="0.25">
      <c r="A1500" s="15" t="s">
        <v>1714</v>
      </c>
      <c r="B1500" s="15" t="s">
        <v>5060</v>
      </c>
      <c r="D1500" s="15">
        <v>1551936</v>
      </c>
      <c r="E1500" s="15">
        <v>1552421</v>
      </c>
      <c r="F1500" s="15">
        <f>ABS(Tabelle2[[#This Row],[Stop]]-Tabelle2[[#This Row],[Start]]+1)</f>
        <v>486</v>
      </c>
      <c r="G1500" s="16">
        <f>Tabelle2[[#This Row],[Size '[bp']]]/$F$3118*100</f>
        <v>1.6759660944472416E-2</v>
      </c>
      <c r="I1500" s="14" t="s">
        <v>6589</v>
      </c>
      <c r="J1500" s="14" t="s">
        <v>11627</v>
      </c>
      <c r="K1500" s="22"/>
      <c r="L1500" s="22"/>
      <c r="M1500" s="24"/>
      <c r="N1500" s="20"/>
      <c r="O1500" s="20"/>
      <c r="P1500" s="20"/>
      <c r="Q1500" s="20"/>
    </row>
    <row r="1501" spans="1:17" x14ac:dyDescent="0.25">
      <c r="A1501" s="15" t="s">
        <v>1713</v>
      </c>
      <c r="B1501" s="15" t="s">
        <v>5061</v>
      </c>
      <c r="D1501" s="15">
        <v>1553042</v>
      </c>
      <c r="E1501" s="15">
        <v>1553707</v>
      </c>
      <c r="F1501" s="15">
        <f>ABS(Tabelle2[[#This Row],[Stop]]-Tabelle2[[#This Row],[Start]]+1)</f>
        <v>666</v>
      </c>
      <c r="G1501" s="16">
        <f>Tabelle2[[#This Row],[Size '[bp']]]/$F$3118*100</f>
        <v>2.2966942775758493E-2</v>
      </c>
      <c r="I1501" s="14" t="s">
        <v>6560</v>
      </c>
      <c r="J1501" s="14" t="s">
        <v>11627</v>
      </c>
      <c r="K1501" s="22"/>
      <c r="L1501" s="22"/>
      <c r="M1501" s="24"/>
      <c r="N1501" s="20"/>
      <c r="O1501" s="20"/>
      <c r="P1501" s="20"/>
      <c r="Q1501" s="20"/>
    </row>
    <row r="1502" spans="1:17" ht="25.5" x14ac:dyDescent="0.25">
      <c r="A1502" s="15" t="s">
        <v>1712</v>
      </c>
      <c r="B1502" s="15" t="s">
        <v>5062</v>
      </c>
      <c r="D1502" s="15">
        <v>1553925</v>
      </c>
      <c r="E1502" s="15">
        <v>1555442</v>
      </c>
      <c r="F1502" s="15">
        <f>ABS(Tabelle2[[#This Row],[Stop]]-Tabelle2[[#This Row],[Start]]+1)</f>
        <v>1518</v>
      </c>
      <c r="G1502" s="16">
        <f>Tabelle2[[#This Row],[Size '[bp']]]/$F$3118*100</f>
        <v>5.2348076777179273E-2</v>
      </c>
      <c r="I1502" s="14" t="s">
        <v>7613</v>
      </c>
      <c r="J1502" s="14" t="s">
        <v>6563</v>
      </c>
      <c r="K1502" s="22"/>
      <c r="L1502" s="22"/>
      <c r="M1502" s="24"/>
      <c r="N1502" s="20"/>
      <c r="O1502" s="20"/>
      <c r="P1502" s="20"/>
      <c r="Q1502" s="20"/>
    </row>
    <row r="1503" spans="1:17" x14ac:dyDescent="0.25">
      <c r="A1503" s="15" t="s">
        <v>1711</v>
      </c>
      <c r="B1503" s="15" t="s">
        <v>5063</v>
      </c>
      <c r="D1503" s="15">
        <v>1556151</v>
      </c>
      <c r="E1503" s="15">
        <v>1555534</v>
      </c>
      <c r="F1503" s="15">
        <f>ABS(Tabelle2[[#This Row],[Stop]]-Tabelle2[[#This Row],[Start]]+1)</f>
        <v>616</v>
      </c>
      <c r="G1503" s="16">
        <f>Tabelle2[[#This Row],[Size '[bp']]]/$F$3118*100</f>
        <v>2.1242697822623474E-2</v>
      </c>
      <c r="I1503" s="14" t="s">
        <v>6589</v>
      </c>
      <c r="J1503" s="14" t="s">
        <v>11627</v>
      </c>
      <c r="K1503" s="22" t="s">
        <v>6718</v>
      </c>
      <c r="L1503" s="22"/>
      <c r="M1503" s="24"/>
      <c r="N1503" s="20"/>
      <c r="O1503" s="20"/>
      <c r="P1503" s="20"/>
      <c r="Q1503" s="20"/>
    </row>
    <row r="1504" spans="1:17" x14ac:dyDescent="0.25">
      <c r="A1504" s="15" t="s">
        <v>1710</v>
      </c>
      <c r="B1504" s="15" t="s">
        <v>5064</v>
      </c>
      <c r="D1504" s="15">
        <v>1556546</v>
      </c>
      <c r="E1504" s="15">
        <v>1556355</v>
      </c>
      <c r="F1504" s="15">
        <f>ABS(Tabelle2[[#This Row],[Stop]]-Tabelle2[[#This Row],[Start]]+1)</f>
        <v>190</v>
      </c>
      <c r="G1504" s="16">
        <f>Tabelle2[[#This Row],[Size '[bp']]]/$F$3118*100</f>
        <v>6.5521308219130842E-3</v>
      </c>
      <c r="I1504" s="14" t="s">
        <v>6564</v>
      </c>
      <c r="J1504" s="14" t="s">
        <v>11627</v>
      </c>
      <c r="K1504" s="22"/>
      <c r="L1504" s="22"/>
      <c r="M1504" s="24"/>
      <c r="N1504" s="20"/>
      <c r="O1504" s="20"/>
      <c r="P1504" s="20"/>
      <c r="Q1504" s="20"/>
    </row>
    <row r="1505" spans="1:17" x14ac:dyDescent="0.25">
      <c r="A1505" s="15" t="s">
        <v>1709</v>
      </c>
      <c r="B1505" s="15" t="s">
        <v>5065</v>
      </c>
      <c r="D1505" s="15">
        <v>1557293</v>
      </c>
      <c r="E1505" s="15">
        <v>1556550</v>
      </c>
      <c r="F1505" s="15">
        <f>ABS(Tabelle2[[#This Row],[Stop]]-Tabelle2[[#This Row],[Start]]+1)</f>
        <v>742</v>
      </c>
      <c r="G1505" s="16">
        <f>Tabelle2[[#This Row],[Size '[bp']]]/$F$3118*100</f>
        <v>2.558779510452373E-2</v>
      </c>
      <c r="I1505" s="14" t="s">
        <v>6589</v>
      </c>
      <c r="J1505" s="14" t="s">
        <v>11627</v>
      </c>
      <c r="K1505" s="22"/>
      <c r="L1505" s="22"/>
      <c r="M1505" s="24"/>
      <c r="N1505" s="20"/>
      <c r="O1505" s="20"/>
      <c r="P1505" s="20"/>
      <c r="Q1505" s="20"/>
    </row>
    <row r="1506" spans="1:17" x14ac:dyDescent="0.25">
      <c r="A1506" s="15" t="s">
        <v>1708</v>
      </c>
      <c r="B1506" s="15" t="s">
        <v>5066</v>
      </c>
      <c r="D1506" s="15">
        <v>1557640</v>
      </c>
      <c r="E1506" s="15">
        <v>1557302</v>
      </c>
      <c r="F1506" s="15">
        <f>ABS(Tabelle2[[#This Row],[Stop]]-Tabelle2[[#This Row],[Start]]+1)</f>
        <v>337</v>
      </c>
      <c r="G1506" s="16">
        <f>Tabelle2[[#This Row],[Size '[bp']]]/$F$3118*100</f>
        <v>1.1621410984130049E-2</v>
      </c>
      <c r="I1506" s="14" t="s">
        <v>6560</v>
      </c>
      <c r="J1506" s="14" t="s">
        <v>11627</v>
      </c>
      <c r="K1506" s="22"/>
      <c r="L1506" s="22"/>
      <c r="M1506" s="24"/>
      <c r="N1506" s="20"/>
      <c r="O1506" s="20"/>
      <c r="P1506" s="20"/>
      <c r="Q1506" s="20"/>
    </row>
    <row r="1507" spans="1:17" x14ac:dyDescent="0.25">
      <c r="A1507" s="15" t="s">
        <v>1707</v>
      </c>
      <c r="B1507" s="15" t="s">
        <v>5067</v>
      </c>
      <c r="D1507" s="15">
        <v>1557843</v>
      </c>
      <c r="E1507" s="15">
        <v>1558241</v>
      </c>
      <c r="F1507" s="15">
        <f>ABS(Tabelle2[[#This Row],[Stop]]-Tabelle2[[#This Row],[Start]]+1)</f>
        <v>399</v>
      </c>
      <c r="G1507" s="16">
        <f>Tabelle2[[#This Row],[Size '[bp']]]/$F$3118*100</f>
        <v>1.3759474726017478E-2</v>
      </c>
      <c r="I1507" s="14" t="s">
        <v>8383</v>
      </c>
      <c r="J1507" s="14" t="s">
        <v>11627</v>
      </c>
      <c r="K1507" s="22"/>
      <c r="L1507" s="22"/>
      <c r="M1507" s="24"/>
      <c r="N1507" s="20"/>
      <c r="O1507" s="20"/>
      <c r="P1507" s="20"/>
      <c r="Q1507" s="20"/>
    </row>
    <row r="1508" spans="1:17" x14ac:dyDescent="0.25">
      <c r="A1508" s="15" t="s">
        <v>1706</v>
      </c>
      <c r="B1508" s="15" t="s">
        <v>5068</v>
      </c>
      <c r="C1508" s="15" t="s">
        <v>8384</v>
      </c>
      <c r="D1508" s="15">
        <v>1559290</v>
      </c>
      <c r="E1508" s="15">
        <v>1558478</v>
      </c>
      <c r="F1508" s="15">
        <f>ABS(Tabelle2[[#This Row],[Stop]]-Tabelle2[[#This Row],[Start]]+1)</f>
        <v>811</v>
      </c>
      <c r="G1508" s="16">
        <f>Tabelle2[[#This Row],[Size '[bp']]]/$F$3118*100</f>
        <v>2.7967253139850056E-2</v>
      </c>
      <c r="H1508" s="15" t="s">
        <v>8385</v>
      </c>
      <c r="I1508" s="14" t="s">
        <v>8386</v>
      </c>
      <c r="J1508" s="14" t="s">
        <v>6632</v>
      </c>
      <c r="K1508" s="29"/>
      <c r="L1508" s="29"/>
      <c r="M1508" s="30" t="s">
        <v>11221</v>
      </c>
      <c r="N1508" s="20"/>
      <c r="O1508" s="20"/>
      <c r="P1508" s="20"/>
      <c r="Q1508" s="20"/>
    </row>
    <row r="1509" spans="1:17" ht="25.5" x14ac:dyDescent="0.25">
      <c r="A1509" s="15" t="s">
        <v>1705</v>
      </c>
      <c r="B1509" s="15" t="s">
        <v>5069</v>
      </c>
      <c r="C1509" s="15" t="s">
        <v>11222</v>
      </c>
      <c r="D1509" s="15">
        <v>1560960</v>
      </c>
      <c r="E1509" s="15">
        <v>1559323</v>
      </c>
      <c r="F1509" s="15">
        <f>ABS(Tabelle2[[#This Row],[Stop]]-Tabelle2[[#This Row],[Start]]+1)</f>
        <v>1636</v>
      </c>
      <c r="G1509" s="16">
        <f>Tabelle2[[#This Row],[Size '[bp']]]/$F$3118*100</f>
        <v>5.641729486657792E-2</v>
      </c>
      <c r="H1509" s="15" t="s">
        <v>8387</v>
      </c>
      <c r="I1509" s="14" t="s">
        <v>8388</v>
      </c>
      <c r="J1509" s="14" t="s">
        <v>6632</v>
      </c>
      <c r="K1509" s="29"/>
      <c r="L1509" s="29"/>
      <c r="M1509" s="30" t="s">
        <v>11221</v>
      </c>
      <c r="N1509" s="20"/>
      <c r="O1509" s="20"/>
      <c r="P1509" s="20"/>
      <c r="Q1509" s="20"/>
    </row>
    <row r="1510" spans="1:17" x14ac:dyDescent="0.25">
      <c r="A1510" s="15" t="s">
        <v>1704</v>
      </c>
      <c r="B1510" s="15" t="s">
        <v>5070</v>
      </c>
      <c r="D1510" s="15">
        <v>1561524</v>
      </c>
      <c r="E1510" s="15">
        <v>1560961</v>
      </c>
      <c r="F1510" s="15">
        <f>ABS(Tabelle2[[#This Row],[Stop]]-Tabelle2[[#This Row],[Start]]+1)</f>
        <v>562</v>
      </c>
      <c r="G1510" s="16">
        <f>Tabelle2[[#This Row],[Size '[bp']]]/$F$3118*100</f>
        <v>1.938051327323765E-2</v>
      </c>
      <c r="I1510" s="14" t="s">
        <v>6564</v>
      </c>
      <c r="J1510" s="14" t="s">
        <v>11627</v>
      </c>
      <c r="K1510" s="22"/>
      <c r="L1510" s="22"/>
      <c r="M1510" s="24"/>
      <c r="N1510" s="20"/>
      <c r="O1510" s="20"/>
      <c r="P1510" s="20"/>
      <c r="Q1510" s="20"/>
    </row>
    <row r="1511" spans="1:17" x14ac:dyDescent="0.25">
      <c r="A1511" s="15" t="s">
        <v>1703</v>
      </c>
      <c r="B1511" s="15" t="s">
        <v>5071</v>
      </c>
      <c r="C1511" s="15" t="s">
        <v>1702</v>
      </c>
      <c r="D1511" s="15">
        <v>1563208</v>
      </c>
      <c r="E1511" s="15">
        <v>1561901</v>
      </c>
      <c r="F1511" s="15">
        <f>ABS(Tabelle2[[#This Row],[Stop]]-Tabelle2[[#This Row],[Start]]+1)</f>
        <v>1306</v>
      </c>
      <c r="G1511" s="16">
        <f>Tabelle2[[#This Row],[Size '[bp']]]/$F$3118*100</f>
        <v>4.5037278175886777E-2</v>
      </c>
      <c r="H1511" s="15" t="s">
        <v>8389</v>
      </c>
      <c r="I1511" s="14" t="s">
        <v>8390</v>
      </c>
      <c r="J1511" s="14" t="s">
        <v>6684</v>
      </c>
      <c r="K1511" s="22"/>
      <c r="L1511" s="22"/>
      <c r="M1511" s="24"/>
      <c r="N1511" s="20"/>
      <c r="O1511" s="20"/>
      <c r="P1511" s="20"/>
      <c r="Q1511" s="20"/>
    </row>
    <row r="1512" spans="1:17" x14ac:dyDescent="0.25">
      <c r="A1512" s="15" t="s">
        <v>1701</v>
      </c>
      <c r="B1512" s="15" t="s">
        <v>5072</v>
      </c>
      <c r="C1512" s="15" t="s">
        <v>8391</v>
      </c>
      <c r="D1512" s="15">
        <v>1563247</v>
      </c>
      <c r="E1512" s="15">
        <v>1564023</v>
      </c>
      <c r="F1512" s="15">
        <f>ABS(Tabelle2[[#This Row],[Stop]]-Tabelle2[[#This Row],[Start]]+1)</f>
        <v>777</v>
      </c>
      <c r="G1512" s="16">
        <f>Tabelle2[[#This Row],[Size '[bp']]]/$F$3118*100</f>
        <v>2.6794766571718243E-2</v>
      </c>
      <c r="H1512" s="15" t="s">
        <v>8392</v>
      </c>
      <c r="I1512" s="14" t="s">
        <v>8393</v>
      </c>
      <c r="J1512" s="14" t="s">
        <v>6653</v>
      </c>
      <c r="K1512" s="22"/>
      <c r="L1512" s="22"/>
      <c r="M1512" s="24"/>
      <c r="N1512" s="20"/>
      <c r="O1512" s="20"/>
      <c r="P1512" s="20"/>
      <c r="Q1512" s="20"/>
    </row>
    <row r="1513" spans="1:17" x14ac:dyDescent="0.25">
      <c r="A1513" s="15" t="s">
        <v>1700</v>
      </c>
      <c r="B1513" s="15" t="s">
        <v>5073</v>
      </c>
      <c r="C1513" s="15" t="s">
        <v>8394</v>
      </c>
      <c r="D1513" s="15">
        <v>1565281</v>
      </c>
      <c r="E1513" s="15">
        <v>1563989</v>
      </c>
      <c r="F1513" s="15">
        <f>ABS(Tabelle2[[#This Row],[Stop]]-Tabelle2[[#This Row],[Start]]+1)</f>
        <v>1291</v>
      </c>
      <c r="G1513" s="16">
        <f>Tabelle2[[#This Row],[Size '[bp']]]/$F$3118*100</f>
        <v>4.4520004689946269E-2</v>
      </c>
      <c r="H1513" s="15" t="s">
        <v>8395</v>
      </c>
      <c r="I1513" s="14" t="s">
        <v>8396</v>
      </c>
      <c r="J1513" s="14" t="s">
        <v>6653</v>
      </c>
      <c r="K1513" s="22"/>
      <c r="L1513" s="22"/>
      <c r="M1513" s="24"/>
      <c r="N1513" s="20"/>
      <c r="O1513" s="20"/>
      <c r="P1513" s="20"/>
      <c r="Q1513" s="20"/>
    </row>
    <row r="1514" spans="1:17" x14ac:dyDescent="0.25">
      <c r="A1514" s="15" t="s">
        <v>1699</v>
      </c>
      <c r="B1514" s="15" t="s">
        <v>5074</v>
      </c>
      <c r="D1514" s="15">
        <v>1566769</v>
      </c>
      <c r="E1514" s="15">
        <v>1566029</v>
      </c>
      <c r="F1514" s="15">
        <f>ABS(Tabelle2[[#This Row],[Stop]]-Tabelle2[[#This Row],[Start]]+1)</f>
        <v>739</v>
      </c>
      <c r="G1514" s="16">
        <f>Tabelle2[[#This Row],[Size '[bp']]]/$F$3118*100</f>
        <v>2.5484340407335632E-2</v>
      </c>
      <c r="I1514" s="14" t="s">
        <v>8397</v>
      </c>
      <c r="J1514" s="14" t="s">
        <v>6563</v>
      </c>
      <c r="K1514" s="22"/>
      <c r="L1514" s="22"/>
      <c r="M1514" s="24"/>
      <c r="N1514" s="20"/>
      <c r="O1514" s="20"/>
      <c r="P1514" s="20"/>
      <c r="Q1514" s="20"/>
    </row>
    <row r="1515" spans="1:17" x14ac:dyDescent="0.25">
      <c r="A1515" s="15" t="s">
        <v>17</v>
      </c>
      <c r="B1515" s="15" t="s">
        <v>5075</v>
      </c>
      <c r="C1515" s="15" t="s">
        <v>8398</v>
      </c>
      <c r="D1515" s="15">
        <v>1567905</v>
      </c>
      <c r="E1515" s="15">
        <v>1566766</v>
      </c>
      <c r="F1515" s="15">
        <f>ABS(Tabelle2[[#This Row],[Stop]]-Tabelle2[[#This Row],[Start]]+1)</f>
        <v>1138</v>
      </c>
      <c r="G1515" s="16">
        <f>Tabelle2[[#This Row],[Size '[bp']]]/$F$3118*100</f>
        <v>3.9243815133353108E-2</v>
      </c>
      <c r="H1515" s="15" t="s">
        <v>8399</v>
      </c>
      <c r="I1515" s="14" t="s">
        <v>8400</v>
      </c>
      <c r="J1515" s="14" t="s">
        <v>6585</v>
      </c>
      <c r="K1515" s="22"/>
      <c r="L1515" s="22"/>
      <c r="M1515" s="24"/>
      <c r="N1515" s="20"/>
      <c r="O1515" s="20"/>
      <c r="P1515" s="20"/>
      <c r="Q1515" s="20"/>
    </row>
    <row r="1516" spans="1:17" x14ac:dyDescent="0.25">
      <c r="A1516" s="15" t="s">
        <v>39</v>
      </c>
      <c r="B1516" s="15" t="s">
        <v>5076</v>
      </c>
      <c r="D1516" s="15">
        <v>1567935</v>
      </c>
      <c r="E1516" s="15">
        <v>1568576</v>
      </c>
      <c r="F1516" s="15">
        <f>ABS(Tabelle2[[#This Row],[Stop]]-Tabelle2[[#This Row],[Start]]+1)</f>
        <v>642</v>
      </c>
      <c r="G1516" s="16">
        <f>Tabelle2[[#This Row],[Size '[bp']]]/$F$3118*100</f>
        <v>2.2139305198253686E-2</v>
      </c>
      <c r="I1516" s="14" t="s">
        <v>8401</v>
      </c>
      <c r="J1516" s="14" t="s">
        <v>6585</v>
      </c>
      <c r="K1516" s="22"/>
      <c r="L1516" s="22"/>
      <c r="M1516" s="24"/>
      <c r="N1516" s="20"/>
      <c r="O1516" s="20"/>
      <c r="P1516" s="20"/>
      <c r="Q1516" s="20"/>
    </row>
    <row r="1517" spans="1:17" x14ac:dyDescent="0.25">
      <c r="A1517" s="15" t="s">
        <v>1698</v>
      </c>
      <c r="B1517" s="15" t="s">
        <v>5077</v>
      </c>
      <c r="D1517" s="15">
        <v>1571370</v>
      </c>
      <c r="E1517" s="15">
        <v>1568581</v>
      </c>
      <c r="F1517" s="15">
        <f>ABS(Tabelle2[[#This Row],[Stop]]-Tabelle2[[#This Row],[Start]]+1)</f>
        <v>2788</v>
      </c>
      <c r="G1517" s="16">
        <f>Tabelle2[[#This Row],[Size '[bp']]]/$F$3118*100</f>
        <v>9.6143898586808829E-2</v>
      </c>
      <c r="I1517" s="14" t="s">
        <v>7965</v>
      </c>
      <c r="J1517" s="14" t="s">
        <v>6563</v>
      </c>
      <c r="K1517" s="22"/>
      <c r="L1517" s="22"/>
      <c r="M1517" s="24"/>
      <c r="N1517" s="20"/>
      <c r="O1517" s="20"/>
      <c r="P1517" s="20"/>
      <c r="Q1517" s="20"/>
    </row>
    <row r="1518" spans="1:17" ht="38.25" x14ac:dyDescent="0.25">
      <c r="A1518" s="15" t="s">
        <v>1697</v>
      </c>
      <c r="B1518" s="15" t="s">
        <v>5078</v>
      </c>
      <c r="C1518" s="15" t="s">
        <v>8402</v>
      </c>
      <c r="D1518" s="15">
        <v>1572340</v>
      </c>
      <c r="E1518" s="15">
        <v>1571396</v>
      </c>
      <c r="F1518" s="15">
        <f>ABS(Tabelle2[[#This Row],[Stop]]-Tabelle2[[#This Row],[Start]]+1)</f>
        <v>943</v>
      </c>
      <c r="G1518" s="16">
        <f>Tabelle2[[#This Row],[Size '[bp']]]/$F$3118*100</f>
        <v>3.2519259816126515E-2</v>
      </c>
      <c r="H1518" s="15" t="s">
        <v>8403</v>
      </c>
      <c r="I1518" s="14" t="s">
        <v>8404</v>
      </c>
      <c r="J1518" s="14" t="s">
        <v>7197</v>
      </c>
      <c r="K1518" s="29"/>
      <c r="L1518" s="29"/>
      <c r="M1518" s="30" t="s">
        <v>11188</v>
      </c>
      <c r="N1518" s="20"/>
      <c r="O1518" s="20"/>
      <c r="P1518" s="20"/>
      <c r="Q1518" s="20"/>
    </row>
    <row r="1519" spans="1:17" ht="38.25" x14ac:dyDescent="0.25">
      <c r="A1519" s="15" t="s">
        <v>1696</v>
      </c>
      <c r="B1519" s="15" t="s">
        <v>5079</v>
      </c>
      <c r="C1519" s="15" t="s">
        <v>8405</v>
      </c>
      <c r="D1519" s="15">
        <v>1572849</v>
      </c>
      <c r="E1519" s="15">
        <v>1572532</v>
      </c>
      <c r="F1519" s="15">
        <f>ABS(Tabelle2[[#This Row],[Stop]]-Tabelle2[[#This Row],[Start]]+1)</f>
        <v>316</v>
      </c>
      <c r="G1519" s="16">
        <f>Tabelle2[[#This Row],[Size '[bp']]]/$F$3118*100</f>
        <v>1.089722810381334E-2</v>
      </c>
      <c r="H1519" s="15" t="s">
        <v>8406</v>
      </c>
      <c r="I1519" s="14" t="s">
        <v>8407</v>
      </c>
      <c r="J1519" s="14" t="s">
        <v>7197</v>
      </c>
      <c r="K1519" s="29"/>
      <c r="L1519" s="29"/>
      <c r="M1519" s="30" t="s">
        <v>11188</v>
      </c>
      <c r="N1519" s="20"/>
      <c r="O1519" s="20"/>
      <c r="P1519" s="20"/>
      <c r="Q1519" s="20"/>
    </row>
    <row r="1520" spans="1:17" ht="25.5" x14ac:dyDescent="0.25">
      <c r="A1520" s="15" t="s">
        <v>1695</v>
      </c>
      <c r="B1520" s="15" t="s">
        <v>5080</v>
      </c>
      <c r="C1520" s="15" t="s">
        <v>8408</v>
      </c>
      <c r="D1520" s="15">
        <v>1573953</v>
      </c>
      <c r="E1520" s="15">
        <v>1572970</v>
      </c>
      <c r="F1520" s="15">
        <f>ABS(Tabelle2[[#This Row],[Stop]]-Tabelle2[[#This Row],[Start]]+1)</f>
        <v>982</v>
      </c>
      <c r="G1520" s="16">
        <f>Tabelle2[[#This Row],[Size '[bp']]]/$F$3118*100</f>
        <v>3.3864170879571831E-2</v>
      </c>
      <c r="H1520" s="15" t="s">
        <v>8409</v>
      </c>
      <c r="I1520" s="14" t="s">
        <v>10876</v>
      </c>
      <c r="J1520" s="14" t="s">
        <v>6566</v>
      </c>
      <c r="K1520" s="29" t="s">
        <v>6766</v>
      </c>
      <c r="L1520" s="29"/>
      <c r="M1520" s="30"/>
      <c r="N1520" s="20"/>
      <c r="O1520" s="20"/>
      <c r="P1520" s="20"/>
      <c r="Q1520" s="20"/>
    </row>
    <row r="1521" spans="1:17" ht="25.5" x14ac:dyDescent="0.25">
      <c r="A1521" s="15" t="s">
        <v>1694</v>
      </c>
      <c r="B1521" s="15" t="s">
        <v>5081</v>
      </c>
      <c r="C1521" s="15" t="s">
        <v>8410</v>
      </c>
      <c r="D1521" s="15">
        <v>1574933</v>
      </c>
      <c r="E1521" s="15">
        <v>1573956</v>
      </c>
      <c r="F1521" s="15">
        <f>ABS(Tabelle2[[#This Row],[Stop]]-Tabelle2[[#This Row],[Start]]+1)</f>
        <v>976</v>
      </c>
      <c r="G1521" s="16">
        <f>Tabelle2[[#This Row],[Size '[bp']]]/$F$3118*100</f>
        <v>3.3657261485195634E-2</v>
      </c>
      <c r="H1521" s="15" t="s">
        <v>8411</v>
      </c>
      <c r="I1521" s="14" t="s">
        <v>10877</v>
      </c>
      <c r="J1521" s="14" t="s">
        <v>6566</v>
      </c>
      <c r="K1521" s="29" t="s">
        <v>6766</v>
      </c>
      <c r="L1521" s="29"/>
      <c r="M1521" s="30"/>
      <c r="N1521" s="20"/>
      <c r="O1521" s="20"/>
      <c r="P1521" s="20"/>
      <c r="Q1521" s="20"/>
    </row>
    <row r="1522" spans="1:17" ht="25.5" x14ac:dyDescent="0.25">
      <c r="A1522" s="15" t="s">
        <v>1693</v>
      </c>
      <c r="B1522" s="15" t="s">
        <v>5082</v>
      </c>
      <c r="C1522" s="15" t="s">
        <v>11078</v>
      </c>
      <c r="D1522" s="15">
        <v>1576403</v>
      </c>
      <c r="E1522" s="15">
        <v>1574955</v>
      </c>
      <c r="F1522" s="15">
        <f>ABS(Tabelle2[[#This Row],[Stop]]-Tabelle2[[#This Row],[Start]]+1)</f>
        <v>1447</v>
      </c>
      <c r="G1522" s="16">
        <f>Tabelle2[[#This Row],[Size '[bp']]]/$F$3118*100</f>
        <v>4.9899648943727545E-2</v>
      </c>
      <c r="H1522" s="15" t="s">
        <v>11076</v>
      </c>
      <c r="I1522" s="14" t="s">
        <v>11079</v>
      </c>
      <c r="J1522" s="14" t="s">
        <v>7682</v>
      </c>
      <c r="K1522" s="29" t="s">
        <v>7250</v>
      </c>
      <c r="L1522" s="29"/>
      <c r="M1522" s="30" t="s">
        <v>10878</v>
      </c>
      <c r="N1522" s="20"/>
      <c r="O1522" s="20"/>
      <c r="P1522" s="20"/>
      <c r="Q1522" s="20"/>
    </row>
    <row r="1523" spans="1:17" ht="25.5" x14ac:dyDescent="0.25">
      <c r="A1523" s="15" t="s">
        <v>1692</v>
      </c>
      <c r="B1523" s="15" t="s">
        <v>5083</v>
      </c>
      <c r="C1523" s="15" t="s">
        <v>8412</v>
      </c>
      <c r="D1523" s="15">
        <v>1576603</v>
      </c>
      <c r="E1523" s="15">
        <v>1576409</v>
      </c>
      <c r="F1523" s="15">
        <f>ABS(Tabelle2[[#This Row],[Stop]]-Tabelle2[[#This Row],[Start]]+1)</f>
        <v>193</v>
      </c>
      <c r="G1523" s="16">
        <f>Tabelle2[[#This Row],[Size '[bp']]]/$F$3118*100</f>
        <v>6.6555855191011851E-3</v>
      </c>
      <c r="H1523" s="15" t="s">
        <v>8413</v>
      </c>
      <c r="I1523" s="14" t="s">
        <v>1691</v>
      </c>
      <c r="J1523" s="14" t="s">
        <v>7682</v>
      </c>
      <c r="K1523" s="22" t="s">
        <v>7250</v>
      </c>
      <c r="L1523" s="22"/>
      <c r="M1523" s="24" t="s">
        <v>10878</v>
      </c>
      <c r="N1523" s="20"/>
      <c r="O1523" s="20"/>
      <c r="P1523" s="20"/>
      <c r="Q1523" s="20"/>
    </row>
    <row r="1524" spans="1:17" ht="25.5" x14ac:dyDescent="0.25">
      <c r="A1524" s="15" t="s">
        <v>1690</v>
      </c>
      <c r="B1524" s="15" t="s">
        <v>5084</v>
      </c>
      <c r="C1524" s="15" t="s">
        <v>8414</v>
      </c>
      <c r="D1524" s="15">
        <v>1578414</v>
      </c>
      <c r="E1524" s="15">
        <v>1576870</v>
      </c>
      <c r="F1524" s="15">
        <f>ABS(Tabelle2[[#This Row],[Stop]]-Tabelle2[[#This Row],[Start]]+1)</f>
        <v>1543</v>
      </c>
      <c r="G1524" s="16">
        <f>Tabelle2[[#This Row],[Size '[bp']]]/$F$3118*100</f>
        <v>5.321019925374678E-2</v>
      </c>
      <c r="H1524" s="15" t="s">
        <v>8415</v>
      </c>
      <c r="I1524" s="14" t="s">
        <v>8416</v>
      </c>
      <c r="J1524" s="14" t="s">
        <v>7682</v>
      </c>
      <c r="K1524" s="22"/>
      <c r="L1524" s="22"/>
      <c r="M1524" s="24" t="s">
        <v>10878</v>
      </c>
      <c r="N1524" s="20"/>
      <c r="O1524" s="20"/>
      <c r="P1524" s="20"/>
      <c r="Q1524" s="20"/>
    </row>
    <row r="1525" spans="1:17" ht="38.25" x14ac:dyDescent="0.25">
      <c r="A1525" s="15" t="s">
        <v>1689</v>
      </c>
      <c r="B1525" s="15" t="s">
        <v>5085</v>
      </c>
      <c r="C1525" s="15" t="s">
        <v>8417</v>
      </c>
      <c r="D1525" s="15">
        <v>1579989</v>
      </c>
      <c r="E1525" s="15">
        <v>1578415</v>
      </c>
      <c r="F1525" s="15">
        <f>ABS(Tabelle2[[#This Row],[Stop]]-Tabelle2[[#This Row],[Start]]+1)</f>
        <v>1573</v>
      </c>
      <c r="G1525" s="16">
        <f>Tabelle2[[#This Row],[Size '[bp']]]/$F$3118*100</f>
        <v>5.4244746225627798E-2</v>
      </c>
      <c r="H1525" s="15" t="s">
        <v>11077</v>
      </c>
      <c r="I1525" s="14" t="s">
        <v>10606</v>
      </c>
      <c r="J1525" s="14" t="s">
        <v>8418</v>
      </c>
      <c r="K1525" s="29"/>
      <c r="L1525" s="29"/>
      <c r="M1525" s="30" t="s">
        <v>10878</v>
      </c>
      <c r="N1525" s="20"/>
      <c r="O1525" s="20"/>
      <c r="P1525" s="20"/>
      <c r="Q1525" s="20"/>
    </row>
    <row r="1526" spans="1:17" x14ac:dyDescent="0.25">
      <c r="A1526" s="15" t="s">
        <v>1688</v>
      </c>
      <c r="B1526" s="15" t="s">
        <v>5086</v>
      </c>
      <c r="C1526" s="15" t="s">
        <v>8419</v>
      </c>
      <c r="D1526" s="15">
        <v>1580867</v>
      </c>
      <c r="E1526" s="15">
        <v>1580031</v>
      </c>
      <c r="F1526" s="15">
        <f>ABS(Tabelle2[[#This Row],[Stop]]-Tabelle2[[#This Row],[Start]]+1)</f>
        <v>835</v>
      </c>
      <c r="G1526" s="16">
        <f>Tabelle2[[#This Row],[Size '[bp']]]/$F$3118*100</f>
        <v>2.879489071735487E-2</v>
      </c>
      <c r="H1526" s="15" t="s">
        <v>8420</v>
      </c>
      <c r="I1526" s="14" t="s">
        <v>8421</v>
      </c>
      <c r="J1526" s="14" t="s">
        <v>6575</v>
      </c>
      <c r="K1526" s="22"/>
      <c r="L1526" s="22"/>
      <c r="M1526" s="24"/>
      <c r="N1526" s="20"/>
      <c r="O1526" s="20"/>
      <c r="P1526" s="20"/>
      <c r="Q1526" s="20"/>
    </row>
    <row r="1527" spans="1:17" x14ac:dyDescent="0.25">
      <c r="A1527" s="15" t="s">
        <v>18</v>
      </c>
      <c r="B1527" s="15" t="s">
        <v>5087</v>
      </c>
      <c r="C1527" s="15" t="s">
        <v>8422</v>
      </c>
      <c r="D1527" s="15">
        <v>1582175</v>
      </c>
      <c r="E1527" s="15">
        <v>1580913</v>
      </c>
      <c r="F1527" s="15">
        <f>ABS(Tabelle2[[#This Row],[Stop]]-Tabelle2[[#This Row],[Start]]+1)</f>
        <v>1261</v>
      </c>
      <c r="G1527" s="16">
        <f>Tabelle2[[#This Row],[Size '[bp']]]/$F$3118*100</f>
        <v>4.3485457718065258E-2</v>
      </c>
      <c r="H1527" s="15" t="s">
        <v>8423</v>
      </c>
      <c r="I1527" s="14" t="s">
        <v>8424</v>
      </c>
      <c r="J1527" s="14" t="s">
        <v>6585</v>
      </c>
      <c r="K1527" s="22"/>
      <c r="L1527" s="22"/>
      <c r="M1527" s="24"/>
      <c r="N1527" s="20"/>
      <c r="O1527" s="20"/>
      <c r="P1527" s="20"/>
      <c r="Q1527" s="20"/>
    </row>
    <row r="1528" spans="1:17" ht="25.5" x14ac:dyDescent="0.25">
      <c r="A1528" s="15" t="s">
        <v>1687</v>
      </c>
      <c r="B1528" s="15" t="s">
        <v>5088</v>
      </c>
      <c r="C1528" s="15" t="s">
        <v>8425</v>
      </c>
      <c r="D1528" s="15">
        <v>1582274</v>
      </c>
      <c r="E1528" s="15">
        <v>1583110</v>
      </c>
      <c r="F1528" s="15">
        <f>ABS(Tabelle2[[#This Row],[Stop]]-Tabelle2[[#This Row],[Start]]+1)</f>
        <v>837</v>
      </c>
      <c r="G1528" s="16">
        <f>Tabelle2[[#This Row],[Size '[bp']]]/$F$3118*100</f>
        <v>2.8863860515480271E-2</v>
      </c>
      <c r="H1528" s="15" t="s">
        <v>8426</v>
      </c>
      <c r="I1528" s="14" t="s">
        <v>8427</v>
      </c>
      <c r="J1528" s="14" t="s">
        <v>6554</v>
      </c>
      <c r="K1528" s="22"/>
      <c r="L1528" s="22"/>
      <c r="M1528" s="24"/>
      <c r="N1528" s="20"/>
      <c r="O1528" s="20"/>
      <c r="P1528" s="20"/>
      <c r="Q1528" s="20"/>
    </row>
    <row r="1529" spans="1:17" ht="25.5" x14ac:dyDescent="0.25">
      <c r="A1529" s="15" t="s">
        <v>1686</v>
      </c>
      <c r="B1529" s="15" t="s">
        <v>5089</v>
      </c>
      <c r="D1529" s="15">
        <v>1583324</v>
      </c>
      <c r="E1529" s="15">
        <v>1583584</v>
      </c>
      <c r="F1529" s="15">
        <f>ABS(Tabelle2[[#This Row],[Stop]]-Tabelle2[[#This Row],[Start]]+1)</f>
        <v>261</v>
      </c>
      <c r="G1529" s="16">
        <f>Tabelle2[[#This Row],[Size '[bp']]]/$F$3118*100</f>
        <v>9.000558655364815E-3</v>
      </c>
      <c r="I1529" s="14" t="s">
        <v>8428</v>
      </c>
      <c r="J1529" s="14" t="s">
        <v>6563</v>
      </c>
      <c r="K1529" s="22" t="s">
        <v>6900</v>
      </c>
      <c r="L1529" s="22"/>
      <c r="M1529" s="24"/>
      <c r="N1529" s="20"/>
      <c r="O1529" s="20"/>
      <c r="P1529" s="20"/>
      <c r="Q1529" s="20"/>
    </row>
    <row r="1530" spans="1:17" x14ac:dyDescent="0.25">
      <c r="A1530" s="15" t="s">
        <v>1685</v>
      </c>
      <c r="B1530" s="15" t="s">
        <v>5090</v>
      </c>
      <c r="D1530" s="15">
        <v>1584948</v>
      </c>
      <c r="E1530" s="15">
        <v>1583737</v>
      </c>
      <c r="F1530" s="15">
        <f>ABS(Tabelle2[[#This Row],[Stop]]-Tabelle2[[#This Row],[Start]]+1)</f>
        <v>1210</v>
      </c>
      <c r="G1530" s="16">
        <f>Tabelle2[[#This Row],[Size '[bp']]]/$F$3118*100</f>
        <v>4.1726727865867536E-2</v>
      </c>
      <c r="I1530" s="14" t="s">
        <v>8429</v>
      </c>
      <c r="J1530" s="14" t="s">
        <v>6563</v>
      </c>
      <c r="K1530" s="22" t="s">
        <v>7735</v>
      </c>
      <c r="L1530" s="22"/>
      <c r="M1530" s="20" t="s">
        <v>11368</v>
      </c>
      <c r="N1530" s="20"/>
      <c r="O1530" s="20"/>
      <c r="P1530" s="20"/>
      <c r="Q1530" s="20"/>
    </row>
    <row r="1531" spans="1:17" x14ac:dyDescent="0.25">
      <c r="A1531" s="15" t="s">
        <v>1684</v>
      </c>
      <c r="B1531" s="15" t="s">
        <v>5091</v>
      </c>
      <c r="C1531" s="15" t="s">
        <v>8430</v>
      </c>
      <c r="D1531" s="15">
        <v>1586957</v>
      </c>
      <c r="E1531" s="15">
        <v>1585377</v>
      </c>
      <c r="F1531" s="15">
        <f>ABS(Tabelle2[[#This Row],[Stop]]-Tabelle2[[#This Row],[Start]]+1)</f>
        <v>1579</v>
      </c>
      <c r="G1531" s="16">
        <f>Tabelle2[[#This Row],[Size '[bp']]]/$F$3118*100</f>
        <v>5.4451655620004001E-2</v>
      </c>
      <c r="H1531" s="15" t="s">
        <v>8431</v>
      </c>
      <c r="I1531" s="14" t="s">
        <v>8432</v>
      </c>
      <c r="J1531" s="14" t="s">
        <v>6643</v>
      </c>
      <c r="K1531" s="22"/>
      <c r="L1531" s="22"/>
      <c r="M1531" s="24" t="s">
        <v>10770</v>
      </c>
      <c r="N1531" s="20"/>
      <c r="O1531" s="20"/>
      <c r="P1531" s="20"/>
      <c r="Q1531" s="20"/>
    </row>
    <row r="1532" spans="1:17" ht="38.25" x14ac:dyDescent="0.25">
      <c r="A1532" s="15" t="s">
        <v>1683</v>
      </c>
      <c r="B1532" s="15" t="s">
        <v>5092</v>
      </c>
      <c r="C1532" s="15" t="s">
        <v>8433</v>
      </c>
      <c r="D1532" s="15">
        <v>1587912</v>
      </c>
      <c r="E1532" s="15">
        <v>1587067</v>
      </c>
      <c r="F1532" s="15">
        <f>ABS(Tabelle2[[#This Row],[Stop]]-Tabelle2[[#This Row],[Start]]+1)</f>
        <v>844</v>
      </c>
      <c r="G1532" s="16">
        <f>Tabelle2[[#This Row],[Size '[bp']]]/$F$3118*100</f>
        <v>2.9105254808919175E-2</v>
      </c>
      <c r="H1532" s="15" t="s">
        <v>8434</v>
      </c>
      <c r="I1532" s="14" t="s">
        <v>8435</v>
      </c>
      <c r="J1532" s="14" t="s">
        <v>6643</v>
      </c>
      <c r="K1532" s="22"/>
      <c r="L1532" s="22"/>
      <c r="M1532" s="24" t="s">
        <v>11461</v>
      </c>
      <c r="N1532" s="20"/>
      <c r="O1532" s="20"/>
      <c r="P1532" s="20"/>
      <c r="Q1532" s="20"/>
    </row>
    <row r="1533" spans="1:17" ht="38.25" x14ac:dyDescent="0.25">
      <c r="A1533" s="15" t="s">
        <v>1682</v>
      </c>
      <c r="B1533" s="15" t="s">
        <v>5093</v>
      </c>
      <c r="C1533" s="15" t="s">
        <v>8436</v>
      </c>
      <c r="D1533" s="15">
        <v>1588192</v>
      </c>
      <c r="E1533" s="15">
        <v>1587929</v>
      </c>
      <c r="F1533" s="15">
        <f>ABS(Tabelle2[[#This Row],[Stop]]-Tabelle2[[#This Row],[Start]]+1)</f>
        <v>262</v>
      </c>
      <c r="G1533" s="16">
        <f>Tabelle2[[#This Row],[Size '[bp']]]/$F$3118*100</f>
        <v>9.0350435544275173E-3</v>
      </c>
      <c r="H1533" s="15" t="s">
        <v>8437</v>
      </c>
      <c r="I1533" s="14" t="s">
        <v>8438</v>
      </c>
      <c r="J1533" s="14" t="s">
        <v>6643</v>
      </c>
      <c r="K1533" s="22"/>
      <c r="L1533" s="22"/>
      <c r="M1533" s="24" t="s">
        <v>11462</v>
      </c>
      <c r="N1533" s="20"/>
      <c r="O1533" s="20"/>
      <c r="P1533" s="20"/>
      <c r="Q1533" s="20"/>
    </row>
    <row r="1534" spans="1:17" x14ac:dyDescent="0.25">
      <c r="A1534" s="15" t="s">
        <v>1681</v>
      </c>
      <c r="B1534" s="15" t="s">
        <v>5094</v>
      </c>
      <c r="D1534" s="15">
        <v>1588971</v>
      </c>
      <c r="E1534" s="15">
        <v>1588276</v>
      </c>
      <c r="F1534" s="15">
        <f>ABS(Tabelle2[[#This Row],[Stop]]-Tabelle2[[#This Row],[Start]]+1)</f>
        <v>694</v>
      </c>
      <c r="G1534" s="16">
        <f>Tabelle2[[#This Row],[Size '[bp']]]/$F$3118*100</f>
        <v>2.3932519949514109E-2</v>
      </c>
      <c r="I1534" s="14" t="s">
        <v>8439</v>
      </c>
      <c r="J1534" s="14" t="s">
        <v>6563</v>
      </c>
      <c r="K1534" s="22"/>
      <c r="L1534" s="22"/>
      <c r="M1534" s="24"/>
      <c r="N1534" s="20"/>
      <c r="O1534" s="20"/>
      <c r="P1534" s="20"/>
      <c r="Q1534" s="20"/>
    </row>
    <row r="1535" spans="1:17" x14ac:dyDescent="0.25">
      <c r="A1535" s="15" t="s">
        <v>1680</v>
      </c>
      <c r="B1535" s="15" t="s">
        <v>5095</v>
      </c>
      <c r="C1535" s="15" t="s">
        <v>8440</v>
      </c>
      <c r="D1535" s="15">
        <v>1592627</v>
      </c>
      <c r="E1535" s="15">
        <v>1589037</v>
      </c>
      <c r="F1535" s="15">
        <f>ABS(Tabelle2[[#This Row],[Stop]]-Tabelle2[[#This Row],[Start]]+1)</f>
        <v>3589</v>
      </c>
      <c r="G1535" s="16">
        <f>Tabelle2[[#This Row],[Size '[bp']]]/$F$3118*100</f>
        <v>0.12376630273603188</v>
      </c>
      <c r="H1535" s="15" t="s">
        <v>8441</v>
      </c>
      <c r="I1535" s="14" t="s">
        <v>8442</v>
      </c>
      <c r="J1535" s="14" t="s">
        <v>6643</v>
      </c>
      <c r="K1535" s="22" t="s">
        <v>6742</v>
      </c>
      <c r="L1535" s="22"/>
      <c r="M1535" s="24" t="s">
        <v>10772</v>
      </c>
      <c r="N1535" s="20"/>
      <c r="O1535" s="20"/>
      <c r="P1535" s="20"/>
      <c r="Q1535" s="20"/>
    </row>
    <row r="1536" spans="1:17" x14ac:dyDescent="0.25">
      <c r="A1536" s="15" t="s">
        <v>1679</v>
      </c>
      <c r="B1536" s="15" t="s">
        <v>5096</v>
      </c>
      <c r="D1536" s="15">
        <v>1592810</v>
      </c>
      <c r="E1536" s="15">
        <v>1593382</v>
      </c>
      <c r="F1536" s="15">
        <f>ABS(Tabelle2[[#This Row],[Stop]]-Tabelle2[[#This Row],[Start]]+1)</f>
        <v>573</v>
      </c>
      <c r="G1536" s="16">
        <f>Tabelle2[[#This Row],[Size '[bp']]]/$F$3118*100</f>
        <v>1.9759847162927353E-2</v>
      </c>
      <c r="I1536" s="14" t="s">
        <v>120</v>
      </c>
      <c r="J1536" s="14" t="s">
        <v>11627</v>
      </c>
      <c r="K1536" s="22"/>
      <c r="L1536" s="22"/>
      <c r="M1536" s="24"/>
      <c r="N1536" s="20"/>
      <c r="O1536" s="20"/>
      <c r="P1536" s="20"/>
      <c r="Q1536" s="20"/>
    </row>
    <row r="1537" spans="1:17" ht="25.5" x14ac:dyDescent="0.25">
      <c r="A1537" s="15" t="s">
        <v>1678</v>
      </c>
      <c r="B1537" s="15" t="s">
        <v>5097</v>
      </c>
      <c r="D1537" s="15">
        <v>1594433</v>
      </c>
      <c r="E1537" s="15">
        <v>1593405</v>
      </c>
      <c r="F1537" s="15">
        <f>ABS(Tabelle2[[#This Row],[Stop]]-Tabelle2[[#This Row],[Start]]+1)</f>
        <v>1027</v>
      </c>
      <c r="G1537" s="16">
        <f>Tabelle2[[#This Row],[Size '[bp']]]/$F$3118*100</f>
        <v>3.5415991337393357E-2</v>
      </c>
      <c r="I1537" s="14" t="s">
        <v>8443</v>
      </c>
      <c r="J1537" s="14" t="s">
        <v>6563</v>
      </c>
      <c r="K1537" s="22"/>
      <c r="L1537" s="22"/>
      <c r="M1537" s="24"/>
      <c r="N1537" s="20"/>
      <c r="O1537" s="20"/>
      <c r="P1537" s="20"/>
      <c r="Q1537" s="20"/>
    </row>
    <row r="1538" spans="1:17" ht="38.25" x14ac:dyDescent="0.25">
      <c r="A1538" s="15" t="s">
        <v>1677</v>
      </c>
      <c r="C1538" s="15" t="s">
        <v>8444</v>
      </c>
      <c r="D1538" s="15">
        <v>1594789</v>
      </c>
      <c r="E1538" s="15">
        <v>1594430</v>
      </c>
      <c r="F1538" s="15">
        <f>ABS(Tabelle2[[#This Row],[Stop]]-Tabelle2[[#This Row],[Start]]+1)</f>
        <v>358</v>
      </c>
      <c r="G1538" s="16">
        <f>Tabelle2[[#This Row],[Size '[bp']]]/$F$3118*100</f>
        <v>1.2345593864446759E-2</v>
      </c>
      <c r="H1538" s="15" t="s">
        <v>8445</v>
      </c>
      <c r="I1538" s="14" t="s">
        <v>10803</v>
      </c>
      <c r="J1538" s="14" t="s">
        <v>6597</v>
      </c>
      <c r="K1538" s="22"/>
      <c r="L1538" s="23" t="s">
        <v>10576</v>
      </c>
      <c r="M1538" s="24" t="s">
        <v>10879</v>
      </c>
      <c r="N1538" s="20"/>
      <c r="O1538" s="20"/>
      <c r="P1538" s="20"/>
      <c r="Q1538" s="20"/>
    </row>
    <row r="1539" spans="1:17" x14ac:dyDescent="0.25">
      <c r="A1539" s="15" t="s">
        <v>1676</v>
      </c>
      <c r="B1539" s="15" t="s">
        <v>5098</v>
      </c>
      <c r="C1539" s="15" t="s">
        <v>8446</v>
      </c>
      <c r="D1539" s="15">
        <v>1594870</v>
      </c>
      <c r="E1539" s="15">
        <v>1595982</v>
      </c>
      <c r="F1539" s="15">
        <f>ABS(Tabelle2[[#This Row],[Stop]]-Tabelle2[[#This Row],[Start]]+1)</f>
        <v>1113</v>
      </c>
      <c r="G1539" s="16">
        <f>Tabelle2[[#This Row],[Size '[bp']]]/$F$3118*100</f>
        <v>3.8381692656785593E-2</v>
      </c>
      <c r="H1539" s="15" t="s">
        <v>8447</v>
      </c>
      <c r="I1539" s="14" t="s">
        <v>8448</v>
      </c>
      <c r="J1539" s="14" t="s">
        <v>6597</v>
      </c>
      <c r="K1539" s="22" t="s">
        <v>6914</v>
      </c>
      <c r="L1539" s="22"/>
      <c r="M1539" s="24"/>
      <c r="N1539" s="20"/>
      <c r="O1539" s="20"/>
      <c r="P1539" s="20"/>
      <c r="Q1539" s="20"/>
    </row>
    <row r="1540" spans="1:17" x14ac:dyDescent="0.25">
      <c r="A1540" s="15" t="s">
        <v>1675</v>
      </c>
      <c r="B1540" s="15" t="s">
        <v>5099</v>
      </c>
      <c r="C1540" s="15" t="s">
        <v>8449</v>
      </c>
      <c r="D1540" s="15">
        <v>1595999</v>
      </c>
      <c r="E1540" s="15">
        <v>1596421</v>
      </c>
      <c r="F1540" s="15">
        <f>ABS(Tabelle2[[#This Row],[Stop]]-Tabelle2[[#This Row],[Start]]+1)</f>
        <v>423</v>
      </c>
      <c r="G1540" s="16">
        <f>Tabelle2[[#This Row],[Size '[bp']]]/$F$3118*100</f>
        <v>1.4587112303522288E-2</v>
      </c>
      <c r="H1540" s="15" t="s">
        <v>8450</v>
      </c>
      <c r="I1540" s="14" t="s">
        <v>6917</v>
      </c>
      <c r="J1540" s="14" t="s">
        <v>6597</v>
      </c>
      <c r="K1540" s="22" t="s">
        <v>6914</v>
      </c>
      <c r="L1540" s="22"/>
      <c r="M1540" s="24"/>
      <c r="N1540" s="20"/>
      <c r="O1540" s="20"/>
      <c r="P1540" s="20"/>
      <c r="Q1540" s="20"/>
    </row>
    <row r="1541" spans="1:17" x14ac:dyDescent="0.25">
      <c r="A1541" s="15" t="s">
        <v>1674</v>
      </c>
      <c r="B1541" s="15" t="s">
        <v>5100</v>
      </c>
      <c r="C1541" s="15" t="s">
        <v>8449</v>
      </c>
      <c r="D1541" s="15">
        <v>1596497</v>
      </c>
      <c r="E1541" s="15">
        <v>1597138</v>
      </c>
      <c r="F1541" s="15">
        <f>ABS(Tabelle2[[#This Row],[Stop]]-Tabelle2[[#This Row],[Start]]+1)</f>
        <v>642</v>
      </c>
      <c r="G1541" s="16">
        <f>Tabelle2[[#This Row],[Size '[bp']]]/$F$3118*100</f>
        <v>2.2139305198253686E-2</v>
      </c>
      <c r="H1541" s="15" t="s">
        <v>8450</v>
      </c>
      <c r="I1541" s="14" t="s">
        <v>10607</v>
      </c>
      <c r="J1541" s="14" t="s">
        <v>6597</v>
      </c>
      <c r="K1541" s="22" t="s">
        <v>6914</v>
      </c>
      <c r="L1541" s="22"/>
      <c r="M1541" s="24"/>
      <c r="N1541" s="20"/>
      <c r="O1541" s="20"/>
      <c r="P1541" s="20"/>
      <c r="Q1541" s="20"/>
    </row>
    <row r="1542" spans="1:17" x14ac:dyDescent="0.25">
      <c r="A1542" s="15" t="s">
        <v>1673</v>
      </c>
      <c r="B1542" s="15" t="s">
        <v>5101</v>
      </c>
      <c r="D1542" s="15">
        <v>1597688</v>
      </c>
      <c r="E1542" s="15">
        <v>1597308</v>
      </c>
      <c r="F1542" s="15">
        <f>ABS(Tabelle2[[#This Row],[Stop]]-Tabelle2[[#This Row],[Start]]+1)</f>
        <v>379</v>
      </c>
      <c r="G1542" s="16">
        <f>Tabelle2[[#This Row],[Size '[bp']]]/$F$3118*100</f>
        <v>1.3069776744763468E-2</v>
      </c>
      <c r="I1542" s="14" t="s">
        <v>6560</v>
      </c>
      <c r="J1542" s="14" t="s">
        <v>11627</v>
      </c>
      <c r="K1542" s="22" t="s">
        <v>6766</v>
      </c>
      <c r="L1542" s="22"/>
      <c r="M1542" s="24"/>
      <c r="N1542" s="20"/>
      <c r="O1542" s="20"/>
      <c r="P1542" s="20"/>
      <c r="Q1542" s="20"/>
    </row>
    <row r="1543" spans="1:17" ht="38.25" x14ac:dyDescent="0.25">
      <c r="A1543" s="15" t="s">
        <v>1672</v>
      </c>
      <c r="B1543" s="15" t="s">
        <v>5102</v>
      </c>
      <c r="C1543" s="15" t="s">
        <v>8451</v>
      </c>
      <c r="D1543" s="15">
        <v>1598975</v>
      </c>
      <c r="E1543" s="15">
        <v>1597713</v>
      </c>
      <c r="F1543" s="15">
        <f>ABS(Tabelle2[[#This Row],[Stop]]-Tabelle2[[#This Row],[Start]]+1)</f>
        <v>1261</v>
      </c>
      <c r="G1543" s="16">
        <f>Tabelle2[[#This Row],[Size '[bp']]]/$F$3118*100</f>
        <v>4.3485457718065258E-2</v>
      </c>
      <c r="H1543" s="15" t="s">
        <v>8452</v>
      </c>
      <c r="I1543" s="14" t="s">
        <v>10722</v>
      </c>
      <c r="J1543" s="14" t="s">
        <v>6690</v>
      </c>
      <c r="K1543" s="29" t="s">
        <v>7250</v>
      </c>
      <c r="L1543" s="29"/>
      <c r="M1543" s="30" t="s">
        <v>11169</v>
      </c>
      <c r="N1543" s="20"/>
      <c r="O1543" s="20"/>
      <c r="P1543" s="20"/>
      <c r="Q1543" s="20"/>
    </row>
    <row r="1544" spans="1:17" x14ac:dyDescent="0.25">
      <c r="A1544" s="15" t="s">
        <v>1671</v>
      </c>
      <c r="B1544" s="15" t="s">
        <v>5103</v>
      </c>
      <c r="C1544" s="15" t="s">
        <v>8453</v>
      </c>
      <c r="D1544" s="15">
        <v>1600090</v>
      </c>
      <c r="E1544" s="15">
        <v>1599209</v>
      </c>
      <c r="F1544" s="15">
        <f>ABS(Tabelle2[[#This Row],[Stop]]-Tabelle2[[#This Row],[Start]]+1)</f>
        <v>880</v>
      </c>
      <c r="G1544" s="16">
        <f>Tabelle2[[#This Row],[Size '[bp']]]/$F$3118*100</f>
        <v>3.0346711175176389E-2</v>
      </c>
      <c r="H1544" s="15" t="s">
        <v>8454</v>
      </c>
      <c r="I1544" s="14" t="s">
        <v>8455</v>
      </c>
      <c r="J1544" s="14" t="s">
        <v>6632</v>
      </c>
      <c r="K1544" s="22"/>
      <c r="L1544" s="22"/>
      <c r="M1544" s="24"/>
      <c r="N1544" s="20"/>
      <c r="O1544" s="20"/>
      <c r="P1544" s="20"/>
      <c r="Q1544" s="20"/>
    </row>
    <row r="1545" spans="1:17" x14ac:dyDescent="0.25">
      <c r="A1545" s="15" t="s">
        <v>1670</v>
      </c>
      <c r="B1545" s="15" t="s">
        <v>5104</v>
      </c>
      <c r="D1545" s="15">
        <v>1600134</v>
      </c>
      <c r="E1545" s="15">
        <v>1601084</v>
      </c>
      <c r="F1545" s="15">
        <f>ABS(Tabelle2[[#This Row],[Stop]]-Tabelle2[[#This Row],[Start]]+1)</f>
        <v>951</v>
      </c>
      <c r="G1545" s="16">
        <f>Tabelle2[[#This Row],[Size '[bp']]]/$F$3118*100</f>
        <v>3.279513900862812E-2</v>
      </c>
      <c r="I1545" s="14" t="s">
        <v>6795</v>
      </c>
      <c r="J1545" s="14" t="s">
        <v>6563</v>
      </c>
      <c r="K1545" s="22"/>
      <c r="L1545" s="22"/>
      <c r="M1545" s="24"/>
      <c r="N1545" s="20"/>
      <c r="O1545" s="20"/>
      <c r="P1545" s="20"/>
      <c r="Q1545" s="20"/>
    </row>
    <row r="1546" spans="1:17" x14ac:dyDescent="0.25">
      <c r="A1546" s="15" t="s">
        <v>1669</v>
      </c>
      <c r="B1546" s="15" t="s">
        <v>5105</v>
      </c>
      <c r="C1546" s="15" t="s">
        <v>8456</v>
      </c>
      <c r="D1546" s="15">
        <v>1601122</v>
      </c>
      <c r="E1546" s="15">
        <v>1602147</v>
      </c>
      <c r="F1546" s="15">
        <f>ABS(Tabelle2[[#This Row],[Stop]]-Tabelle2[[#This Row],[Start]]+1)</f>
        <v>1026</v>
      </c>
      <c r="G1546" s="16">
        <f>Tabelle2[[#This Row],[Size '[bp']]]/$F$3118*100</f>
        <v>3.5381506438330657E-2</v>
      </c>
      <c r="H1546" s="15" t="s">
        <v>8457</v>
      </c>
      <c r="I1546" s="14" t="s">
        <v>8458</v>
      </c>
      <c r="J1546" s="14" t="s">
        <v>6632</v>
      </c>
      <c r="K1546" s="22"/>
      <c r="L1546" s="22"/>
      <c r="M1546" s="24"/>
      <c r="N1546" s="20"/>
      <c r="O1546" s="20"/>
      <c r="P1546" s="20"/>
      <c r="Q1546" s="20"/>
    </row>
    <row r="1547" spans="1:17" x14ac:dyDescent="0.25">
      <c r="A1547" s="15" t="s">
        <v>1668</v>
      </c>
      <c r="B1547" s="15" t="s">
        <v>5106</v>
      </c>
      <c r="C1547" s="15" t="s">
        <v>8459</v>
      </c>
      <c r="D1547" s="15">
        <v>1602159</v>
      </c>
      <c r="E1547" s="15">
        <v>1603274</v>
      </c>
      <c r="F1547" s="15">
        <f>ABS(Tabelle2[[#This Row],[Stop]]-Tabelle2[[#This Row],[Start]]+1)</f>
        <v>1116</v>
      </c>
      <c r="G1547" s="16">
        <f>Tabelle2[[#This Row],[Size '[bp']]]/$F$3118*100</f>
        <v>3.8485147353973695E-2</v>
      </c>
      <c r="H1547" s="15" t="s">
        <v>8460</v>
      </c>
      <c r="I1547" s="14" t="s">
        <v>8461</v>
      </c>
      <c r="J1547" s="14" t="s">
        <v>6708</v>
      </c>
      <c r="K1547" s="22"/>
      <c r="L1547" s="22"/>
      <c r="M1547" s="24" t="s">
        <v>10884</v>
      </c>
      <c r="N1547" s="20"/>
      <c r="O1547" s="20"/>
      <c r="P1547" s="20"/>
      <c r="Q1547" s="20"/>
    </row>
    <row r="1548" spans="1:17" x14ac:dyDescent="0.25">
      <c r="A1548" s="15" t="s">
        <v>1667</v>
      </c>
      <c r="B1548" s="15" t="s">
        <v>5107</v>
      </c>
      <c r="D1548" s="15">
        <v>1603748</v>
      </c>
      <c r="E1548" s="15">
        <v>1603395</v>
      </c>
      <c r="F1548" s="15">
        <f>ABS(Tabelle2[[#This Row],[Stop]]-Tabelle2[[#This Row],[Start]]+1)</f>
        <v>352</v>
      </c>
      <c r="G1548" s="16">
        <f>Tabelle2[[#This Row],[Size '[bp']]]/$F$3118*100</f>
        <v>1.2138684470070556E-2</v>
      </c>
      <c r="I1548" s="14" t="s">
        <v>120</v>
      </c>
      <c r="J1548" s="14" t="s">
        <v>11627</v>
      </c>
      <c r="K1548" s="22"/>
      <c r="L1548" s="22"/>
      <c r="M1548" s="24"/>
      <c r="N1548" s="20"/>
      <c r="O1548" s="20"/>
      <c r="P1548" s="20"/>
      <c r="Q1548" s="20"/>
    </row>
    <row r="1549" spans="1:17" x14ac:dyDescent="0.25">
      <c r="A1549" s="15" t="s">
        <v>1666</v>
      </c>
      <c r="B1549" s="15" t="s">
        <v>5108</v>
      </c>
      <c r="D1549" s="15">
        <v>1604631</v>
      </c>
      <c r="E1549" s="15">
        <v>1604936</v>
      </c>
      <c r="F1549" s="15">
        <f>ABS(Tabelle2[[#This Row],[Stop]]-Tabelle2[[#This Row],[Start]]+1)</f>
        <v>306</v>
      </c>
      <c r="G1549" s="16">
        <f>Tabelle2[[#This Row],[Size '[bp']]]/$F$3118*100</f>
        <v>1.0552379113186336E-2</v>
      </c>
      <c r="I1549" s="14" t="s">
        <v>120</v>
      </c>
      <c r="J1549" s="14" t="s">
        <v>11627</v>
      </c>
      <c r="K1549" s="22"/>
      <c r="L1549" s="22"/>
      <c r="M1549" s="24"/>
      <c r="N1549" s="20"/>
      <c r="O1549" s="20"/>
      <c r="P1549" s="20"/>
      <c r="Q1549" s="20"/>
    </row>
    <row r="1550" spans="1:17" ht="25.5" x14ac:dyDescent="0.25">
      <c r="A1550" s="15" t="s">
        <v>1665</v>
      </c>
      <c r="B1550" s="15" t="s">
        <v>5109</v>
      </c>
      <c r="C1550" s="15" t="s">
        <v>8462</v>
      </c>
      <c r="D1550" s="15">
        <v>1604939</v>
      </c>
      <c r="E1550" s="15">
        <v>1606099</v>
      </c>
      <c r="F1550" s="15">
        <f>ABS(Tabelle2[[#This Row],[Stop]]-Tabelle2[[#This Row],[Start]]+1)</f>
        <v>1161</v>
      </c>
      <c r="G1550" s="16">
        <f>Tabelle2[[#This Row],[Size '[bp']]]/$F$3118*100</f>
        <v>4.0036967811795214E-2</v>
      </c>
      <c r="H1550" s="15" t="s">
        <v>8463</v>
      </c>
      <c r="I1550" s="14" t="s">
        <v>6808</v>
      </c>
      <c r="J1550" s="14" t="s">
        <v>6554</v>
      </c>
      <c r="K1550" s="22"/>
      <c r="L1550" s="22"/>
      <c r="M1550" s="24"/>
      <c r="N1550" s="20"/>
      <c r="O1550" s="20"/>
      <c r="P1550" s="20"/>
      <c r="Q1550" s="20"/>
    </row>
    <row r="1551" spans="1:17" x14ac:dyDescent="0.25">
      <c r="A1551" s="15" t="s">
        <v>1664</v>
      </c>
      <c r="B1551" s="15" t="s">
        <v>5110</v>
      </c>
      <c r="D1551" s="15">
        <v>1606728</v>
      </c>
      <c r="E1551" s="15">
        <v>1606294</v>
      </c>
      <c r="F1551" s="15">
        <f>ABS(Tabelle2[[#This Row],[Stop]]-Tabelle2[[#This Row],[Start]]+1)</f>
        <v>433</v>
      </c>
      <c r="G1551" s="16">
        <f>Tabelle2[[#This Row],[Size '[bp']]]/$F$3118*100</f>
        <v>1.4931961294149292E-2</v>
      </c>
      <c r="I1551" s="14" t="s">
        <v>6564</v>
      </c>
      <c r="J1551" s="14" t="s">
        <v>11627</v>
      </c>
      <c r="K1551" s="22"/>
      <c r="L1551" s="22"/>
      <c r="M1551" s="24"/>
      <c r="N1551" s="20"/>
      <c r="O1551" s="20"/>
      <c r="P1551" s="20"/>
      <c r="Q1551" s="20"/>
    </row>
    <row r="1552" spans="1:17" x14ac:dyDescent="0.25">
      <c r="A1552" s="15" t="s">
        <v>1663</v>
      </c>
      <c r="B1552" s="15" t="s">
        <v>5111</v>
      </c>
      <c r="D1552" s="15">
        <v>1607278</v>
      </c>
      <c r="E1552" s="15">
        <v>1606745</v>
      </c>
      <c r="F1552" s="15">
        <f>ABS(Tabelle2[[#This Row],[Stop]]-Tabelle2[[#This Row],[Start]]+1)</f>
        <v>532</v>
      </c>
      <c r="G1552" s="16">
        <f>Tabelle2[[#This Row],[Size '[bp']]]/$F$3118*100</f>
        <v>1.8345966301356636E-2</v>
      </c>
      <c r="I1552" s="14" t="s">
        <v>8464</v>
      </c>
      <c r="J1552" s="14" t="s">
        <v>11627</v>
      </c>
      <c r="K1552" s="22"/>
      <c r="L1552" s="22"/>
      <c r="M1552" s="24"/>
      <c r="N1552" s="20"/>
      <c r="O1552" s="20"/>
      <c r="P1552" s="20"/>
      <c r="Q1552" s="20"/>
    </row>
    <row r="1553" spans="1:17" ht="25.5" x14ac:dyDescent="0.25">
      <c r="A1553" s="15" t="s">
        <v>1662</v>
      </c>
      <c r="B1553" s="15" t="s">
        <v>5112</v>
      </c>
      <c r="C1553" s="15" t="s">
        <v>8465</v>
      </c>
      <c r="D1553" s="15">
        <v>1609124</v>
      </c>
      <c r="E1553" s="15">
        <v>1607325</v>
      </c>
      <c r="F1553" s="15">
        <f>ABS(Tabelle2[[#This Row],[Stop]]-Tabelle2[[#This Row],[Start]]+1)</f>
        <v>1798</v>
      </c>
      <c r="G1553" s="16">
        <f>Tabelle2[[#This Row],[Size '[bp']]]/$F$3118*100</f>
        <v>6.20038485147354E-2</v>
      </c>
      <c r="H1553" s="15" t="s">
        <v>8466</v>
      </c>
      <c r="I1553" s="14" t="s">
        <v>8467</v>
      </c>
      <c r="J1553" s="14" t="s">
        <v>6690</v>
      </c>
      <c r="K1553" s="22"/>
      <c r="L1553" s="22"/>
      <c r="M1553" s="24"/>
      <c r="N1553" s="20"/>
      <c r="O1553" s="20"/>
      <c r="P1553" s="20"/>
      <c r="Q1553" s="20"/>
    </row>
    <row r="1554" spans="1:17" ht="25.5" x14ac:dyDescent="0.25">
      <c r="A1554" s="15" t="s">
        <v>1661</v>
      </c>
      <c r="B1554" s="15" t="s">
        <v>5113</v>
      </c>
      <c r="C1554" s="15" t="s">
        <v>8468</v>
      </c>
      <c r="D1554" s="15">
        <v>1610735</v>
      </c>
      <c r="E1554" s="15">
        <v>1609125</v>
      </c>
      <c r="F1554" s="15">
        <f>ABS(Tabelle2[[#This Row],[Stop]]-Tabelle2[[#This Row],[Start]]+1)</f>
        <v>1609</v>
      </c>
      <c r="G1554" s="16">
        <f>Tabelle2[[#This Row],[Size '[bp']]]/$F$3118*100</f>
        <v>5.5486202591885012E-2</v>
      </c>
      <c r="H1554" s="15" t="s">
        <v>8469</v>
      </c>
      <c r="I1554" s="14" t="s">
        <v>8467</v>
      </c>
      <c r="J1554" s="14" t="s">
        <v>6690</v>
      </c>
      <c r="K1554" s="22"/>
      <c r="L1554" s="22"/>
      <c r="M1554" s="24"/>
      <c r="N1554" s="20"/>
      <c r="O1554" s="20"/>
      <c r="P1554" s="20"/>
      <c r="Q1554" s="20"/>
    </row>
    <row r="1555" spans="1:17" x14ac:dyDescent="0.25">
      <c r="A1555" s="15" t="s">
        <v>8470</v>
      </c>
      <c r="D1555" s="15">
        <v>1610886</v>
      </c>
      <c r="E1555" s="15">
        <v>1610974</v>
      </c>
      <c r="F1555" s="15">
        <f>ABS(Tabelle2[[#This Row],[Stop]]-Tabelle2[[#This Row],[Start]]+1)</f>
        <v>89</v>
      </c>
      <c r="G1555" s="16">
        <f>Tabelle2[[#This Row],[Size '[bp']]]/$F$3118*100</f>
        <v>3.0691560165803391E-3</v>
      </c>
      <c r="I1555" s="14" t="s">
        <v>6641</v>
      </c>
      <c r="J1555" s="14" t="s">
        <v>6575</v>
      </c>
      <c r="K1555" s="22"/>
      <c r="L1555" s="22"/>
      <c r="M1555" s="24"/>
      <c r="N1555" s="20"/>
      <c r="O1555" s="20"/>
      <c r="P1555" s="20"/>
      <c r="Q1555" s="20"/>
    </row>
    <row r="1556" spans="1:17" x14ac:dyDescent="0.25">
      <c r="A1556" s="15" t="s">
        <v>8471</v>
      </c>
      <c r="D1556" s="15">
        <v>1610976</v>
      </c>
      <c r="E1556" s="15">
        <v>1611149</v>
      </c>
      <c r="F1556" s="15">
        <f>ABS(Tabelle2[[#This Row],[Stop]]-Tabelle2[[#This Row],[Start]]+1)</f>
        <v>174</v>
      </c>
      <c r="G1556" s="16">
        <f>Tabelle2[[#This Row],[Size '[bp']]]/$F$3118*100</f>
        <v>6.0003724369098767E-3</v>
      </c>
      <c r="I1556" s="14" t="s">
        <v>6641</v>
      </c>
      <c r="J1556" s="14" t="s">
        <v>6575</v>
      </c>
      <c r="K1556" s="22"/>
      <c r="L1556" s="22"/>
      <c r="M1556" s="24"/>
      <c r="N1556" s="20"/>
      <c r="O1556" s="20"/>
      <c r="P1556" s="20"/>
      <c r="Q1556" s="20"/>
    </row>
    <row r="1557" spans="1:17" ht="25.5" x14ac:dyDescent="0.25">
      <c r="A1557" s="15" t="s">
        <v>1660</v>
      </c>
      <c r="B1557" s="15" t="s">
        <v>5114</v>
      </c>
      <c r="C1557" s="15" t="s">
        <v>11356</v>
      </c>
      <c r="D1557" s="15">
        <v>1611703</v>
      </c>
      <c r="E1557" s="15">
        <v>1612314</v>
      </c>
      <c r="F1557" s="15">
        <f>ABS(Tabelle2[[#This Row],[Stop]]-Tabelle2[[#This Row],[Start]]+1)</f>
        <v>612</v>
      </c>
      <c r="G1557" s="16">
        <f>Tabelle2[[#This Row],[Size '[bp']]]/$F$3118*100</f>
        <v>2.1104758226372672E-2</v>
      </c>
      <c r="H1557" s="15" t="s">
        <v>11357</v>
      </c>
      <c r="I1557" s="14" t="s">
        <v>10608</v>
      </c>
      <c r="J1557" s="14" t="s">
        <v>6643</v>
      </c>
      <c r="K1557" s="22"/>
      <c r="L1557" s="22"/>
      <c r="M1557" s="24" t="s">
        <v>11353</v>
      </c>
      <c r="N1557" s="20"/>
      <c r="O1557" s="20"/>
      <c r="P1557" s="20"/>
      <c r="Q1557" s="20"/>
    </row>
    <row r="1558" spans="1:17" ht="25.5" x14ac:dyDescent="0.25">
      <c r="A1558" s="15" t="s">
        <v>1659</v>
      </c>
      <c r="B1558" s="15" t="s">
        <v>5115</v>
      </c>
      <c r="C1558" s="15" t="s">
        <v>8472</v>
      </c>
      <c r="D1558" s="15">
        <v>1613705</v>
      </c>
      <c r="E1558" s="15">
        <v>1612614</v>
      </c>
      <c r="F1558" s="15">
        <f>ABS(Tabelle2[[#This Row],[Stop]]-Tabelle2[[#This Row],[Start]]+1)</f>
        <v>1090</v>
      </c>
      <c r="G1558" s="16">
        <f>Tabelle2[[#This Row],[Size '[bp']]]/$F$3118*100</f>
        <v>3.758853997834348E-2</v>
      </c>
      <c r="H1558" s="15" t="s">
        <v>8473</v>
      </c>
      <c r="I1558" s="14" t="s">
        <v>8474</v>
      </c>
      <c r="J1558" s="14" t="s">
        <v>8475</v>
      </c>
      <c r="K1558" s="22"/>
      <c r="L1558" s="22"/>
      <c r="M1558" s="24" t="s">
        <v>11420</v>
      </c>
      <c r="N1558" s="20"/>
      <c r="O1558" s="20"/>
      <c r="P1558" s="20"/>
      <c r="Q1558" s="20"/>
    </row>
    <row r="1559" spans="1:17" ht="25.5" x14ac:dyDescent="0.25">
      <c r="A1559" s="15" t="s">
        <v>1658</v>
      </c>
      <c r="B1559" s="15" t="s">
        <v>5116</v>
      </c>
      <c r="C1559" s="15" t="s">
        <v>8476</v>
      </c>
      <c r="D1559" s="15">
        <v>1615911</v>
      </c>
      <c r="E1559" s="15">
        <v>1613698</v>
      </c>
      <c r="F1559" s="15">
        <f>ABS(Tabelle2[[#This Row],[Stop]]-Tabelle2[[#This Row],[Start]]+1)</f>
        <v>2212</v>
      </c>
      <c r="G1559" s="16">
        <f>Tabelle2[[#This Row],[Size '[bp']]]/$F$3118*100</f>
        <v>7.6280596726693378E-2</v>
      </c>
      <c r="H1559" s="15" t="s">
        <v>8477</v>
      </c>
      <c r="I1559" s="14" t="s">
        <v>8478</v>
      </c>
      <c r="J1559" s="14" t="s">
        <v>8475</v>
      </c>
      <c r="K1559" s="22"/>
      <c r="L1559" s="22"/>
      <c r="M1559" s="24" t="s">
        <v>11420</v>
      </c>
      <c r="N1559" s="20"/>
      <c r="O1559" s="20"/>
      <c r="P1559" s="20"/>
      <c r="Q1559" s="20"/>
    </row>
    <row r="1560" spans="1:17" ht="25.5" x14ac:dyDescent="0.25">
      <c r="A1560" s="15" t="s">
        <v>1657</v>
      </c>
      <c r="B1560" s="15" t="s">
        <v>5117</v>
      </c>
      <c r="C1560" s="15" t="s">
        <v>8479</v>
      </c>
      <c r="D1560" s="15">
        <v>1617765</v>
      </c>
      <c r="E1560" s="15">
        <v>1615915</v>
      </c>
      <c r="F1560" s="15">
        <f>ABS(Tabelle2[[#This Row],[Stop]]-Tabelle2[[#This Row],[Start]]+1)</f>
        <v>1849</v>
      </c>
      <c r="G1560" s="16">
        <f>Tabelle2[[#This Row],[Size '[bp']]]/$F$3118*100</f>
        <v>6.3762578366933123E-2</v>
      </c>
      <c r="H1560" s="15" t="s">
        <v>8480</v>
      </c>
      <c r="I1560" s="14" t="s">
        <v>8481</v>
      </c>
      <c r="J1560" s="14" t="s">
        <v>8475</v>
      </c>
      <c r="K1560" s="22"/>
      <c r="L1560" s="22"/>
      <c r="M1560" s="24" t="s">
        <v>11420</v>
      </c>
      <c r="N1560" s="20"/>
      <c r="O1560" s="20"/>
      <c r="P1560" s="20"/>
      <c r="Q1560" s="20"/>
    </row>
    <row r="1561" spans="1:17" x14ac:dyDescent="0.25">
      <c r="A1561" s="15" t="s">
        <v>1656</v>
      </c>
      <c r="B1561" s="15" t="s">
        <v>5118</v>
      </c>
      <c r="D1561" s="15">
        <v>1617994</v>
      </c>
      <c r="E1561" s="15">
        <v>1618770</v>
      </c>
      <c r="F1561" s="15">
        <f>ABS(Tabelle2[[#This Row],[Stop]]-Tabelle2[[#This Row],[Start]]+1)</f>
        <v>777</v>
      </c>
      <c r="G1561" s="16">
        <f>Tabelle2[[#This Row],[Size '[bp']]]/$F$3118*100</f>
        <v>2.6794766571718243E-2</v>
      </c>
      <c r="I1561" s="14" t="s">
        <v>6564</v>
      </c>
      <c r="J1561" s="14" t="s">
        <v>11627</v>
      </c>
      <c r="K1561" s="22"/>
      <c r="L1561" s="22"/>
      <c r="M1561" s="24"/>
      <c r="N1561" s="20"/>
      <c r="O1561" s="20"/>
      <c r="P1561" s="20"/>
      <c r="Q1561" s="20"/>
    </row>
    <row r="1562" spans="1:17" x14ac:dyDescent="0.25">
      <c r="A1562" s="15" t="s">
        <v>1655</v>
      </c>
      <c r="B1562" s="15" t="s">
        <v>5119</v>
      </c>
      <c r="D1562" s="15">
        <v>1618865</v>
      </c>
      <c r="E1562" s="15">
        <v>1619464</v>
      </c>
      <c r="F1562" s="15">
        <f>ABS(Tabelle2[[#This Row],[Stop]]-Tabelle2[[#This Row],[Start]]+1)</f>
        <v>600</v>
      </c>
      <c r="G1562" s="16">
        <f>Tabelle2[[#This Row],[Size '[bp']]]/$F$3118*100</f>
        <v>2.0690939437620268E-2</v>
      </c>
      <c r="I1562" s="14" t="s">
        <v>6560</v>
      </c>
      <c r="J1562" s="14" t="s">
        <v>11627</v>
      </c>
      <c r="K1562" s="22"/>
      <c r="L1562" s="22"/>
      <c r="M1562" s="24"/>
      <c r="N1562" s="20"/>
      <c r="O1562" s="20"/>
      <c r="P1562" s="20"/>
      <c r="Q1562" s="20"/>
    </row>
    <row r="1563" spans="1:17" x14ac:dyDescent="0.25">
      <c r="A1563" s="15" t="s">
        <v>40</v>
      </c>
      <c r="B1563" s="15" t="s">
        <v>5120</v>
      </c>
      <c r="D1563" s="15">
        <v>1621083</v>
      </c>
      <c r="E1563" s="15">
        <v>1619785</v>
      </c>
      <c r="F1563" s="15">
        <f>ABS(Tabelle2[[#This Row],[Stop]]-Tabelle2[[#This Row],[Start]]+1)</f>
        <v>1297</v>
      </c>
      <c r="G1563" s="16">
        <f>Tabelle2[[#This Row],[Size '[bp']]]/$F$3118*100</f>
        <v>4.4726914084322472E-2</v>
      </c>
      <c r="I1563" s="14" t="s">
        <v>8482</v>
      </c>
      <c r="J1563" s="14" t="s">
        <v>6585</v>
      </c>
      <c r="K1563" s="22"/>
      <c r="L1563" s="22"/>
      <c r="M1563" s="24"/>
      <c r="N1563" s="20"/>
      <c r="O1563" s="20"/>
      <c r="P1563" s="20"/>
      <c r="Q1563" s="20"/>
    </row>
    <row r="1564" spans="1:17" ht="25.5" x14ac:dyDescent="0.25">
      <c r="A1564" s="15" t="s">
        <v>41</v>
      </c>
      <c r="B1564" s="15" t="s">
        <v>5121</v>
      </c>
      <c r="D1564" s="15">
        <v>1621564</v>
      </c>
      <c r="E1564" s="15">
        <v>1621136</v>
      </c>
      <c r="F1564" s="15">
        <f>ABS(Tabelle2[[#This Row],[Stop]]-Tabelle2[[#This Row],[Start]]+1)</f>
        <v>427</v>
      </c>
      <c r="G1564" s="16">
        <f>Tabelle2[[#This Row],[Size '[bp']]]/$F$3118*100</f>
        <v>1.4725051899773089E-2</v>
      </c>
      <c r="I1564" s="14" t="s">
        <v>8483</v>
      </c>
      <c r="J1564" s="14" t="s">
        <v>6585</v>
      </c>
      <c r="K1564" s="22"/>
      <c r="L1564" s="22"/>
      <c r="M1564" s="24"/>
      <c r="N1564" s="20"/>
      <c r="O1564" s="20"/>
      <c r="P1564" s="20"/>
      <c r="Q1564" s="20"/>
    </row>
    <row r="1565" spans="1:17" x14ac:dyDescent="0.25">
      <c r="A1565" s="15" t="s">
        <v>1654</v>
      </c>
      <c r="B1565" s="15" t="s">
        <v>5122</v>
      </c>
      <c r="D1565" s="15">
        <v>1622476</v>
      </c>
      <c r="E1565" s="15">
        <v>1621631</v>
      </c>
      <c r="F1565" s="15">
        <f>ABS(Tabelle2[[#This Row],[Stop]]-Tabelle2[[#This Row],[Start]]+1)</f>
        <v>844</v>
      </c>
      <c r="G1565" s="16">
        <f>Tabelle2[[#This Row],[Size '[bp']]]/$F$3118*100</f>
        <v>2.9105254808919175E-2</v>
      </c>
      <c r="I1565" s="14" t="s">
        <v>6560</v>
      </c>
      <c r="J1565" s="14" t="s">
        <v>11627</v>
      </c>
      <c r="K1565" s="22"/>
      <c r="L1565" s="22"/>
      <c r="M1565" s="24"/>
      <c r="N1565" s="20"/>
      <c r="O1565" s="20"/>
      <c r="P1565" s="20"/>
      <c r="Q1565" s="20"/>
    </row>
    <row r="1566" spans="1:17" x14ac:dyDescent="0.25">
      <c r="A1566" s="15" t="s">
        <v>1653</v>
      </c>
      <c r="B1566" s="15" t="s">
        <v>5123</v>
      </c>
      <c r="D1566" s="15">
        <v>1622523</v>
      </c>
      <c r="E1566" s="15">
        <v>1623308</v>
      </c>
      <c r="F1566" s="15">
        <f>ABS(Tabelle2[[#This Row],[Stop]]-Tabelle2[[#This Row],[Start]]+1)</f>
        <v>786</v>
      </c>
      <c r="G1566" s="16">
        <f>Tabelle2[[#This Row],[Size '[bp']]]/$F$3118*100</f>
        <v>2.7105130663282549E-2</v>
      </c>
      <c r="I1566" s="14" t="s">
        <v>6560</v>
      </c>
      <c r="J1566" s="14" t="s">
        <v>11627</v>
      </c>
      <c r="K1566" s="22"/>
      <c r="L1566" s="22"/>
      <c r="M1566" s="24"/>
      <c r="N1566" s="20"/>
      <c r="O1566" s="20"/>
      <c r="P1566" s="20"/>
      <c r="Q1566" s="20"/>
    </row>
    <row r="1567" spans="1:17" x14ac:dyDescent="0.25">
      <c r="A1567" s="15" t="s">
        <v>1652</v>
      </c>
      <c r="B1567" s="15" t="s">
        <v>5124</v>
      </c>
      <c r="C1567" s="15" t="s">
        <v>1651</v>
      </c>
      <c r="D1567" s="15">
        <v>1624417</v>
      </c>
      <c r="E1567" s="15">
        <v>1623305</v>
      </c>
      <c r="F1567" s="15">
        <f>ABS(Tabelle2[[#This Row],[Stop]]-Tabelle2[[#This Row],[Start]]+1)</f>
        <v>1111</v>
      </c>
      <c r="G1567" s="16">
        <f>Tabelle2[[#This Row],[Size '[bp']]]/$F$3118*100</f>
        <v>3.8312722858660192E-2</v>
      </c>
      <c r="H1567" s="15" t="s">
        <v>8484</v>
      </c>
      <c r="I1567" s="14" t="s">
        <v>8485</v>
      </c>
      <c r="J1567" s="14" t="s">
        <v>6690</v>
      </c>
      <c r="K1567" s="22" t="s">
        <v>8486</v>
      </c>
      <c r="L1567" s="22"/>
      <c r="M1567" s="24"/>
      <c r="N1567" s="20"/>
      <c r="O1567" s="20"/>
      <c r="P1567" s="20"/>
      <c r="Q1567" s="20"/>
    </row>
    <row r="1568" spans="1:17" ht="25.5" x14ac:dyDescent="0.25">
      <c r="A1568" s="15" t="s">
        <v>1650</v>
      </c>
      <c r="B1568" s="15" t="s">
        <v>5125</v>
      </c>
      <c r="D1568" s="15">
        <v>1626383</v>
      </c>
      <c r="E1568" s="15">
        <v>1624491</v>
      </c>
      <c r="F1568" s="15">
        <f>ABS(Tabelle2[[#This Row],[Stop]]-Tabelle2[[#This Row],[Start]]+1)</f>
        <v>1891</v>
      </c>
      <c r="G1568" s="16">
        <f>Tabelle2[[#This Row],[Size '[bp']]]/$F$3118*100</f>
        <v>6.5210944127566547E-2</v>
      </c>
      <c r="I1568" s="14" t="s">
        <v>11236</v>
      </c>
      <c r="J1568" s="14" t="s">
        <v>6632</v>
      </c>
      <c r="K1568" s="29" t="s">
        <v>6826</v>
      </c>
      <c r="L1568" s="29"/>
      <c r="M1568" s="30" t="s">
        <v>11235</v>
      </c>
      <c r="N1568" s="20"/>
      <c r="O1568" s="20"/>
      <c r="P1568" s="20"/>
      <c r="Q1568" s="20"/>
    </row>
    <row r="1569" spans="1:17" x14ac:dyDescent="0.25">
      <c r="A1569" s="15" t="s">
        <v>1649</v>
      </c>
      <c r="B1569" s="15" t="s">
        <v>5126</v>
      </c>
      <c r="D1569" s="15">
        <v>1627392</v>
      </c>
      <c r="E1569" s="15">
        <v>1626892</v>
      </c>
      <c r="F1569" s="15">
        <f>ABS(Tabelle2[[#This Row],[Stop]]-Tabelle2[[#This Row],[Start]]+1)</f>
        <v>499</v>
      </c>
      <c r="G1569" s="16">
        <f>Tabelle2[[#This Row],[Size '[bp']]]/$F$3118*100</f>
        <v>1.720796463228752E-2</v>
      </c>
      <c r="I1569" s="14" t="s">
        <v>6564</v>
      </c>
      <c r="J1569" s="14" t="s">
        <v>11627</v>
      </c>
      <c r="K1569" s="22"/>
      <c r="L1569" s="22"/>
      <c r="M1569" s="24"/>
      <c r="N1569" s="20"/>
      <c r="O1569" s="20"/>
      <c r="P1569" s="20"/>
      <c r="Q1569" s="20"/>
    </row>
    <row r="1570" spans="1:17" ht="38.25" x14ac:dyDescent="0.25">
      <c r="A1570" s="15" t="s">
        <v>1648</v>
      </c>
      <c r="B1570" s="15" t="s">
        <v>5127</v>
      </c>
      <c r="C1570" s="15" t="s">
        <v>1647</v>
      </c>
      <c r="D1570" s="15">
        <v>1627746</v>
      </c>
      <c r="E1570" s="15">
        <v>1630577</v>
      </c>
      <c r="F1570" s="15">
        <f>ABS(Tabelle2[[#This Row],[Stop]]-Tabelle2[[#This Row],[Start]]+1)</f>
        <v>2832</v>
      </c>
      <c r="G1570" s="16">
        <f>Tabelle2[[#This Row],[Size '[bp']]]/$F$3118*100</f>
        <v>9.7661234145567669E-2</v>
      </c>
      <c r="H1570" s="15" t="s">
        <v>8487</v>
      </c>
      <c r="I1570" s="14" t="s">
        <v>8488</v>
      </c>
      <c r="J1570" s="14" t="s">
        <v>7093</v>
      </c>
      <c r="K1570" s="22" t="s">
        <v>8489</v>
      </c>
      <c r="L1570" s="22"/>
      <c r="M1570" s="24" t="s">
        <v>10751</v>
      </c>
      <c r="N1570" s="20"/>
      <c r="O1570" s="20"/>
      <c r="P1570" s="20"/>
      <c r="Q1570" s="20"/>
    </row>
    <row r="1571" spans="1:17" ht="38.25" x14ac:dyDescent="0.25">
      <c r="A1571" s="15" t="s">
        <v>1646</v>
      </c>
      <c r="B1571" s="15" t="s">
        <v>5128</v>
      </c>
      <c r="C1571" s="15" t="s">
        <v>1645</v>
      </c>
      <c r="D1571" s="15">
        <v>1630765</v>
      </c>
      <c r="E1571" s="15">
        <v>1631331</v>
      </c>
      <c r="F1571" s="15">
        <f>ABS(Tabelle2[[#This Row],[Stop]]-Tabelle2[[#This Row],[Start]]+1)</f>
        <v>567</v>
      </c>
      <c r="G1571" s="16">
        <f>Tabelle2[[#This Row],[Size '[bp']]]/$F$3118*100</f>
        <v>1.9552937768551149E-2</v>
      </c>
      <c r="H1571" s="15" t="s">
        <v>8490</v>
      </c>
      <c r="I1571" s="14" t="s">
        <v>8491</v>
      </c>
      <c r="J1571" s="14" t="s">
        <v>6566</v>
      </c>
      <c r="K1571" s="22" t="s">
        <v>8492</v>
      </c>
      <c r="L1571" s="22" t="s">
        <v>8493</v>
      </c>
      <c r="M1571" s="24" t="s">
        <v>10880</v>
      </c>
      <c r="N1571" s="20"/>
      <c r="O1571" s="20"/>
      <c r="P1571" s="20"/>
      <c r="Q1571" s="20"/>
    </row>
    <row r="1572" spans="1:17" ht="38.25" x14ac:dyDescent="0.25">
      <c r="A1572" s="15" t="s">
        <v>1644</v>
      </c>
      <c r="B1572" s="15" t="s">
        <v>5129</v>
      </c>
      <c r="C1572" s="15" t="s">
        <v>8494</v>
      </c>
      <c r="D1572" s="15">
        <v>1631380</v>
      </c>
      <c r="E1572" s="15">
        <v>1632138</v>
      </c>
      <c r="F1572" s="15">
        <f>ABS(Tabelle2[[#This Row],[Stop]]-Tabelle2[[#This Row],[Start]]+1)</f>
        <v>759</v>
      </c>
      <c r="G1572" s="16">
        <f>Tabelle2[[#This Row],[Size '[bp']]]/$F$3118*100</f>
        <v>2.6174038388589636E-2</v>
      </c>
      <c r="H1572" s="15" t="s">
        <v>8495</v>
      </c>
      <c r="I1572" s="14" t="s">
        <v>8496</v>
      </c>
      <c r="J1572" s="14" t="s">
        <v>7723</v>
      </c>
      <c r="K1572" s="22" t="s">
        <v>8497</v>
      </c>
      <c r="L1572" s="22"/>
      <c r="M1572" s="24"/>
      <c r="N1572" s="20"/>
      <c r="O1572" s="20"/>
      <c r="P1572" s="20"/>
      <c r="Q1572" s="20"/>
    </row>
    <row r="1573" spans="1:17" x14ac:dyDescent="0.25">
      <c r="A1573" s="15" t="s">
        <v>1643</v>
      </c>
      <c r="B1573" s="15" t="s">
        <v>5130</v>
      </c>
      <c r="D1573" s="15">
        <v>1632796</v>
      </c>
      <c r="E1573" s="15">
        <v>1632131</v>
      </c>
      <c r="F1573" s="15">
        <f>ABS(Tabelle2[[#This Row],[Stop]]-Tabelle2[[#This Row],[Start]]+1)</f>
        <v>664</v>
      </c>
      <c r="G1573" s="16">
        <f>Tabelle2[[#This Row],[Size '[bp']]]/$F$3118*100</f>
        <v>2.2897972977633095E-2</v>
      </c>
      <c r="I1573" s="14" t="s">
        <v>7359</v>
      </c>
      <c r="J1573" s="14" t="s">
        <v>6708</v>
      </c>
      <c r="K1573" s="22"/>
      <c r="L1573" s="22"/>
      <c r="M1573" s="24"/>
      <c r="N1573" s="20"/>
      <c r="O1573" s="20"/>
      <c r="P1573" s="20"/>
      <c r="Q1573" s="20"/>
    </row>
    <row r="1574" spans="1:17" x14ac:dyDescent="0.25">
      <c r="A1574" s="15" t="s">
        <v>1642</v>
      </c>
      <c r="D1574" s="15">
        <v>1633071</v>
      </c>
      <c r="E1574" s="15">
        <v>1632817</v>
      </c>
      <c r="F1574" s="15">
        <f>ABS(Tabelle2[[#This Row],[Stop]]-Tabelle2[[#This Row],[Start]]+1)</f>
        <v>253</v>
      </c>
      <c r="G1574" s="16">
        <f>Tabelle2[[#This Row],[Size '[bp']]]/$F$3118*100</f>
        <v>8.7246794628632121E-3</v>
      </c>
      <c r="I1574" s="14" t="s">
        <v>6564</v>
      </c>
      <c r="J1574" s="14" t="s">
        <v>11627</v>
      </c>
      <c r="K1574" s="22"/>
      <c r="L1574" s="22"/>
      <c r="M1574" s="24"/>
      <c r="N1574" s="20"/>
      <c r="O1574" s="20"/>
      <c r="P1574" s="20"/>
      <c r="Q1574" s="20"/>
    </row>
    <row r="1575" spans="1:17" x14ac:dyDescent="0.25">
      <c r="A1575" s="15" t="s">
        <v>1641</v>
      </c>
      <c r="B1575" s="15" t="s">
        <v>5131</v>
      </c>
      <c r="D1575" s="15">
        <v>1633127</v>
      </c>
      <c r="E1575" s="15">
        <v>1633396</v>
      </c>
      <c r="F1575" s="15">
        <f>ABS(Tabelle2[[#This Row],[Stop]]-Tabelle2[[#This Row],[Start]]+1)</f>
        <v>270</v>
      </c>
      <c r="G1575" s="16">
        <f>Tabelle2[[#This Row],[Size '[bp']]]/$F$3118*100</f>
        <v>9.3109227469291202E-3</v>
      </c>
      <c r="I1575" s="14" t="s">
        <v>8498</v>
      </c>
      <c r="J1575" s="14" t="s">
        <v>11627</v>
      </c>
      <c r="K1575" s="22"/>
      <c r="L1575" s="22"/>
      <c r="M1575" s="24"/>
      <c r="N1575" s="20"/>
      <c r="O1575" s="20"/>
      <c r="P1575" s="20"/>
      <c r="Q1575" s="20"/>
    </row>
    <row r="1576" spans="1:17" x14ac:dyDescent="0.25">
      <c r="A1576" s="15" t="s">
        <v>1640</v>
      </c>
      <c r="B1576" s="15" t="s">
        <v>5132</v>
      </c>
      <c r="D1576" s="15">
        <v>1633406</v>
      </c>
      <c r="E1576" s="15">
        <v>1634794</v>
      </c>
      <c r="F1576" s="15">
        <f>ABS(Tabelle2[[#This Row],[Stop]]-Tabelle2[[#This Row],[Start]]+1)</f>
        <v>1389</v>
      </c>
      <c r="G1576" s="16">
        <f>Tabelle2[[#This Row],[Size '[bp']]]/$F$3118*100</f>
        <v>4.7899524798090919E-2</v>
      </c>
      <c r="I1576" s="14" t="s">
        <v>6560</v>
      </c>
      <c r="J1576" s="14" t="s">
        <v>11627</v>
      </c>
      <c r="K1576" s="22"/>
      <c r="L1576" s="22"/>
      <c r="M1576" s="24"/>
      <c r="N1576" s="20"/>
      <c r="O1576" s="20"/>
      <c r="P1576" s="20"/>
      <c r="Q1576" s="20"/>
    </row>
    <row r="1577" spans="1:17" ht="25.5" x14ac:dyDescent="0.25">
      <c r="A1577" s="15" t="s">
        <v>1639</v>
      </c>
      <c r="B1577" s="15" t="s">
        <v>5133</v>
      </c>
      <c r="C1577" s="15" t="s">
        <v>1638</v>
      </c>
      <c r="D1577" s="15">
        <v>1635033</v>
      </c>
      <c r="E1577" s="15">
        <v>1637711</v>
      </c>
      <c r="F1577" s="15">
        <f>ABS(Tabelle2[[#This Row],[Stop]]-Tabelle2[[#This Row],[Start]]+1)</f>
        <v>2679</v>
      </c>
      <c r="G1577" s="16">
        <f>Tabelle2[[#This Row],[Size '[bp']]]/$F$3118*100</f>
        <v>9.2385044588974494E-2</v>
      </c>
      <c r="H1577" s="15" t="s">
        <v>8499</v>
      </c>
      <c r="I1577" s="14" t="s">
        <v>8500</v>
      </c>
      <c r="J1577" s="14" t="s">
        <v>6597</v>
      </c>
      <c r="K1577" s="22"/>
      <c r="L1577" s="22"/>
      <c r="M1577" s="24"/>
      <c r="N1577" s="20"/>
      <c r="O1577" s="20"/>
      <c r="P1577" s="20"/>
      <c r="Q1577" s="20"/>
    </row>
    <row r="1578" spans="1:17" x14ac:dyDescent="0.25">
      <c r="A1578" s="15" t="s">
        <v>1637</v>
      </c>
      <c r="B1578" s="15" t="s">
        <v>5134</v>
      </c>
      <c r="D1578" s="15">
        <v>1638199</v>
      </c>
      <c r="E1578" s="15">
        <v>1637708</v>
      </c>
      <c r="F1578" s="15">
        <f>ABS(Tabelle2[[#This Row],[Stop]]-Tabelle2[[#This Row],[Start]]+1)</f>
        <v>490</v>
      </c>
      <c r="G1578" s="16">
        <f>Tabelle2[[#This Row],[Size '[bp']]]/$F$3118*100</f>
        <v>1.6897600540723215E-2</v>
      </c>
      <c r="I1578" s="14" t="s">
        <v>8501</v>
      </c>
      <c r="J1578" s="14" t="s">
        <v>6566</v>
      </c>
      <c r="K1578" s="22"/>
      <c r="L1578" s="22"/>
      <c r="M1578" s="24"/>
      <c r="N1578" s="20"/>
      <c r="O1578" s="20"/>
      <c r="P1578" s="20"/>
      <c r="Q1578" s="20"/>
    </row>
    <row r="1579" spans="1:17" x14ac:dyDescent="0.25">
      <c r="A1579" s="15" t="s">
        <v>1636</v>
      </c>
      <c r="B1579" s="15" t="s">
        <v>5135</v>
      </c>
      <c r="D1579" s="15">
        <v>1638548</v>
      </c>
      <c r="E1579" s="15">
        <v>1639912</v>
      </c>
      <c r="F1579" s="15">
        <f>ABS(Tabelle2[[#This Row],[Stop]]-Tabelle2[[#This Row],[Start]]+1)</f>
        <v>1365</v>
      </c>
      <c r="G1579" s="16">
        <f>Tabelle2[[#This Row],[Size '[bp']]]/$F$3118*100</f>
        <v>4.7071887220586105E-2</v>
      </c>
      <c r="I1579" s="14" t="s">
        <v>8502</v>
      </c>
      <c r="J1579" s="14" t="s">
        <v>8203</v>
      </c>
      <c r="K1579" s="22" t="s">
        <v>6900</v>
      </c>
      <c r="L1579" s="22"/>
      <c r="M1579" s="24"/>
      <c r="N1579" s="20"/>
      <c r="O1579" s="21">
        <v>1</v>
      </c>
      <c r="P1579" s="20"/>
      <c r="Q1579" s="21">
        <v>1</v>
      </c>
    </row>
    <row r="1580" spans="1:17" x14ac:dyDescent="0.25">
      <c r="A1580" s="15" t="s">
        <v>1635</v>
      </c>
      <c r="D1580" s="15">
        <v>1640832</v>
      </c>
      <c r="E1580" s="15">
        <v>1640990</v>
      </c>
      <c r="F1580" s="15">
        <f>ABS(Tabelle2[[#This Row],[Stop]]-Tabelle2[[#This Row],[Start]]+1)</f>
        <v>159</v>
      </c>
      <c r="G1580" s="16">
        <f>Tabelle2[[#This Row],[Size '[bp']]]/$F$3118*100</f>
        <v>5.4830989509693706E-3</v>
      </c>
      <c r="I1580" s="14" t="s">
        <v>8503</v>
      </c>
      <c r="J1580" s="14" t="s">
        <v>8203</v>
      </c>
      <c r="K1580" s="22"/>
      <c r="L1580" s="22"/>
      <c r="M1580" s="24"/>
      <c r="N1580" s="20"/>
      <c r="O1580" s="21">
        <v>1</v>
      </c>
      <c r="P1580" s="20"/>
      <c r="Q1580" s="21">
        <v>1</v>
      </c>
    </row>
    <row r="1581" spans="1:17" x14ac:dyDescent="0.25">
      <c r="A1581" s="15" t="s">
        <v>1634</v>
      </c>
      <c r="D1581" s="15">
        <v>1641123</v>
      </c>
      <c r="E1581" s="15">
        <v>1641287</v>
      </c>
      <c r="F1581" s="15">
        <f>ABS(Tabelle2[[#This Row],[Stop]]-Tabelle2[[#This Row],[Start]]+1)</f>
        <v>165</v>
      </c>
      <c r="G1581" s="16">
        <f>Tabelle2[[#This Row],[Size '[bp']]]/$F$3118*100</f>
        <v>5.6900083453455732E-3</v>
      </c>
      <c r="I1581" s="14" t="s">
        <v>8504</v>
      </c>
      <c r="J1581" s="14" t="s">
        <v>8203</v>
      </c>
      <c r="K1581" s="22"/>
      <c r="L1581" s="22"/>
      <c r="M1581" s="24"/>
      <c r="N1581" s="20"/>
      <c r="O1581" s="21">
        <v>1</v>
      </c>
      <c r="P1581" s="20"/>
      <c r="Q1581" s="21">
        <v>1</v>
      </c>
    </row>
    <row r="1582" spans="1:17" x14ac:dyDescent="0.25">
      <c r="A1582" s="15" t="s">
        <v>1633</v>
      </c>
      <c r="B1582" s="15" t="s">
        <v>5136</v>
      </c>
      <c r="D1582" s="15">
        <v>1641383</v>
      </c>
      <c r="E1582" s="15">
        <v>1641625</v>
      </c>
      <c r="F1582" s="15">
        <f>ABS(Tabelle2[[#This Row],[Stop]]-Tabelle2[[#This Row],[Start]]+1)</f>
        <v>243</v>
      </c>
      <c r="G1582" s="16">
        <f>Tabelle2[[#This Row],[Size '[bp']]]/$F$3118*100</f>
        <v>8.379830472236208E-3</v>
      </c>
      <c r="I1582" s="14" t="s">
        <v>8505</v>
      </c>
      <c r="J1582" s="14" t="s">
        <v>8203</v>
      </c>
      <c r="K1582" s="22"/>
      <c r="L1582" s="22"/>
      <c r="M1582" s="24"/>
      <c r="N1582" s="20"/>
      <c r="O1582" s="21">
        <v>1</v>
      </c>
      <c r="P1582" s="20"/>
      <c r="Q1582" s="21">
        <v>1</v>
      </c>
    </row>
    <row r="1583" spans="1:17" x14ac:dyDescent="0.25">
      <c r="A1583" s="15" t="s">
        <v>1632</v>
      </c>
      <c r="B1583" s="15" t="s">
        <v>5137</v>
      </c>
      <c r="D1583" s="15">
        <v>1642021</v>
      </c>
      <c r="E1583" s="15">
        <v>1641620</v>
      </c>
      <c r="F1583" s="15">
        <f>ABS(Tabelle2[[#This Row],[Stop]]-Tabelle2[[#This Row],[Start]]+1)</f>
        <v>400</v>
      </c>
      <c r="G1583" s="16">
        <f>Tabelle2[[#This Row],[Size '[bp']]]/$F$3118*100</f>
        <v>1.3793959625080178E-2</v>
      </c>
      <c r="I1583" s="14" t="s">
        <v>8502</v>
      </c>
      <c r="J1583" s="14" t="s">
        <v>8203</v>
      </c>
      <c r="K1583" s="22"/>
      <c r="L1583" s="22"/>
      <c r="M1583" s="24"/>
      <c r="N1583" s="20"/>
      <c r="O1583" s="21">
        <v>1</v>
      </c>
      <c r="P1583" s="20"/>
      <c r="Q1583" s="21">
        <v>1</v>
      </c>
    </row>
    <row r="1584" spans="1:17" x14ac:dyDescent="0.25">
      <c r="A1584" s="15" t="s">
        <v>1631</v>
      </c>
      <c r="B1584" s="15" t="s">
        <v>5138</v>
      </c>
      <c r="C1584" s="15" t="s">
        <v>10609</v>
      </c>
      <c r="D1584" s="15">
        <v>1642013</v>
      </c>
      <c r="E1584" s="15">
        <v>1642471</v>
      </c>
      <c r="F1584" s="15">
        <f>ABS(Tabelle2[[#This Row],[Stop]]-Tabelle2[[#This Row],[Start]]+1)</f>
        <v>459</v>
      </c>
      <c r="G1584" s="16">
        <f>Tabelle2[[#This Row],[Size '[bp']]]/$F$3118*100</f>
        <v>1.5828568669779504E-2</v>
      </c>
      <c r="H1584" s="15" t="s">
        <v>10610</v>
      </c>
      <c r="I1584" s="14" t="s">
        <v>8506</v>
      </c>
      <c r="J1584" s="14" t="s">
        <v>8203</v>
      </c>
      <c r="K1584" s="22"/>
      <c r="L1584" s="22"/>
      <c r="M1584" s="24"/>
      <c r="N1584" s="21">
        <v>1</v>
      </c>
      <c r="O1584" s="20"/>
      <c r="P1584" s="21">
        <v>1</v>
      </c>
      <c r="Q1584" s="20"/>
    </row>
    <row r="1585" spans="1:17" ht="25.5" x14ac:dyDescent="0.25">
      <c r="A1585" s="15" t="s">
        <v>1630</v>
      </c>
      <c r="B1585" s="15" t="s">
        <v>5139</v>
      </c>
      <c r="D1585" s="15">
        <v>1644141</v>
      </c>
      <c r="E1585" s="15">
        <v>1642510</v>
      </c>
      <c r="F1585" s="15">
        <f>ABS(Tabelle2[[#This Row],[Stop]]-Tabelle2[[#This Row],[Start]]+1)</f>
        <v>1630</v>
      </c>
      <c r="G1585" s="16">
        <f>Tabelle2[[#This Row],[Size '[bp']]]/$F$3118*100</f>
        <v>5.6210385472201724E-2</v>
      </c>
      <c r="I1585" s="14" t="s">
        <v>7677</v>
      </c>
      <c r="J1585" s="14" t="s">
        <v>6563</v>
      </c>
      <c r="K1585" s="22" t="s">
        <v>6826</v>
      </c>
      <c r="L1585" s="22"/>
      <c r="M1585" s="24"/>
      <c r="N1585" s="20"/>
      <c r="O1585" s="20"/>
      <c r="P1585" s="20"/>
      <c r="Q1585" s="20"/>
    </row>
    <row r="1586" spans="1:17" x14ac:dyDescent="0.25">
      <c r="A1586" s="15" t="s">
        <v>1629</v>
      </c>
      <c r="B1586" s="15" t="s">
        <v>5140</v>
      </c>
      <c r="D1586" s="15">
        <v>1645685</v>
      </c>
      <c r="E1586" s="15">
        <v>1644207</v>
      </c>
      <c r="F1586" s="15">
        <f>ABS(Tabelle2[[#This Row],[Stop]]-Tabelle2[[#This Row],[Start]]+1)</f>
        <v>1477</v>
      </c>
      <c r="G1586" s="16">
        <f>Tabelle2[[#This Row],[Size '[bp']]]/$F$3118*100</f>
        <v>5.0934195915608556E-2</v>
      </c>
      <c r="I1586" s="14" t="s">
        <v>120</v>
      </c>
      <c r="J1586" s="14" t="s">
        <v>11627</v>
      </c>
      <c r="K1586" s="22"/>
      <c r="L1586" s="22"/>
      <c r="M1586" s="24"/>
      <c r="N1586" s="20"/>
      <c r="O1586" s="20"/>
      <c r="P1586" s="20"/>
      <c r="Q1586" s="20"/>
    </row>
    <row r="1587" spans="1:17" ht="25.5" x14ac:dyDescent="0.25">
      <c r="A1587" s="15" t="s">
        <v>1628</v>
      </c>
      <c r="B1587" s="15" t="s">
        <v>5141</v>
      </c>
      <c r="C1587" s="15" t="s">
        <v>1627</v>
      </c>
      <c r="D1587" s="15">
        <v>1646981</v>
      </c>
      <c r="E1587" s="15">
        <v>1645782</v>
      </c>
      <c r="F1587" s="15">
        <f>ABS(Tabelle2[[#This Row],[Stop]]-Tabelle2[[#This Row],[Start]]+1)</f>
        <v>1198</v>
      </c>
      <c r="G1587" s="16">
        <f>Tabelle2[[#This Row],[Size '[bp']]]/$F$3118*100</f>
        <v>4.1312909077115129E-2</v>
      </c>
      <c r="H1587" s="15" t="s">
        <v>8507</v>
      </c>
      <c r="I1587" s="14" t="s">
        <v>8508</v>
      </c>
      <c r="J1587" s="14" t="s">
        <v>6632</v>
      </c>
      <c r="K1587" s="22" t="s">
        <v>11422</v>
      </c>
      <c r="L1587" s="22"/>
      <c r="M1587" s="24" t="s">
        <v>10924</v>
      </c>
      <c r="N1587" s="20"/>
      <c r="O1587" s="20"/>
      <c r="P1587" s="20"/>
      <c r="Q1587" s="20"/>
    </row>
    <row r="1588" spans="1:17" ht="25.5" x14ac:dyDescent="0.25">
      <c r="A1588" s="15" t="s">
        <v>1626</v>
      </c>
      <c r="B1588" s="15" t="s">
        <v>5142</v>
      </c>
      <c r="C1588" s="15" t="s">
        <v>8509</v>
      </c>
      <c r="D1588" s="15">
        <v>1647128</v>
      </c>
      <c r="E1588" s="15">
        <v>1647838</v>
      </c>
      <c r="F1588" s="15">
        <f>ABS(Tabelle2[[#This Row],[Stop]]-Tabelle2[[#This Row],[Start]]+1)</f>
        <v>711</v>
      </c>
      <c r="G1588" s="16">
        <f>Tabelle2[[#This Row],[Size '[bp']]]/$F$3118*100</f>
        <v>2.4518763233580015E-2</v>
      </c>
      <c r="H1588" s="15" t="s">
        <v>8510</v>
      </c>
      <c r="I1588" s="14" t="s">
        <v>6808</v>
      </c>
      <c r="J1588" s="14" t="s">
        <v>6554</v>
      </c>
      <c r="K1588" s="22"/>
      <c r="L1588" s="22"/>
      <c r="M1588" s="24"/>
      <c r="N1588" s="20"/>
      <c r="O1588" s="20"/>
      <c r="P1588" s="20"/>
      <c r="Q1588" s="20"/>
    </row>
    <row r="1589" spans="1:17" x14ac:dyDescent="0.25">
      <c r="A1589" s="15" t="s">
        <v>1625</v>
      </c>
      <c r="B1589" s="15" t="s">
        <v>5143</v>
      </c>
      <c r="D1589" s="15">
        <v>1648016</v>
      </c>
      <c r="E1589" s="15">
        <v>1648603</v>
      </c>
      <c r="F1589" s="15">
        <f>ABS(Tabelle2[[#This Row],[Stop]]-Tabelle2[[#This Row],[Start]]+1)</f>
        <v>588</v>
      </c>
      <c r="G1589" s="16">
        <f>Tabelle2[[#This Row],[Size '[bp']]]/$F$3118*100</f>
        <v>2.0277120648867861E-2</v>
      </c>
      <c r="I1589" s="14" t="s">
        <v>6564</v>
      </c>
      <c r="J1589" s="14" t="s">
        <v>11627</v>
      </c>
      <c r="K1589" s="22"/>
      <c r="L1589" s="22"/>
      <c r="M1589" s="24"/>
      <c r="N1589" s="20"/>
      <c r="O1589" s="20"/>
      <c r="P1589" s="20"/>
      <c r="Q1589" s="20"/>
    </row>
    <row r="1590" spans="1:17" ht="25.5" x14ac:dyDescent="0.25">
      <c r="A1590" s="15" t="s">
        <v>1624</v>
      </c>
      <c r="B1590" s="15" t="s">
        <v>5144</v>
      </c>
      <c r="D1590" s="15">
        <v>1649089</v>
      </c>
      <c r="E1590" s="15">
        <v>1648676</v>
      </c>
      <c r="F1590" s="15">
        <f>ABS(Tabelle2[[#This Row],[Stop]]-Tabelle2[[#This Row],[Start]]+1)</f>
        <v>412</v>
      </c>
      <c r="G1590" s="16">
        <f>Tabelle2[[#This Row],[Size '[bp']]]/$F$3118*100</f>
        <v>1.4207778413832584E-2</v>
      </c>
      <c r="I1590" s="14" t="s">
        <v>10611</v>
      </c>
      <c r="J1590" s="14" t="s">
        <v>6653</v>
      </c>
      <c r="K1590" s="22" t="s">
        <v>8511</v>
      </c>
      <c r="L1590" s="22"/>
      <c r="M1590" s="24" t="s">
        <v>10881</v>
      </c>
      <c r="N1590" s="20"/>
      <c r="O1590" s="20"/>
      <c r="P1590" s="20"/>
      <c r="Q1590" s="20"/>
    </row>
    <row r="1591" spans="1:17" ht="25.5" x14ac:dyDescent="0.25">
      <c r="A1591" s="15" t="s">
        <v>1623</v>
      </c>
      <c r="B1591" s="15" t="s">
        <v>5145</v>
      </c>
      <c r="C1591" s="15" t="s">
        <v>8512</v>
      </c>
      <c r="D1591" s="15">
        <v>1649564</v>
      </c>
      <c r="E1591" s="15">
        <v>1649115</v>
      </c>
      <c r="F1591" s="15">
        <f>ABS(Tabelle2[[#This Row],[Stop]]-Tabelle2[[#This Row],[Start]]+1)</f>
        <v>448</v>
      </c>
      <c r="G1591" s="16">
        <f>Tabelle2[[#This Row],[Size '[bp']]]/$F$3118*100</f>
        <v>1.5449234780089799E-2</v>
      </c>
      <c r="H1591" s="15" t="s">
        <v>8513</v>
      </c>
      <c r="I1591" s="14" t="s">
        <v>8514</v>
      </c>
      <c r="J1591" s="14" t="s">
        <v>6653</v>
      </c>
      <c r="K1591" s="22" t="s">
        <v>8515</v>
      </c>
      <c r="L1591" s="22"/>
      <c r="M1591" s="24" t="s">
        <v>10881</v>
      </c>
      <c r="N1591" s="20"/>
      <c r="O1591" s="20"/>
      <c r="P1591" s="20"/>
      <c r="Q1591" s="20"/>
    </row>
    <row r="1592" spans="1:17" ht="25.5" x14ac:dyDescent="0.25">
      <c r="A1592" s="15" t="s">
        <v>1622</v>
      </c>
      <c r="B1592" s="15" t="s">
        <v>5146</v>
      </c>
      <c r="C1592" s="15" t="s">
        <v>8516</v>
      </c>
      <c r="D1592" s="15">
        <v>1650829</v>
      </c>
      <c r="E1592" s="15">
        <v>1649564</v>
      </c>
      <c r="F1592" s="15">
        <f>ABS(Tabelle2[[#This Row],[Stop]]-Tabelle2[[#This Row],[Start]]+1)</f>
        <v>1264</v>
      </c>
      <c r="G1592" s="16">
        <f>Tabelle2[[#This Row],[Size '[bp']]]/$F$3118*100</f>
        <v>4.358891241525336E-2</v>
      </c>
      <c r="H1592" s="15" t="s">
        <v>8517</v>
      </c>
      <c r="I1592" s="14" t="s">
        <v>8518</v>
      </c>
      <c r="J1592" s="14" t="s">
        <v>6653</v>
      </c>
      <c r="K1592" s="22" t="s">
        <v>8515</v>
      </c>
      <c r="L1592" s="22"/>
      <c r="M1592" s="24" t="s">
        <v>10881</v>
      </c>
      <c r="N1592" s="20"/>
      <c r="O1592" s="20"/>
      <c r="P1592" s="20"/>
      <c r="Q1592" s="20"/>
    </row>
    <row r="1593" spans="1:17" ht="25.5" x14ac:dyDescent="0.25">
      <c r="A1593" s="15" t="s">
        <v>1621</v>
      </c>
      <c r="B1593" s="15" t="s">
        <v>5147</v>
      </c>
      <c r="C1593" s="15" t="s">
        <v>8519</v>
      </c>
      <c r="D1593" s="15">
        <v>1651589</v>
      </c>
      <c r="E1593" s="15">
        <v>1650831</v>
      </c>
      <c r="F1593" s="15">
        <f>ABS(Tabelle2[[#This Row],[Stop]]-Tabelle2[[#This Row],[Start]]+1)</f>
        <v>757</v>
      </c>
      <c r="G1593" s="16">
        <f>Tabelle2[[#This Row],[Size '[bp']]]/$F$3118*100</f>
        <v>2.6105068590464235E-2</v>
      </c>
      <c r="H1593" s="15" t="s">
        <v>8520</v>
      </c>
      <c r="I1593" s="14" t="s">
        <v>8521</v>
      </c>
      <c r="J1593" s="14" t="s">
        <v>6653</v>
      </c>
      <c r="K1593" s="22" t="s">
        <v>8522</v>
      </c>
      <c r="L1593" s="22"/>
      <c r="M1593" s="24" t="s">
        <v>10881</v>
      </c>
      <c r="N1593" s="20"/>
      <c r="O1593" s="20"/>
      <c r="P1593" s="20"/>
      <c r="Q1593" s="20"/>
    </row>
    <row r="1594" spans="1:17" ht="25.5" x14ac:dyDescent="0.25">
      <c r="A1594" s="15" t="s">
        <v>1620</v>
      </c>
      <c r="B1594" s="15" t="s">
        <v>5148</v>
      </c>
      <c r="C1594" s="15" t="s">
        <v>8523</v>
      </c>
      <c r="D1594" s="15">
        <v>1652891</v>
      </c>
      <c r="E1594" s="15">
        <v>1651713</v>
      </c>
      <c r="F1594" s="15">
        <f>ABS(Tabelle2[[#This Row],[Stop]]-Tabelle2[[#This Row],[Start]]+1)</f>
        <v>1177</v>
      </c>
      <c r="G1594" s="16">
        <f>Tabelle2[[#This Row],[Size '[bp']]]/$F$3118*100</f>
        <v>4.0588726196798423E-2</v>
      </c>
      <c r="H1594" s="15" t="s">
        <v>8524</v>
      </c>
      <c r="I1594" s="14" t="s">
        <v>8525</v>
      </c>
      <c r="J1594" s="14" t="s">
        <v>6653</v>
      </c>
      <c r="K1594" s="22" t="s">
        <v>8515</v>
      </c>
      <c r="L1594" s="22"/>
      <c r="M1594" s="24" t="s">
        <v>10881</v>
      </c>
      <c r="N1594" s="20"/>
      <c r="O1594" s="20"/>
      <c r="P1594" s="20"/>
      <c r="Q1594" s="20"/>
    </row>
    <row r="1595" spans="1:17" ht="25.5" x14ac:dyDescent="0.25">
      <c r="A1595" s="15" t="s">
        <v>1619</v>
      </c>
      <c r="B1595" s="15" t="s">
        <v>5149</v>
      </c>
      <c r="C1595" s="15" t="s">
        <v>8526</v>
      </c>
      <c r="D1595" s="15">
        <v>1654342</v>
      </c>
      <c r="E1595" s="15">
        <v>1652897</v>
      </c>
      <c r="F1595" s="15">
        <f>ABS(Tabelle2[[#This Row],[Stop]]-Tabelle2[[#This Row],[Start]]+1)</f>
        <v>1444</v>
      </c>
      <c r="G1595" s="16">
        <f>Tabelle2[[#This Row],[Size '[bp']]]/$F$3118*100</f>
        <v>4.9796194246539437E-2</v>
      </c>
      <c r="H1595" s="15" t="s">
        <v>8527</v>
      </c>
      <c r="I1595" s="14" t="s">
        <v>8518</v>
      </c>
      <c r="J1595" s="14" t="s">
        <v>6653</v>
      </c>
      <c r="K1595" s="22" t="s">
        <v>8528</v>
      </c>
      <c r="L1595" s="22"/>
      <c r="M1595" s="24" t="s">
        <v>10881</v>
      </c>
      <c r="N1595" s="20"/>
      <c r="O1595" s="20"/>
      <c r="P1595" s="20"/>
      <c r="Q1595" s="20"/>
    </row>
    <row r="1596" spans="1:17" ht="51" x14ac:dyDescent="0.25">
      <c r="A1596" s="15" t="s">
        <v>1618</v>
      </c>
      <c r="B1596" s="15" t="s">
        <v>5150</v>
      </c>
      <c r="C1596" s="15" t="s">
        <v>8529</v>
      </c>
      <c r="D1596" s="15">
        <v>1655044</v>
      </c>
      <c r="E1596" s="15">
        <v>1654358</v>
      </c>
      <c r="F1596" s="15">
        <f>ABS(Tabelle2[[#This Row],[Stop]]-Tabelle2[[#This Row],[Start]]+1)</f>
        <v>685</v>
      </c>
      <c r="G1596" s="16">
        <f>Tabelle2[[#This Row],[Size '[bp']]]/$F$3118*100</f>
        <v>2.3622155857949804E-2</v>
      </c>
      <c r="H1596" s="15" t="s">
        <v>8530</v>
      </c>
      <c r="I1596" s="14" t="s">
        <v>10882</v>
      </c>
      <c r="J1596" s="14" t="s">
        <v>6566</v>
      </c>
      <c r="K1596" s="22" t="s">
        <v>8531</v>
      </c>
      <c r="L1596" s="22" t="s">
        <v>8532</v>
      </c>
      <c r="M1596" s="24" t="s">
        <v>10881</v>
      </c>
      <c r="N1596" s="20"/>
      <c r="O1596" s="20"/>
      <c r="P1596" s="20"/>
      <c r="Q1596" s="20"/>
    </row>
    <row r="1597" spans="1:17" x14ac:dyDescent="0.25">
      <c r="A1597" s="15" t="s">
        <v>1617</v>
      </c>
      <c r="B1597" s="15" t="s">
        <v>5151</v>
      </c>
      <c r="C1597" s="15" t="s">
        <v>8533</v>
      </c>
      <c r="D1597" s="15">
        <v>1655366</v>
      </c>
      <c r="E1597" s="15">
        <v>1657141</v>
      </c>
      <c r="F1597" s="15">
        <f>ABS(Tabelle2[[#This Row],[Stop]]-Tabelle2[[#This Row],[Start]]+1)</f>
        <v>1776</v>
      </c>
      <c r="G1597" s="16">
        <f>Tabelle2[[#This Row],[Size '[bp']]]/$F$3118*100</f>
        <v>6.1245180735355981E-2</v>
      </c>
      <c r="H1597" s="15" t="s">
        <v>8534</v>
      </c>
      <c r="I1597" s="14" t="s">
        <v>8535</v>
      </c>
      <c r="J1597" s="14" t="s">
        <v>6632</v>
      </c>
      <c r="K1597" s="22" t="s">
        <v>6826</v>
      </c>
      <c r="L1597" s="22"/>
      <c r="M1597" s="24" t="s">
        <v>11423</v>
      </c>
      <c r="N1597" s="20"/>
      <c r="O1597" s="20"/>
      <c r="P1597" s="20"/>
      <c r="Q1597" s="20"/>
    </row>
    <row r="1598" spans="1:17" x14ac:dyDescent="0.25">
      <c r="A1598" s="15" t="s">
        <v>1616</v>
      </c>
      <c r="B1598" s="15" t="s">
        <v>5152</v>
      </c>
      <c r="D1598" s="15">
        <v>1657148</v>
      </c>
      <c r="E1598" s="15">
        <v>1658170</v>
      </c>
      <c r="F1598" s="15">
        <f>ABS(Tabelle2[[#This Row],[Stop]]-Tabelle2[[#This Row],[Start]]+1)</f>
        <v>1023</v>
      </c>
      <c r="G1598" s="16">
        <f>Tabelle2[[#This Row],[Size '[bp']]]/$F$3118*100</f>
        <v>3.5278051741142555E-2</v>
      </c>
      <c r="I1598" s="14" t="s">
        <v>7727</v>
      </c>
      <c r="J1598" s="14" t="s">
        <v>6563</v>
      </c>
      <c r="K1598" s="22" t="s">
        <v>6826</v>
      </c>
      <c r="L1598" s="22"/>
      <c r="M1598" s="24"/>
      <c r="N1598" s="20"/>
      <c r="O1598" s="20"/>
      <c r="P1598" s="20"/>
      <c r="Q1598" s="20"/>
    </row>
    <row r="1599" spans="1:17" x14ac:dyDescent="0.25">
      <c r="A1599" s="15" t="s">
        <v>1615</v>
      </c>
      <c r="B1599" s="15" t="s">
        <v>5153</v>
      </c>
      <c r="D1599" s="15">
        <v>1658179</v>
      </c>
      <c r="E1599" s="15">
        <v>1658985</v>
      </c>
      <c r="F1599" s="15">
        <f>ABS(Tabelle2[[#This Row],[Stop]]-Tabelle2[[#This Row],[Start]]+1)</f>
        <v>807</v>
      </c>
      <c r="G1599" s="16">
        <f>Tabelle2[[#This Row],[Size '[bp']]]/$F$3118*100</f>
        <v>2.7829313543599261E-2</v>
      </c>
      <c r="I1599" s="14" t="s">
        <v>8358</v>
      </c>
      <c r="J1599" s="14" t="s">
        <v>6563</v>
      </c>
      <c r="K1599" s="22" t="s">
        <v>6826</v>
      </c>
      <c r="L1599" s="22"/>
      <c r="M1599" s="24"/>
      <c r="N1599" s="20"/>
      <c r="O1599" s="20"/>
      <c r="P1599" s="20"/>
      <c r="Q1599" s="20"/>
    </row>
    <row r="1600" spans="1:17" x14ac:dyDescent="0.25">
      <c r="A1600" s="15" t="s">
        <v>1614</v>
      </c>
      <c r="B1600" s="15" t="s">
        <v>5154</v>
      </c>
      <c r="C1600" s="15" t="s">
        <v>8536</v>
      </c>
      <c r="D1600" s="15">
        <v>1659105</v>
      </c>
      <c r="E1600" s="15">
        <v>1660145</v>
      </c>
      <c r="F1600" s="15">
        <f>ABS(Tabelle2[[#This Row],[Stop]]-Tabelle2[[#This Row],[Start]]+1)</f>
        <v>1041</v>
      </c>
      <c r="G1600" s="16">
        <f>Tabelle2[[#This Row],[Size '[bp']]]/$F$3118*100</f>
        <v>3.5898779924271165E-2</v>
      </c>
      <c r="H1600" s="15" t="s">
        <v>8537</v>
      </c>
      <c r="I1600" s="14" t="s">
        <v>8538</v>
      </c>
      <c r="J1600" s="14" t="s">
        <v>6585</v>
      </c>
      <c r="K1600" s="29" t="s">
        <v>6826</v>
      </c>
      <c r="L1600" s="29"/>
      <c r="M1600" s="30" t="s">
        <v>11189</v>
      </c>
      <c r="N1600" s="20"/>
      <c r="O1600" s="20"/>
      <c r="P1600" s="20"/>
      <c r="Q1600" s="20"/>
    </row>
    <row r="1601" spans="1:17" x14ac:dyDescent="0.25">
      <c r="A1601" s="15" t="s">
        <v>1613</v>
      </c>
      <c r="B1601" s="15" t="s">
        <v>5155</v>
      </c>
      <c r="D1601" s="15">
        <v>1660255</v>
      </c>
      <c r="E1601" s="15">
        <v>1662606</v>
      </c>
      <c r="F1601" s="15">
        <f>ABS(Tabelle2[[#This Row],[Stop]]-Tabelle2[[#This Row],[Start]]+1)</f>
        <v>2352</v>
      </c>
      <c r="G1601" s="16">
        <f>Tabelle2[[#This Row],[Size '[bp']]]/$F$3118*100</f>
        <v>8.1108482595471446E-2</v>
      </c>
      <c r="I1601" s="14" t="s">
        <v>7556</v>
      </c>
      <c r="J1601" s="14" t="s">
        <v>6563</v>
      </c>
      <c r="K1601" s="29"/>
      <c r="L1601" s="29"/>
      <c r="M1601" s="30"/>
      <c r="N1601" s="20"/>
      <c r="O1601" s="20"/>
      <c r="P1601" s="20"/>
      <c r="Q1601" s="20"/>
    </row>
    <row r="1602" spans="1:17" x14ac:dyDescent="0.25">
      <c r="A1602" s="15" t="s">
        <v>1612</v>
      </c>
      <c r="B1602" s="15" t="s">
        <v>5156</v>
      </c>
      <c r="C1602" s="15" t="s">
        <v>8539</v>
      </c>
      <c r="D1602" s="15">
        <v>1663054</v>
      </c>
      <c r="E1602" s="15">
        <v>1664022</v>
      </c>
      <c r="F1602" s="15">
        <f>ABS(Tabelle2[[#This Row],[Stop]]-Tabelle2[[#This Row],[Start]]+1)</f>
        <v>969</v>
      </c>
      <c r="G1602" s="16">
        <f>Tabelle2[[#This Row],[Size '[bp']]]/$F$3118*100</f>
        <v>3.341586719175673E-2</v>
      </c>
      <c r="H1602" s="15" t="s">
        <v>8540</v>
      </c>
      <c r="I1602" s="14" t="s">
        <v>8541</v>
      </c>
      <c r="J1602" s="14" t="s">
        <v>7961</v>
      </c>
      <c r="K1602" s="29"/>
      <c r="L1602" s="29"/>
      <c r="M1602" s="30"/>
      <c r="N1602" s="20"/>
      <c r="O1602" s="20"/>
      <c r="P1602" s="20"/>
      <c r="Q1602" s="20"/>
    </row>
    <row r="1603" spans="1:17" x14ac:dyDescent="0.25">
      <c r="A1603" s="15" t="s">
        <v>1610</v>
      </c>
      <c r="B1603" s="15" t="s">
        <v>5157</v>
      </c>
      <c r="C1603" s="15" t="s">
        <v>8542</v>
      </c>
      <c r="D1603" s="15">
        <v>1665026</v>
      </c>
      <c r="E1603" s="15">
        <v>1664094</v>
      </c>
      <c r="F1603" s="15">
        <f>ABS(Tabelle2[[#This Row],[Stop]]-Tabelle2[[#This Row],[Start]]+1)</f>
        <v>931</v>
      </c>
      <c r="G1603" s="16">
        <f>Tabelle2[[#This Row],[Size '[bp']]]/$F$3118*100</f>
        <v>3.2105441027374115E-2</v>
      </c>
      <c r="H1603" s="15" t="s">
        <v>8543</v>
      </c>
      <c r="I1603" s="14" t="s">
        <v>8544</v>
      </c>
      <c r="J1603" s="14" t="s">
        <v>6585</v>
      </c>
      <c r="K1603" s="29" t="s">
        <v>7033</v>
      </c>
      <c r="L1603" s="29"/>
      <c r="M1603" s="30" t="s">
        <v>11189</v>
      </c>
      <c r="N1603" s="20"/>
      <c r="O1603" s="20"/>
      <c r="P1603" s="20"/>
      <c r="Q1603" s="20"/>
    </row>
    <row r="1604" spans="1:17" ht="25.5" x14ac:dyDescent="0.25">
      <c r="A1604" s="15" t="s">
        <v>1609</v>
      </c>
      <c r="B1604" s="15" t="s">
        <v>5158</v>
      </c>
      <c r="C1604" s="15" t="s">
        <v>8545</v>
      </c>
      <c r="D1604" s="15">
        <v>1665870</v>
      </c>
      <c r="E1604" s="15">
        <v>1667972</v>
      </c>
      <c r="F1604" s="15">
        <f>ABS(Tabelle2[[#This Row],[Stop]]-Tabelle2[[#This Row],[Start]]+1)</f>
        <v>2103</v>
      </c>
      <c r="G1604" s="16">
        <f>Tabelle2[[#This Row],[Size '[bp']]]/$F$3118*100</f>
        <v>7.2521742728859043E-2</v>
      </c>
      <c r="H1604" s="15" t="s">
        <v>8546</v>
      </c>
      <c r="I1604" s="14" t="s">
        <v>8547</v>
      </c>
      <c r="J1604" s="14" t="s">
        <v>7093</v>
      </c>
      <c r="K1604" s="22" t="s">
        <v>8548</v>
      </c>
      <c r="L1604" s="22"/>
      <c r="M1604" s="24"/>
      <c r="N1604" s="20"/>
      <c r="O1604" s="20"/>
      <c r="P1604" s="20"/>
      <c r="Q1604" s="20"/>
    </row>
    <row r="1605" spans="1:17" ht="25.5" x14ac:dyDescent="0.25">
      <c r="A1605" s="15" t="s">
        <v>1608</v>
      </c>
      <c r="B1605" s="15" t="s">
        <v>5159</v>
      </c>
      <c r="C1605" s="15" t="s">
        <v>8549</v>
      </c>
      <c r="D1605" s="15">
        <v>1668140</v>
      </c>
      <c r="E1605" s="15">
        <v>1669222</v>
      </c>
      <c r="F1605" s="15">
        <f>ABS(Tabelle2[[#This Row],[Stop]]-Tabelle2[[#This Row],[Start]]+1)</f>
        <v>1083</v>
      </c>
      <c r="G1605" s="16">
        <f>Tabelle2[[#This Row],[Size '[bp']]]/$F$3118*100</f>
        <v>3.7347145684904576E-2</v>
      </c>
      <c r="H1605" s="15" t="s">
        <v>8550</v>
      </c>
      <c r="I1605" s="14" t="s">
        <v>8551</v>
      </c>
      <c r="J1605" s="14" t="s">
        <v>7093</v>
      </c>
      <c r="K1605" s="22" t="s">
        <v>8552</v>
      </c>
      <c r="L1605" s="22"/>
      <c r="M1605" s="24"/>
      <c r="N1605" s="20"/>
      <c r="O1605" s="20"/>
      <c r="P1605" s="20"/>
      <c r="Q1605" s="20"/>
    </row>
    <row r="1606" spans="1:17" ht="38.25" x14ac:dyDescent="0.25">
      <c r="A1606" s="15" t="s">
        <v>1607</v>
      </c>
      <c r="B1606" s="15" t="s">
        <v>5160</v>
      </c>
      <c r="C1606" s="15" t="s">
        <v>8553</v>
      </c>
      <c r="D1606" s="15">
        <v>1669327</v>
      </c>
      <c r="E1606" s="15">
        <v>1670871</v>
      </c>
      <c r="F1606" s="15">
        <f>ABS(Tabelle2[[#This Row],[Stop]]-Tabelle2[[#This Row],[Start]]+1)</f>
        <v>1545</v>
      </c>
      <c r="G1606" s="16">
        <f>Tabelle2[[#This Row],[Size '[bp']]]/$F$3118*100</f>
        <v>5.3279169051872188E-2</v>
      </c>
      <c r="H1606" s="15" t="s">
        <v>8554</v>
      </c>
      <c r="I1606" s="14" t="s">
        <v>8555</v>
      </c>
      <c r="J1606" s="14" t="s">
        <v>7093</v>
      </c>
      <c r="K1606" s="22" t="s">
        <v>8556</v>
      </c>
      <c r="L1606" s="22"/>
      <c r="M1606" s="24"/>
      <c r="N1606" s="20"/>
      <c r="O1606" s="20"/>
      <c r="P1606" s="20"/>
      <c r="Q1606" s="20"/>
    </row>
    <row r="1607" spans="1:17" ht="25.5" x14ac:dyDescent="0.25">
      <c r="A1607" s="15" t="s">
        <v>1606</v>
      </c>
      <c r="B1607" s="15" t="s">
        <v>5161</v>
      </c>
      <c r="C1607" s="15" t="s">
        <v>8557</v>
      </c>
      <c r="D1607" s="15">
        <v>1670886</v>
      </c>
      <c r="E1607" s="15">
        <v>1671845</v>
      </c>
      <c r="F1607" s="15">
        <f>ABS(Tabelle2[[#This Row],[Stop]]-Tabelle2[[#This Row],[Start]]+1)</f>
        <v>960</v>
      </c>
      <c r="G1607" s="16">
        <f>Tabelle2[[#This Row],[Size '[bp']]]/$F$3118*100</f>
        <v>3.3105503100192425E-2</v>
      </c>
      <c r="H1607" s="15" t="s">
        <v>8554</v>
      </c>
      <c r="I1607" s="14" t="s">
        <v>11191</v>
      </c>
      <c r="J1607" s="14" t="s">
        <v>7093</v>
      </c>
      <c r="K1607" s="22" t="s">
        <v>8558</v>
      </c>
      <c r="L1607" s="22"/>
      <c r="M1607" s="24"/>
      <c r="N1607" s="20"/>
      <c r="O1607" s="20"/>
      <c r="P1607" s="20"/>
      <c r="Q1607" s="20"/>
    </row>
    <row r="1608" spans="1:17" ht="25.5" x14ac:dyDescent="0.25">
      <c r="A1608" s="15" t="s">
        <v>1605</v>
      </c>
      <c r="B1608" s="15" t="s">
        <v>5162</v>
      </c>
      <c r="C1608" s="15" t="s">
        <v>11190</v>
      </c>
      <c r="D1608" s="15">
        <v>1671862</v>
      </c>
      <c r="E1608" s="15">
        <v>1672569</v>
      </c>
      <c r="F1608" s="15">
        <f>ABS(Tabelle2[[#This Row],[Stop]]-Tabelle2[[#This Row],[Start]]+1)</f>
        <v>708</v>
      </c>
      <c r="G1608" s="16">
        <f>Tabelle2[[#This Row],[Size '[bp']]]/$F$3118*100</f>
        <v>2.4415308536391917E-2</v>
      </c>
      <c r="H1608" s="15" t="s">
        <v>7591</v>
      </c>
      <c r="I1608" s="14" t="s">
        <v>8559</v>
      </c>
      <c r="J1608" s="14" t="s">
        <v>7093</v>
      </c>
      <c r="K1608" s="22" t="s">
        <v>8552</v>
      </c>
      <c r="L1608" s="22"/>
      <c r="M1608" s="24"/>
      <c r="N1608" s="20"/>
      <c r="O1608" s="20"/>
      <c r="P1608" s="20"/>
      <c r="Q1608" s="20"/>
    </row>
    <row r="1609" spans="1:17" x14ac:dyDescent="0.25">
      <c r="A1609" s="15" t="s">
        <v>1604</v>
      </c>
      <c r="B1609" s="15" t="s">
        <v>5163</v>
      </c>
      <c r="C1609" s="15" t="s">
        <v>10612</v>
      </c>
      <c r="D1609" s="15">
        <v>1673144</v>
      </c>
      <c r="E1609" s="15">
        <v>1672737</v>
      </c>
      <c r="F1609" s="15">
        <f>ABS(Tabelle2[[#This Row],[Stop]]-Tabelle2[[#This Row],[Start]]+1)</f>
        <v>406</v>
      </c>
      <c r="G1609" s="16">
        <f>Tabelle2[[#This Row],[Size '[bp']]]/$F$3118*100</f>
        <v>1.400086901945638E-2</v>
      </c>
      <c r="H1609" s="15" t="s">
        <v>10613</v>
      </c>
      <c r="I1609" s="14" t="s">
        <v>8560</v>
      </c>
      <c r="J1609" s="14" t="s">
        <v>6614</v>
      </c>
      <c r="K1609" s="29"/>
      <c r="L1609" s="28"/>
      <c r="M1609" s="30" t="s">
        <v>11192</v>
      </c>
      <c r="N1609" s="20"/>
      <c r="O1609" s="20"/>
      <c r="P1609" s="20"/>
      <c r="Q1609" s="20"/>
    </row>
    <row r="1610" spans="1:17" ht="25.5" x14ac:dyDescent="0.25">
      <c r="A1610" s="15" t="s">
        <v>1603</v>
      </c>
      <c r="C1610" s="15" t="s">
        <v>8561</v>
      </c>
      <c r="D1610" s="15">
        <v>1673190</v>
      </c>
      <c r="E1610" s="15">
        <v>1674593</v>
      </c>
      <c r="F1610" s="15">
        <f>ABS(Tabelle2[[#This Row],[Stop]]-Tabelle2[[#This Row],[Start]]+1)</f>
        <v>1404</v>
      </c>
      <c r="G1610" s="16">
        <f>Tabelle2[[#This Row],[Size '[bp']]]/$F$3118*100</f>
        <v>4.841679828403142E-2</v>
      </c>
      <c r="H1610" s="15" t="s">
        <v>8562</v>
      </c>
      <c r="I1610" s="14" t="s">
        <v>6808</v>
      </c>
      <c r="J1610" s="14" t="s">
        <v>6554</v>
      </c>
      <c r="K1610" s="29"/>
      <c r="L1610" s="29"/>
      <c r="M1610" s="30"/>
      <c r="N1610" s="20"/>
      <c r="O1610" s="20"/>
      <c r="P1610" s="20"/>
      <c r="Q1610" s="20"/>
    </row>
    <row r="1611" spans="1:17" x14ac:dyDescent="0.25">
      <c r="A1611" s="15" t="s">
        <v>1602</v>
      </c>
      <c r="B1611" s="15" t="s">
        <v>5164</v>
      </c>
      <c r="C1611" s="15" t="s">
        <v>10614</v>
      </c>
      <c r="D1611" s="15">
        <v>1675572</v>
      </c>
      <c r="E1611" s="15">
        <v>1674730</v>
      </c>
      <c r="F1611" s="15">
        <f>ABS(Tabelle2[[#This Row],[Stop]]-Tabelle2[[#This Row],[Start]]+1)</f>
        <v>841</v>
      </c>
      <c r="G1611" s="16">
        <f>Tabelle2[[#This Row],[Size '[bp']]]/$F$3118*100</f>
        <v>2.9001800111731074E-2</v>
      </c>
      <c r="H1611" s="15" t="s">
        <v>10615</v>
      </c>
      <c r="I1611" s="14" t="s">
        <v>8563</v>
      </c>
      <c r="J1611" s="14" t="s">
        <v>6614</v>
      </c>
      <c r="K1611" s="29" t="s">
        <v>8564</v>
      </c>
      <c r="L1611" s="28"/>
      <c r="M1611" s="30" t="s">
        <v>11192</v>
      </c>
      <c r="N1611" s="20"/>
      <c r="O1611" s="20"/>
      <c r="P1611" s="20"/>
      <c r="Q1611" s="20"/>
    </row>
    <row r="1612" spans="1:17" x14ac:dyDescent="0.25">
      <c r="A1612" s="15" t="s">
        <v>1601</v>
      </c>
      <c r="B1612" s="15" t="s">
        <v>5165</v>
      </c>
      <c r="C1612" s="15" t="s">
        <v>8565</v>
      </c>
      <c r="D1612" s="15">
        <v>1676735</v>
      </c>
      <c r="E1612" s="15">
        <v>1675587</v>
      </c>
      <c r="F1612" s="15">
        <f>ABS(Tabelle2[[#This Row],[Stop]]-Tabelle2[[#This Row],[Start]]+1)</f>
        <v>1147</v>
      </c>
      <c r="G1612" s="16">
        <f>Tabelle2[[#This Row],[Size '[bp']]]/$F$3118*100</f>
        <v>3.9554179224917413E-2</v>
      </c>
      <c r="H1612" s="15" t="s">
        <v>8566</v>
      </c>
      <c r="I1612" s="14" t="s">
        <v>8567</v>
      </c>
      <c r="J1612" s="14" t="s">
        <v>6643</v>
      </c>
      <c r="K1612" s="29" t="s">
        <v>8564</v>
      </c>
      <c r="L1612" s="29"/>
      <c r="M1612" s="30" t="s">
        <v>11192</v>
      </c>
      <c r="N1612" s="20"/>
      <c r="O1612" s="20"/>
      <c r="P1612" s="20"/>
      <c r="Q1612" s="20"/>
    </row>
    <row r="1613" spans="1:17" x14ac:dyDescent="0.25">
      <c r="A1613" s="15" t="s">
        <v>59</v>
      </c>
      <c r="B1613" s="15" t="s">
        <v>5166</v>
      </c>
      <c r="C1613" s="15" t="s">
        <v>8568</v>
      </c>
      <c r="D1613" s="15">
        <v>1678090</v>
      </c>
      <c r="E1613" s="15">
        <v>1676732</v>
      </c>
      <c r="F1613" s="15">
        <f>ABS(Tabelle2[[#This Row],[Stop]]-Tabelle2[[#This Row],[Start]]+1)</f>
        <v>1357</v>
      </c>
      <c r="G1613" s="16">
        <f>Tabelle2[[#This Row],[Size '[bp']]]/$F$3118*100</f>
        <v>4.67960080280845E-2</v>
      </c>
      <c r="H1613" s="15" t="s">
        <v>8569</v>
      </c>
      <c r="I1613" s="14" t="s">
        <v>8570</v>
      </c>
      <c r="J1613" s="14" t="s">
        <v>6597</v>
      </c>
      <c r="K1613" s="22" t="s">
        <v>8564</v>
      </c>
      <c r="L1613" s="22"/>
      <c r="M1613" s="24" t="s">
        <v>10771</v>
      </c>
      <c r="N1613" s="20"/>
      <c r="O1613" s="20"/>
      <c r="P1613" s="20"/>
      <c r="Q1613" s="20"/>
    </row>
    <row r="1614" spans="1:17" x14ac:dyDescent="0.25">
      <c r="A1614" s="15" t="s">
        <v>1600</v>
      </c>
      <c r="B1614" s="15" t="s">
        <v>5167</v>
      </c>
      <c r="C1614" s="15" t="s">
        <v>8571</v>
      </c>
      <c r="D1614" s="15">
        <v>1678746</v>
      </c>
      <c r="E1614" s="15">
        <v>1678513</v>
      </c>
      <c r="F1614" s="15">
        <f>ABS(Tabelle2[[#This Row],[Stop]]-Tabelle2[[#This Row],[Start]]+1)</f>
        <v>232</v>
      </c>
      <c r="G1614" s="16">
        <f>Tabelle2[[#This Row],[Size '[bp']]]/$F$3118*100</f>
        <v>8.0004965825465034E-3</v>
      </c>
      <c r="H1614" s="15" t="s">
        <v>8572</v>
      </c>
      <c r="I1614" s="14" t="s">
        <v>7196</v>
      </c>
      <c r="J1614" s="14" t="s">
        <v>7197</v>
      </c>
      <c r="K1614" s="22"/>
      <c r="L1614" s="22"/>
      <c r="M1614" s="24"/>
      <c r="N1614" s="20"/>
      <c r="O1614" s="20"/>
      <c r="P1614" s="20"/>
      <c r="Q1614" s="20"/>
    </row>
    <row r="1615" spans="1:17" ht="25.5" x14ac:dyDescent="0.25">
      <c r="A1615" s="15" t="s">
        <v>1599</v>
      </c>
      <c r="B1615" s="15" t="s">
        <v>5168</v>
      </c>
      <c r="C1615" s="15" t="s">
        <v>8573</v>
      </c>
      <c r="D1615" s="15">
        <v>1681610</v>
      </c>
      <c r="E1615" s="15">
        <v>1678851</v>
      </c>
      <c r="F1615" s="15">
        <f>ABS(Tabelle2[[#This Row],[Stop]]-Tabelle2[[#This Row],[Start]]+1)</f>
        <v>2758</v>
      </c>
      <c r="G1615" s="16">
        <f>Tabelle2[[#This Row],[Size '[bp']]]/$F$3118*100</f>
        <v>9.5109351614927826E-2</v>
      </c>
      <c r="H1615" s="15" t="s">
        <v>8574</v>
      </c>
      <c r="I1615" s="14" t="s">
        <v>8575</v>
      </c>
      <c r="J1615" s="14" t="s">
        <v>7093</v>
      </c>
      <c r="K1615" s="22" t="s">
        <v>8576</v>
      </c>
      <c r="L1615" s="22"/>
      <c r="M1615" s="24" t="s">
        <v>11424</v>
      </c>
      <c r="N1615" s="20"/>
      <c r="O1615" s="20"/>
      <c r="P1615" s="20"/>
      <c r="Q1615" s="20"/>
    </row>
    <row r="1616" spans="1:17" ht="25.5" x14ac:dyDescent="0.25">
      <c r="A1616" s="15" t="s">
        <v>1598</v>
      </c>
      <c r="B1616" s="15" t="s">
        <v>5169</v>
      </c>
      <c r="C1616" s="15" t="s">
        <v>8577</v>
      </c>
      <c r="D1616" s="15">
        <v>1682576</v>
      </c>
      <c r="E1616" s="15">
        <v>1681797</v>
      </c>
      <c r="F1616" s="15">
        <f>ABS(Tabelle2[[#This Row],[Stop]]-Tabelle2[[#This Row],[Start]]+1)</f>
        <v>778</v>
      </c>
      <c r="G1616" s="16">
        <f>Tabelle2[[#This Row],[Size '[bp']]]/$F$3118*100</f>
        <v>2.6829251470780947E-2</v>
      </c>
      <c r="H1616" s="15" t="s">
        <v>8578</v>
      </c>
      <c r="I1616" s="14" t="s">
        <v>8579</v>
      </c>
      <c r="J1616" s="14" t="s">
        <v>7093</v>
      </c>
      <c r="K1616" s="22" t="s">
        <v>8576</v>
      </c>
      <c r="L1616" s="22"/>
      <c r="M1616" s="24" t="s">
        <v>11426</v>
      </c>
      <c r="N1616" s="20"/>
      <c r="O1616" s="20"/>
      <c r="P1616" s="20"/>
      <c r="Q1616" s="20"/>
    </row>
    <row r="1617" spans="1:17" ht="25.5" x14ac:dyDescent="0.25">
      <c r="A1617" s="15" t="s">
        <v>1597</v>
      </c>
      <c r="B1617" s="15" t="s">
        <v>5170</v>
      </c>
      <c r="C1617" s="15" t="s">
        <v>8580</v>
      </c>
      <c r="D1617" s="15">
        <v>1683872</v>
      </c>
      <c r="E1617" s="15">
        <v>1682655</v>
      </c>
      <c r="F1617" s="15">
        <f>ABS(Tabelle2[[#This Row],[Stop]]-Tabelle2[[#This Row],[Start]]+1)</f>
        <v>1216</v>
      </c>
      <c r="G1617" s="16">
        <f>Tabelle2[[#This Row],[Size '[bp']]]/$F$3118*100</f>
        <v>4.1933637260243739E-2</v>
      </c>
      <c r="H1617" s="15" t="s">
        <v>8581</v>
      </c>
      <c r="I1617" s="14" t="s">
        <v>8582</v>
      </c>
      <c r="J1617" s="14" t="s">
        <v>7093</v>
      </c>
      <c r="K1617" s="22" t="s">
        <v>8583</v>
      </c>
      <c r="L1617" s="22"/>
      <c r="M1617" s="24" t="s">
        <v>11425</v>
      </c>
      <c r="N1617" s="20"/>
      <c r="O1617" s="20"/>
      <c r="P1617" s="20"/>
      <c r="Q1617" s="20"/>
    </row>
    <row r="1618" spans="1:17" ht="38.25" x14ac:dyDescent="0.25">
      <c r="A1618" s="15" t="s">
        <v>1596</v>
      </c>
      <c r="B1618" s="15" t="s">
        <v>5171</v>
      </c>
      <c r="C1618" s="15" t="s">
        <v>8584</v>
      </c>
      <c r="D1618" s="15">
        <v>1685093</v>
      </c>
      <c r="E1618" s="15">
        <v>1684089</v>
      </c>
      <c r="F1618" s="15">
        <f>ABS(Tabelle2[[#This Row],[Stop]]-Tabelle2[[#This Row],[Start]]+1)</f>
        <v>1003</v>
      </c>
      <c r="G1618" s="16">
        <f>Tabelle2[[#This Row],[Size '[bp']]]/$F$3118*100</f>
        <v>3.4588353759888543E-2</v>
      </c>
      <c r="H1618" s="15" t="s">
        <v>8585</v>
      </c>
      <c r="I1618" s="14" t="s">
        <v>8586</v>
      </c>
      <c r="J1618" s="14" t="s">
        <v>7093</v>
      </c>
      <c r="K1618" s="29" t="s">
        <v>8587</v>
      </c>
      <c r="L1618" s="29"/>
      <c r="M1618" s="30" t="s">
        <v>11167</v>
      </c>
      <c r="N1618" s="20"/>
      <c r="O1618" s="20"/>
      <c r="P1618" s="20"/>
      <c r="Q1618" s="20"/>
    </row>
    <row r="1619" spans="1:17" x14ac:dyDescent="0.25">
      <c r="A1619" s="15" t="s">
        <v>1595</v>
      </c>
      <c r="B1619" s="15" t="s">
        <v>5172</v>
      </c>
      <c r="D1619" s="15">
        <v>1686565</v>
      </c>
      <c r="E1619" s="15">
        <v>1685582</v>
      </c>
      <c r="F1619" s="15">
        <f>ABS(Tabelle2[[#This Row],[Stop]]-Tabelle2[[#This Row],[Start]]+1)</f>
        <v>982</v>
      </c>
      <c r="G1619" s="16">
        <f>Tabelle2[[#This Row],[Size '[bp']]]/$F$3118*100</f>
        <v>3.3864170879571831E-2</v>
      </c>
      <c r="I1619" s="14" t="s">
        <v>8588</v>
      </c>
      <c r="J1619" s="14" t="s">
        <v>6566</v>
      </c>
      <c r="K1619" s="22"/>
      <c r="L1619" s="22"/>
      <c r="M1619" s="24"/>
      <c r="N1619" s="20"/>
      <c r="O1619" s="20"/>
      <c r="P1619" s="20"/>
      <c r="Q1619" s="20"/>
    </row>
    <row r="1620" spans="1:17" x14ac:dyDescent="0.25">
      <c r="A1620" s="15" t="s">
        <v>1594</v>
      </c>
      <c r="B1620" s="15" t="s">
        <v>5173</v>
      </c>
      <c r="D1620" s="15">
        <v>1687600</v>
      </c>
      <c r="E1620" s="15">
        <v>1686575</v>
      </c>
      <c r="F1620" s="15">
        <f>ABS(Tabelle2[[#This Row],[Stop]]-Tabelle2[[#This Row],[Start]]+1)</f>
        <v>1024</v>
      </c>
      <c r="G1620" s="16">
        <f>Tabelle2[[#This Row],[Size '[bp']]]/$F$3118*100</f>
        <v>3.5312536640205255E-2</v>
      </c>
      <c r="I1620" s="14" t="s">
        <v>6560</v>
      </c>
      <c r="J1620" s="14" t="s">
        <v>11627</v>
      </c>
      <c r="K1620" s="22"/>
      <c r="L1620" s="22"/>
      <c r="M1620" s="24"/>
      <c r="N1620" s="20"/>
      <c r="O1620" s="20"/>
      <c r="P1620" s="20"/>
      <c r="Q1620" s="20"/>
    </row>
    <row r="1621" spans="1:17" x14ac:dyDescent="0.25">
      <c r="A1621" s="15" t="s">
        <v>1593</v>
      </c>
      <c r="B1621" s="15" t="s">
        <v>5174</v>
      </c>
      <c r="D1621" s="15">
        <v>1688546</v>
      </c>
      <c r="E1621" s="15">
        <v>1687617</v>
      </c>
      <c r="F1621" s="15">
        <f>ABS(Tabelle2[[#This Row],[Stop]]-Tabelle2[[#This Row],[Start]]+1)</f>
        <v>928</v>
      </c>
      <c r="G1621" s="16">
        <f>Tabelle2[[#This Row],[Size '[bp']]]/$F$3118*100</f>
        <v>3.2001986330186014E-2</v>
      </c>
      <c r="I1621" s="14" t="s">
        <v>8589</v>
      </c>
      <c r="J1621" s="14" t="s">
        <v>6563</v>
      </c>
      <c r="K1621" s="22"/>
      <c r="L1621" s="22"/>
      <c r="M1621" s="24"/>
      <c r="N1621" s="20"/>
      <c r="O1621" s="20"/>
      <c r="P1621" s="20"/>
      <c r="Q1621" s="20"/>
    </row>
    <row r="1622" spans="1:17" ht="25.5" x14ac:dyDescent="0.25">
      <c r="A1622" s="15" t="s">
        <v>1592</v>
      </c>
      <c r="B1622" s="15" t="s">
        <v>5175</v>
      </c>
      <c r="C1622" s="15" t="s">
        <v>8590</v>
      </c>
      <c r="D1622" s="15">
        <v>1690658</v>
      </c>
      <c r="E1622" s="15">
        <v>1688568</v>
      </c>
      <c r="F1622" s="15">
        <f>ABS(Tabelle2[[#This Row],[Stop]]-Tabelle2[[#This Row],[Start]]+1)</f>
        <v>2089</v>
      </c>
      <c r="G1622" s="16">
        <f>Tabelle2[[#This Row],[Size '[bp']]]/$F$3118*100</f>
        <v>7.2038954141981235E-2</v>
      </c>
      <c r="H1622" s="15" t="s">
        <v>8591</v>
      </c>
      <c r="I1622" s="14" t="s">
        <v>8592</v>
      </c>
      <c r="J1622" s="14" t="s">
        <v>6554</v>
      </c>
      <c r="K1622" s="22"/>
      <c r="L1622" s="22"/>
      <c r="M1622" s="24"/>
      <c r="N1622" s="20"/>
      <c r="O1622" s="20"/>
      <c r="P1622" s="20"/>
      <c r="Q1622" s="20"/>
    </row>
    <row r="1623" spans="1:17" ht="25.5" x14ac:dyDescent="0.25">
      <c r="A1623" s="15" t="s">
        <v>1591</v>
      </c>
      <c r="B1623" s="15" t="s">
        <v>5176</v>
      </c>
      <c r="C1623" s="15" t="s">
        <v>8593</v>
      </c>
      <c r="D1623" s="15">
        <v>1691247</v>
      </c>
      <c r="E1623" s="15">
        <v>1690666</v>
      </c>
      <c r="F1623" s="15">
        <f>ABS(Tabelle2[[#This Row],[Stop]]-Tabelle2[[#This Row],[Start]]+1)</f>
        <v>580</v>
      </c>
      <c r="G1623" s="16">
        <f>Tabelle2[[#This Row],[Size '[bp']]]/$F$3118*100</f>
        <v>2.0001241456366257E-2</v>
      </c>
      <c r="H1623" s="15" t="s">
        <v>8594</v>
      </c>
      <c r="I1623" s="14" t="s">
        <v>8595</v>
      </c>
      <c r="J1623" s="14" t="s">
        <v>6653</v>
      </c>
      <c r="K1623" s="22"/>
      <c r="L1623" s="22"/>
      <c r="M1623" s="24"/>
      <c r="N1623" s="20"/>
      <c r="O1623" s="20"/>
      <c r="P1623" s="20"/>
      <c r="Q1623" s="20"/>
    </row>
    <row r="1624" spans="1:17" x14ac:dyDescent="0.25">
      <c r="A1624" s="15" t="s">
        <v>1590</v>
      </c>
      <c r="B1624" s="15" t="s">
        <v>5177</v>
      </c>
      <c r="C1624" s="15" t="s">
        <v>8596</v>
      </c>
      <c r="D1624" s="15">
        <v>1691813</v>
      </c>
      <c r="E1624" s="15">
        <v>1691334</v>
      </c>
      <c r="F1624" s="15">
        <f>ABS(Tabelle2[[#This Row],[Stop]]-Tabelle2[[#This Row],[Start]]+1)</f>
        <v>478</v>
      </c>
      <c r="G1624" s="16">
        <f>Tabelle2[[#This Row],[Size '[bp']]]/$F$3118*100</f>
        <v>1.6483781751970815E-2</v>
      </c>
      <c r="H1624" s="15" t="s">
        <v>8597</v>
      </c>
      <c r="I1624" s="14" t="s">
        <v>8598</v>
      </c>
      <c r="J1624" s="14" t="s">
        <v>6653</v>
      </c>
      <c r="K1624" s="22"/>
      <c r="L1624" s="22"/>
      <c r="M1624" s="24"/>
      <c r="N1624" s="20"/>
      <c r="O1624" s="20"/>
      <c r="P1624" s="20"/>
      <c r="Q1624" s="20"/>
    </row>
    <row r="1625" spans="1:17" ht="25.5" x14ac:dyDescent="0.25">
      <c r="A1625" s="15" t="s">
        <v>1589</v>
      </c>
      <c r="B1625" s="15" t="s">
        <v>5178</v>
      </c>
      <c r="C1625" s="15" t="s">
        <v>8599</v>
      </c>
      <c r="D1625" s="15">
        <v>1693093</v>
      </c>
      <c r="E1625" s="15">
        <v>1691825</v>
      </c>
      <c r="F1625" s="15">
        <f>ABS(Tabelle2[[#This Row],[Stop]]-Tabelle2[[#This Row],[Start]]+1)</f>
        <v>1267</v>
      </c>
      <c r="G1625" s="16">
        <f>Tabelle2[[#This Row],[Size '[bp']]]/$F$3118*100</f>
        <v>4.3692367112441462E-2</v>
      </c>
      <c r="H1625" s="15" t="s">
        <v>8600</v>
      </c>
      <c r="I1625" s="14" t="s">
        <v>8601</v>
      </c>
      <c r="J1625" s="14" t="s">
        <v>6653</v>
      </c>
      <c r="K1625" s="22"/>
      <c r="L1625" s="22"/>
      <c r="M1625" s="24"/>
      <c r="N1625" s="20"/>
      <c r="O1625" s="20"/>
      <c r="P1625" s="20"/>
      <c r="Q1625" s="20"/>
    </row>
    <row r="1626" spans="1:17" x14ac:dyDescent="0.25">
      <c r="A1626" s="15" t="s">
        <v>1588</v>
      </c>
      <c r="B1626" s="15" t="s">
        <v>5179</v>
      </c>
      <c r="C1626" s="15" t="s">
        <v>8602</v>
      </c>
      <c r="D1626" s="15">
        <v>1693739</v>
      </c>
      <c r="E1626" s="15">
        <v>1693104</v>
      </c>
      <c r="F1626" s="15">
        <f>ABS(Tabelle2[[#This Row],[Stop]]-Tabelle2[[#This Row],[Start]]+1)</f>
        <v>634</v>
      </c>
      <c r="G1626" s="16">
        <f>Tabelle2[[#This Row],[Size '[bp']]]/$F$3118*100</f>
        <v>2.1863426005752081E-2</v>
      </c>
      <c r="H1626" s="15" t="s">
        <v>8603</v>
      </c>
      <c r="I1626" s="14" t="s">
        <v>8604</v>
      </c>
      <c r="J1626" s="14" t="s">
        <v>6653</v>
      </c>
      <c r="K1626" s="22"/>
      <c r="L1626" s="22"/>
      <c r="M1626" s="24"/>
      <c r="N1626" s="20"/>
      <c r="O1626" s="20"/>
      <c r="P1626" s="20"/>
      <c r="Q1626" s="20"/>
    </row>
    <row r="1627" spans="1:17" ht="25.5" x14ac:dyDescent="0.25">
      <c r="A1627" s="15" t="s">
        <v>1587</v>
      </c>
      <c r="B1627" s="15" t="s">
        <v>5180</v>
      </c>
      <c r="C1627" s="15" t="s">
        <v>8605</v>
      </c>
      <c r="D1627" s="15">
        <v>1694726</v>
      </c>
      <c r="E1627" s="15">
        <v>1693740</v>
      </c>
      <c r="F1627" s="15">
        <f>ABS(Tabelle2[[#This Row],[Stop]]-Tabelle2[[#This Row],[Start]]+1)</f>
        <v>985</v>
      </c>
      <c r="G1627" s="16">
        <f>Tabelle2[[#This Row],[Size '[bp']]]/$F$3118*100</f>
        <v>3.396762557675994E-2</v>
      </c>
      <c r="H1627" s="15" t="s">
        <v>8606</v>
      </c>
      <c r="I1627" s="14" t="s">
        <v>8607</v>
      </c>
      <c r="J1627" s="14" t="s">
        <v>6653</v>
      </c>
      <c r="K1627" s="22"/>
      <c r="L1627" s="22"/>
      <c r="M1627" s="24"/>
      <c r="N1627" s="20"/>
      <c r="O1627" s="20"/>
      <c r="P1627" s="20"/>
      <c r="Q1627" s="20"/>
    </row>
    <row r="1628" spans="1:17" x14ac:dyDescent="0.25">
      <c r="A1628" s="15" t="s">
        <v>1586</v>
      </c>
      <c r="B1628" s="15" t="s">
        <v>5181</v>
      </c>
      <c r="C1628" s="15" t="s">
        <v>8608</v>
      </c>
      <c r="D1628" s="15">
        <v>1695386</v>
      </c>
      <c r="E1628" s="15">
        <v>1694727</v>
      </c>
      <c r="F1628" s="15">
        <f>ABS(Tabelle2[[#This Row],[Stop]]-Tabelle2[[#This Row],[Start]]+1)</f>
        <v>658</v>
      </c>
      <c r="G1628" s="16">
        <f>Tabelle2[[#This Row],[Size '[bp']]]/$F$3118*100</f>
        <v>2.2691063583256892E-2</v>
      </c>
      <c r="H1628" s="15" t="s">
        <v>8609</v>
      </c>
      <c r="I1628" s="14" t="s">
        <v>8610</v>
      </c>
      <c r="J1628" s="14" t="s">
        <v>7093</v>
      </c>
      <c r="K1628" s="22"/>
      <c r="L1628" s="22"/>
      <c r="M1628" s="24"/>
      <c r="N1628" s="20"/>
      <c r="O1628" s="20"/>
      <c r="P1628" s="20"/>
      <c r="Q1628" s="20"/>
    </row>
    <row r="1629" spans="1:17" x14ac:dyDescent="0.25">
      <c r="A1629" s="15" t="s">
        <v>1585</v>
      </c>
      <c r="B1629" s="15" t="s">
        <v>5182</v>
      </c>
      <c r="C1629" s="15" t="s">
        <v>8611</v>
      </c>
      <c r="D1629" s="15">
        <v>1696967</v>
      </c>
      <c r="E1629" s="15">
        <v>1695432</v>
      </c>
      <c r="F1629" s="15">
        <f>ABS(Tabelle2[[#This Row],[Stop]]-Tabelle2[[#This Row],[Start]]+1)</f>
        <v>1534</v>
      </c>
      <c r="G1629" s="16">
        <f>Tabelle2[[#This Row],[Size '[bp']]]/$F$3118*100</f>
        <v>5.2899835162182482E-2</v>
      </c>
      <c r="H1629" s="15" t="s">
        <v>8612</v>
      </c>
      <c r="I1629" s="14" t="s">
        <v>8613</v>
      </c>
      <c r="J1629" s="14" t="s">
        <v>6575</v>
      </c>
      <c r="K1629" s="22"/>
      <c r="L1629" s="22"/>
      <c r="M1629" s="24"/>
      <c r="N1629" s="20"/>
      <c r="O1629" s="20"/>
      <c r="P1629" s="20"/>
      <c r="Q1629" s="20"/>
    </row>
    <row r="1630" spans="1:17" x14ac:dyDescent="0.25">
      <c r="A1630" s="15" t="s">
        <v>1584</v>
      </c>
      <c r="B1630" s="15" t="s">
        <v>5183</v>
      </c>
      <c r="C1630" s="15" t="s">
        <v>8614</v>
      </c>
      <c r="D1630" s="15">
        <v>1697911</v>
      </c>
      <c r="E1630" s="15">
        <v>1696964</v>
      </c>
      <c r="F1630" s="15">
        <f>ABS(Tabelle2[[#This Row],[Stop]]-Tabelle2[[#This Row],[Start]]+1)</f>
        <v>946</v>
      </c>
      <c r="G1630" s="16">
        <f>Tabelle2[[#This Row],[Size '[bp']]]/$F$3118*100</f>
        <v>3.2622714513314617E-2</v>
      </c>
      <c r="H1630" s="15" t="s">
        <v>8615</v>
      </c>
      <c r="I1630" s="14" t="s">
        <v>8616</v>
      </c>
      <c r="J1630" s="14" t="s">
        <v>6575</v>
      </c>
      <c r="K1630" s="22"/>
      <c r="L1630" s="22"/>
      <c r="M1630" s="24"/>
      <c r="N1630" s="20"/>
      <c r="O1630" s="20"/>
      <c r="P1630" s="20"/>
      <c r="Q1630" s="20"/>
    </row>
    <row r="1631" spans="1:17" x14ac:dyDescent="0.25">
      <c r="A1631" s="15" t="s">
        <v>1583</v>
      </c>
      <c r="B1631" s="15" t="s">
        <v>5184</v>
      </c>
      <c r="C1631" s="15" t="s">
        <v>1582</v>
      </c>
      <c r="D1631" s="15">
        <v>1698440</v>
      </c>
      <c r="E1631" s="15">
        <v>1697931</v>
      </c>
      <c r="F1631" s="15">
        <f>ABS(Tabelle2[[#This Row],[Stop]]-Tabelle2[[#This Row],[Start]]+1)</f>
        <v>508</v>
      </c>
      <c r="G1631" s="16">
        <f>Tabelle2[[#This Row],[Size '[bp']]]/$F$3118*100</f>
        <v>1.7518328723851825E-2</v>
      </c>
      <c r="H1631" s="15" t="s">
        <v>8617</v>
      </c>
      <c r="I1631" s="14" t="s">
        <v>8618</v>
      </c>
      <c r="J1631" s="14" t="s">
        <v>7682</v>
      </c>
      <c r="K1631" s="22"/>
      <c r="L1631" s="22"/>
      <c r="M1631" s="24"/>
      <c r="N1631" s="20"/>
      <c r="O1631" s="20"/>
      <c r="P1631" s="20"/>
      <c r="Q1631" s="20"/>
    </row>
    <row r="1632" spans="1:17" ht="25.5" x14ac:dyDescent="0.25">
      <c r="A1632" s="15" t="s">
        <v>1581</v>
      </c>
      <c r="B1632" s="15" t="s">
        <v>5185</v>
      </c>
      <c r="C1632" s="15" t="s">
        <v>8619</v>
      </c>
      <c r="D1632" s="15">
        <v>1700615</v>
      </c>
      <c r="E1632" s="15">
        <v>1698549</v>
      </c>
      <c r="F1632" s="15">
        <f>ABS(Tabelle2[[#This Row],[Stop]]-Tabelle2[[#This Row],[Start]]+1)</f>
        <v>2065</v>
      </c>
      <c r="G1632" s="16">
        <f>Tabelle2[[#This Row],[Size '[bp']]]/$F$3118*100</f>
        <v>7.1211316564476421E-2</v>
      </c>
      <c r="H1632" s="15" t="s">
        <v>8620</v>
      </c>
      <c r="I1632" s="14" t="s">
        <v>10616</v>
      </c>
      <c r="J1632" s="14" t="s">
        <v>6758</v>
      </c>
      <c r="K1632" s="22"/>
      <c r="L1632" s="22"/>
      <c r="M1632" s="24"/>
      <c r="N1632" s="20"/>
      <c r="O1632" s="20"/>
      <c r="P1632" s="20"/>
      <c r="Q1632" s="20"/>
    </row>
    <row r="1633" spans="1:17" ht="25.5" x14ac:dyDescent="0.25">
      <c r="A1633" s="15" t="s">
        <v>1580</v>
      </c>
      <c r="B1633" s="15" t="s">
        <v>5186</v>
      </c>
      <c r="C1633" s="15" t="s">
        <v>8621</v>
      </c>
      <c r="D1633" s="15">
        <v>1701865</v>
      </c>
      <c r="E1633" s="15">
        <v>1700642</v>
      </c>
      <c r="F1633" s="15">
        <f>ABS(Tabelle2[[#This Row],[Stop]]-Tabelle2[[#This Row],[Start]]+1)</f>
        <v>1222</v>
      </c>
      <c r="G1633" s="16">
        <f>Tabelle2[[#This Row],[Size '[bp']]]/$F$3118*100</f>
        <v>4.2140546654619943E-2</v>
      </c>
      <c r="H1633" s="15" t="s">
        <v>8622</v>
      </c>
      <c r="I1633" s="14" t="s">
        <v>8623</v>
      </c>
      <c r="J1633" s="14" t="s">
        <v>6643</v>
      </c>
      <c r="K1633" s="22" t="s">
        <v>7380</v>
      </c>
      <c r="L1633" s="22"/>
      <c r="M1633" s="24" t="s">
        <v>10772</v>
      </c>
      <c r="N1633" s="20"/>
      <c r="O1633" s="20"/>
      <c r="P1633" s="20"/>
      <c r="Q1633" s="20"/>
    </row>
    <row r="1634" spans="1:17" ht="25.5" x14ac:dyDescent="0.25">
      <c r="A1634" s="15" t="s">
        <v>1579</v>
      </c>
      <c r="B1634" s="15" t="s">
        <v>5187</v>
      </c>
      <c r="C1634" s="15" t="s">
        <v>8624</v>
      </c>
      <c r="D1634" s="15">
        <v>1703241</v>
      </c>
      <c r="E1634" s="15">
        <v>1701973</v>
      </c>
      <c r="F1634" s="15">
        <f>ABS(Tabelle2[[#This Row],[Stop]]-Tabelle2[[#This Row],[Start]]+1)</f>
        <v>1267</v>
      </c>
      <c r="G1634" s="16">
        <f>Tabelle2[[#This Row],[Size '[bp']]]/$F$3118*100</f>
        <v>4.3692367112441462E-2</v>
      </c>
      <c r="H1634" s="15" t="s">
        <v>8625</v>
      </c>
      <c r="I1634" s="14" t="s">
        <v>8626</v>
      </c>
      <c r="J1634" s="14" t="s">
        <v>6653</v>
      </c>
      <c r="K1634" s="22"/>
      <c r="L1634" s="22"/>
      <c r="M1634" s="24"/>
      <c r="N1634" s="20"/>
      <c r="O1634" s="20"/>
      <c r="P1634" s="20"/>
      <c r="Q1634" s="20"/>
    </row>
    <row r="1635" spans="1:17" ht="25.5" x14ac:dyDescent="0.25">
      <c r="A1635" s="15" t="s">
        <v>1578</v>
      </c>
      <c r="B1635" s="15" t="s">
        <v>5188</v>
      </c>
      <c r="D1635" s="15">
        <v>1703784</v>
      </c>
      <c r="E1635" s="15">
        <v>1703497</v>
      </c>
      <c r="F1635" s="15">
        <f>ABS(Tabelle2[[#This Row],[Stop]]-Tabelle2[[#This Row],[Start]]+1)</f>
        <v>286</v>
      </c>
      <c r="G1635" s="16">
        <f>Tabelle2[[#This Row],[Size '[bp']]]/$F$3118*100</f>
        <v>9.8626811319323261E-3</v>
      </c>
      <c r="I1635" s="14" t="s">
        <v>11597</v>
      </c>
      <c r="J1635" s="14" t="s">
        <v>6758</v>
      </c>
      <c r="K1635" s="22"/>
      <c r="L1635" s="22"/>
      <c r="M1635" s="24"/>
      <c r="N1635" s="20"/>
      <c r="O1635" s="20"/>
      <c r="P1635" s="20"/>
      <c r="Q1635" s="20"/>
    </row>
    <row r="1636" spans="1:17" x14ac:dyDescent="0.25">
      <c r="A1636" s="15" t="s">
        <v>1577</v>
      </c>
      <c r="B1636" s="15" t="s">
        <v>5189</v>
      </c>
      <c r="C1636" s="15" t="s">
        <v>8627</v>
      </c>
      <c r="D1636" s="15">
        <v>1704448</v>
      </c>
      <c r="E1636" s="15">
        <v>1703876</v>
      </c>
      <c r="F1636" s="15">
        <f>ABS(Tabelle2[[#This Row],[Stop]]-Tabelle2[[#This Row],[Start]]+1)</f>
        <v>571</v>
      </c>
      <c r="G1636" s="16">
        <f>Tabelle2[[#This Row],[Size '[bp']]]/$F$3118*100</f>
        <v>1.9690877364801955E-2</v>
      </c>
      <c r="H1636" s="15" t="s">
        <v>8628</v>
      </c>
      <c r="I1636" s="14" t="s">
        <v>8629</v>
      </c>
      <c r="J1636" s="14" t="s">
        <v>6708</v>
      </c>
      <c r="K1636" s="22"/>
      <c r="L1636" s="22"/>
      <c r="M1636" s="24"/>
      <c r="N1636" s="20"/>
      <c r="O1636" s="20"/>
      <c r="P1636" s="20"/>
      <c r="Q1636" s="20"/>
    </row>
    <row r="1637" spans="1:17" ht="25.5" x14ac:dyDescent="0.25">
      <c r="A1637" s="15" t="s">
        <v>1576</v>
      </c>
      <c r="B1637" s="15" t="s">
        <v>5190</v>
      </c>
      <c r="C1637" s="15" t="s">
        <v>8630</v>
      </c>
      <c r="D1637" s="15">
        <v>1704776</v>
      </c>
      <c r="E1637" s="15">
        <v>1704456</v>
      </c>
      <c r="F1637" s="15">
        <f>ABS(Tabelle2[[#This Row],[Stop]]-Tabelle2[[#This Row],[Start]]+1)</f>
        <v>319</v>
      </c>
      <c r="G1637" s="16">
        <f>Tabelle2[[#This Row],[Size '[bp']]]/$F$3118*100</f>
        <v>1.1000682801001442E-2</v>
      </c>
      <c r="H1637" s="15" t="s">
        <v>8631</v>
      </c>
      <c r="I1637" s="14" t="s">
        <v>8632</v>
      </c>
      <c r="J1637" s="14" t="s">
        <v>6554</v>
      </c>
      <c r="K1637" s="22"/>
      <c r="L1637" s="22"/>
      <c r="M1637" s="24"/>
      <c r="N1637" s="20"/>
      <c r="O1637" s="20"/>
      <c r="P1637" s="20"/>
      <c r="Q1637" s="20"/>
    </row>
    <row r="1638" spans="1:17" x14ac:dyDescent="0.25">
      <c r="A1638" s="15" t="s">
        <v>1575</v>
      </c>
      <c r="B1638" s="15" t="s">
        <v>5191</v>
      </c>
      <c r="C1638" s="15" t="s">
        <v>8633</v>
      </c>
      <c r="D1638" s="15">
        <v>1705818</v>
      </c>
      <c r="E1638" s="15">
        <v>1704982</v>
      </c>
      <c r="F1638" s="15">
        <f>ABS(Tabelle2[[#This Row],[Stop]]-Tabelle2[[#This Row],[Start]]+1)</f>
        <v>835</v>
      </c>
      <c r="G1638" s="16">
        <f>Tabelle2[[#This Row],[Size '[bp']]]/$F$3118*100</f>
        <v>2.879489071735487E-2</v>
      </c>
      <c r="H1638" s="15" t="s">
        <v>8634</v>
      </c>
      <c r="I1638" s="14" t="s">
        <v>10617</v>
      </c>
      <c r="J1638" s="14" t="s">
        <v>6708</v>
      </c>
      <c r="K1638" s="22" t="s">
        <v>8635</v>
      </c>
      <c r="L1638" s="22"/>
      <c r="M1638" s="24" t="s">
        <v>10884</v>
      </c>
      <c r="N1638" s="20"/>
      <c r="O1638" s="20"/>
      <c r="P1638" s="20"/>
      <c r="Q1638" s="20"/>
    </row>
    <row r="1639" spans="1:17" ht="38.25" x14ac:dyDescent="0.25">
      <c r="A1639" s="15" t="s">
        <v>1574</v>
      </c>
      <c r="B1639" s="15" t="s">
        <v>5192</v>
      </c>
      <c r="C1639" s="15" t="s">
        <v>8636</v>
      </c>
      <c r="D1639" s="15">
        <v>1709165</v>
      </c>
      <c r="E1639" s="15">
        <v>1705824</v>
      </c>
      <c r="F1639" s="15">
        <f>ABS(Tabelle2[[#This Row],[Stop]]-Tabelle2[[#This Row],[Start]]+1)</f>
        <v>3340</v>
      </c>
      <c r="G1639" s="16">
        <f>Tabelle2[[#This Row],[Size '[bp']]]/$F$3118*100</f>
        <v>0.11517956286941948</v>
      </c>
      <c r="H1639" s="15" t="s">
        <v>8637</v>
      </c>
      <c r="I1639" s="14" t="s">
        <v>8638</v>
      </c>
      <c r="J1639" s="14" t="s">
        <v>7723</v>
      </c>
      <c r="K1639" s="22" t="s">
        <v>8635</v>
      </c>
      <c r="L1639" s="22"/>
      <c r="M1639" s="24" t="s">
        <v>10884</v>
      </c>
      <c r="N1639" s="20"/>
      <c r="O1639" s="20"/>
      <c r="P1639" s="20"/>
      <c r="Q1639" s="20"/>
    </row>
    <row r="1640" spans="1:17" ht="38.25" x14ac:dyDescent="0.25">
      <c r="A1640" s="15" t="s">
        <v>1573</v>
      </c>
      <c r="B1640" s="15" t="s">
        <v>5193</v>
      </c>
      <c r="C1640" s="15" t="s">
        <v>8639</v>
      </c>
      <c r="D1640" s="15">
        <v>1710352</v>
      </c>
      <c r="E1640" s="15">
        <v>1709171</v>
      </c>
      <c r="F1640" s="15">
        <f>ABS(Tabelle2[[#This Row],[Stop]]-Tabelle2[[#This Row],[Start]]+1)</f>
        <v>1180</v>
      </c>
      <c r="G1640" s="16">
        <f>Tabelle2[[#This Row],[Size '[bp']]]/$F$3118*100</f>
        <v>4.0692180893986518E-2</v>
      </c>
      <c r="H1640" s="15" t="s">
        <v>8640</v>
      </c>
      <c r="I1640" s="14" t="s">
        <v>8641</v>
      </c>
      <c r="J1640" s="14" t="s">
        <v>7723</v>
      </c>
      <c r="K1640" s="22" t="s">
        <v>8635</v>
      </c>
      <c r="L1640" s="22"/>
      <c r="M1640" s="24" t="s">
        <v>10884</v>
      </c>
      <c r="N1640" s="20"/>
      <c r="O1640" s="20"/>
      <c r="P1640" s="20"/>
      <c r="Q1640" s="20"/>
    </row>
    <row r="1641" spans="1:17" x14ac:dyDescent="0.25">
      <c r="A1641" s="15" t="s">
        <v>1572</v>
      </c>
      <c r="B1641" s="15" t="s">
        <v>5194</v>
      </c>
      <c r="C1641" s="15" t="s">
        <v>8642</v>
      </c>
      <c r="D1641" s="15">
        <v>1711825</v>
      </c>
      <c r="E1641" s="15">
        <v>1710482</v>
      </c>
      <c r="F1641" s="15">
        <f>ABS(Tabelle2[[#This Row],[Stop]]-Tabelle2[[#This Row],[Start]]+1)</f>
        <v>1342</v>
      </c>
      <c r="G1641" s="16">
        <f>Tabelle2[[#This Row],[Size '[bp']]]/$F$3118*100</f>
        <v>4.6278734542143998E-2</v>
      </c>
      <c r="H1641" s="15" t="s">
        <v>8643</v>
      </c>
      <c r="I1641" s="14" t="s">
        <v>8644</v>
      </c>
      <c r="J1641" s="14" t="s">
        <v>6708</v>
      </c>
      <c r="K1641" s="22" t="s">
        <v>8645</v>
      </c>
      <c r="L1641" s="22"/>
      <c r="M1641" s="24" t="s">
        <v>10884</v>
      </c>
      <c r="N1641" s="20"/>
      <c r="O1641" s="20"/>
      <c r="P1641" s="20"/>
      <c r="Q1641" s="20"/>
    </row>
    <row r="1642" spans="1:17" x14ac:dyDescent="0.25">
      <c r="A1642" s="15" t="s">
        <v>1571</v>
      </c>
      <c r="B1642" s="15" t="s">
        <v>5195</v>
      </c>
      <c r="C1642" s="15" t="s">
        <v>8646</v>
      </c>
      <c r="D1642" s="15">
        <v>1712816</v>
      </c>
      <c r="E1642" s="15">
        <v>1711878</v>
      </c>
      <c r="F1642" s="15">
        <f>ABS(Tabelle2[[#This Row],[Stop]]-Tabelle2[[#This Row],[Start]]+1)</f>
        <v>937</v>
      </c>
      <c r="G1642" s="16">
        <f>Tabelle2[[#This Row],[Size '[bp']]]/$F$3118*100</f>
        <v>3.2312350421750319E-2</v>
      </c>
      <c r="H1642" s="15" t="s">
        <v>8647</v>
      </c>
      <c r="I1642" s="14" t="s">
        <v>8648</v>
      </c>
      <c r="J1642" s="14" t="s">
        <v>6708</v>
      </c>
      <c r="K1642" s="22" t="s">
        <v>8645</v>
      </c>
      <c r="L1642" s="22"/>
      <c r="M1642" s="24" t="s">
        <v>10884</v>
      </c>
      <c r="N1642" s="20"/>
      <c r="O1642" s="20"/>
      <c r="P1642" s="20"/>
      <c r="Q1642" s="20"/>
    </row>
    <row r="1643" spans="1:17" ht="25.5" x14ac:dyDescent="0.25">
      <c r="A1643" s="15" t="s">
        <v>1570</v>
      </c>
      <c r="B1643" s="15" t="s">
        <v>5196</v>
      </c>
      <c r="C1643" s="15" t="s">
        <v>8649</v>
      </c>
      <c r="D1643" s="15">
        <v>1713395</v>
      </c>
      <c r="E1643" s="15">
        <v>1712817</v>
      </c>
      <c r="F1643" s="15">
        <f>ABS(Tabelle2[[#This Row],[Stop]]-Tabelle2[[#This Row],[Start]]+1)</f>
        <v>577</v>
      </c>
      <c r="G1643" s="16">
        <f>Tabelle2[[#This Row],[Size '[bp']]]/$F$3118*100</f>
        <v>1.9897786759178158E-2</v>
      </c>
      <c r="H1643" s="15" t="s">
        <v>8650</v>
      </c>
      <c r="I1643" s="14" t="s">
        <v>10883</v>
      </c>
      <c r="J1643" s="14" t="s">
        <v>6566</v>
      </c>
      <c r="K1643" s="22" t="s">
        <v>8651</v>
      </c>
      <c r="L1643" s="22" t="s">
        <v>8652</v>
      </c>
      <c r="M1643" s="24" t="s">
        <v>10884</v>
      </c>
      <c r="N1643" s="20"/>
      <c r="O1643" s="20"/>
      <c r="P1643" s="20"/>
      <c r="Q1643" s="20"/>
    </row>
    <row r="1644" spans="1:17" ht="25.5" x14ac:dyDescent="0.25">
      <c r="A1644" s="15" t="s">
        <v>1569</v>
      </c>
      <c r="B1644" s="15" t="s">
        <v>5197</v>
      </c>
      <c r="D1644" s="15">
        <v>1713704</v>
      </c>
      <c r="E1644" s="15">
        <v>1715230</v>
      </c>
      <c r="F1644" s="15">
        <f>ABS(Tabelle2[[#This Row],[Stop]]-Tabelle2[[#This Row],[Start]]+1)</f>
        <v>1527</v>
      </c>
      <c r="G1644" s="16">
        <f>Tabelle2[[#This Row],[Size '[bp']]]/$F$3118*100</f>
        <v>5.2658440868743578E-2</v>
      </c>
      <c r="I1644" s="14" t="s">
        <v>8653</v>
      </c>
      <c r="J1644" s="14" t="s">
        <v>6708</v>
      </c>
      <c r="K1644" s="22"/>
      <c r="L1644" s="22"/>
      <c r="M1644" s="24"/>
      <c r="N1644" s="20"/>
      <c r="O1644" s="20"/>
      <c r="P1644" s="20"/>
      <c r="Q1644" s="20"/>
    </row>
    <row r="1645" spans="1:17" x14ac:dyDescent="0.25">
      <c r="A1645" s="15" t="s">
        <v>1568</v>
      </c>
      <c r="B1645" s="15" t="s">
        <v>5198</v>
      </c>
      <c r="D1645" s="15">
        <v>1715298</v>
      </c>
      <c r="E1645" s="15">
        <v>1715777</v>
      </c>
      <c r="F1645" s="15">
        <f>ABS(Tabelle2[[#This Row],[Stop]]-Tabelle2[[#This Row],[Start]]+1)</f>
        <v>480</v>
      </c>
      <c r="G1645" s="16">
        <f>Tabelle2[[#This Row],[Size '[bp']]]/$F$3118*100</f>
        <v>1.6552751550096213E-2</v>
      </c>
      <c r="I1645" s="14" t="s">
        <v>6560</v>
      </c>
      <c r="J1645" s="14" t="s">
        <v>11627</v>
      </c>
      <c r="K1645" s="22"/>
      <c r="L1645" s="22"/>
      <c r="M1645" s="24"/>
      <c r="N1645" s="20"/>
      <c r="O1645" s="20"/>
      <c r="P1645" s="20"/>
      <c r="Q1645" s="20"/>
    </row>
    <row r="1646" spans="1:17" x14ac:dyDescent="0.25">
      <c r="A1646" s="15" t="s">
        <v>1567</v>
      </c>
      <c r="D1646" s="15">
        <v>1715767</v>
      </c>
      <c r="E1646" s="15">
        <v>1716231</v>
      </c>
      <c r="F1646" s="15">
        <f>ABS(Tabelle2[[#This Row],[Stop]]-Tabelle2[[#This Row],[Start]]+1)</f>
        <v>465</v>
      </c>
      <c r="G1646" s="16">
        <f>Tabelle2[[#This Row],[Size '[bp']]]/$F$3118*100</f>
        <v>1.6035478064155707E-2</v>
      </c>
      <c r="I1646" s="14" t="s">
        <v>6560</v>
      </c>
      <c r="J1646" s="14" t="s">
        <v>11627</v>
      </c>
      <c r="K1646" s="22"/>
      <c r="L1646" s="22"/>
      <c r="M1646" s="24"/>
      <c r="N1646" s="20"/>
      <c r="O1646" s="20"/>
      <c r="P1646" s="20"/>
      <c r="Q1646" s="20"/>
    </row>
    <row r="1647" spans="1:17" x14ac:dyDescent="0.25">
      <c r="A1647" s="15" t="s">
        <v>1566</v>
      </c>
      <c r="B1647" s="15" t="s">
        <v>5199</v>
      </c>
      <c r="D1647" s="15">
        <v>1716233</v>
      </c>
      <c r="E1647" s="15">
        <v>1716421</v>
      </c>
      <c r="F1647" s="15">
        <f>ABS(Tabelle2[[#This Row],[Stop]]-Tabelle2[[#This Row],[Start]]+1)</f>
        <v>189</v>
      </c>
      <c r="G1647" s="16">
        <f>Tabelle2[[#This Row],[Size '[bp']]]/$F$3118*100</f>
        <v>6.5176459228503845E-3</v>
      </c>
      <c r="I1647" s="14" t="s">
        <v>120</v>
      </c>
      <c r="J1647" s="14" t="s">
        <v>11627</v>
      </c>
      <c r="K1647" s="22"/>
      <c r="L1647" s="22"/>
      <c r="M1647" s="24"/>
      <c r="N1647" s="20"/>
      <c r="O1647" s="20"/>
      <c r="P1647" s="20"/>
      <c r="Q1647" s="20"/>
    </row>
    <row r="1648" spans="1:17" ht="25.5" x14ac:dyDescent="0.25">
      <c r="A1648" s="15" t="s">
        <v>1565</v>
      </c>
      <c r="B1648" s="15" t="s">
        <v>5200</v>
      </c>
      <c r="C1648" s="15" t="s">
        <v>8654</v>
      </c>
      <c r="D1648" s="15">
        <v>1717531</v>
      </c>
      <c r="E1648" s="15">
        <v>1716848</v>
      </c>
      <c r="F1648" s="15">
        <f>ABS(Tabelle2[[#This Row],[Stop]]-Tabelle2[[#This Row],[Start]]+1)</f>
        <v>682</v>
      </c>
      <c r="G1648" s="16">
        <f>Tabelle2[[#This Row],[Size '[bp']]]/$F$3118*100</f>
        <v>2.3518701160761702E-2</v>
      </c>
      <c r="H1648" s="15" t="s">
        <v>8655</v>
      </c>
      <c r="I1648" s="14" t="s">
        <v>8656</v>
      </c>
      <c r="J1648" s="14" t="s">
        <v>6758</v>
      </c>
      <c r="K1648" s="22"/>
      <c r="L1648" s="22"/>
      <c r="M1648" s="24"/>
      <c r="N1648" s="20"/>
      <c r="O1648" s="20"/>
      <c r="P1648" s="20"/>
      <c r="Q1648" s="20"/>
    </row>
    <row r="1649" spans="1:17" x14ac:dyDescent="0.25">
      <c r="A1649" s="15" t="s">
        <v>1564</v>
      </c>
      <c r="B1649" s="15" t="s">
        <v>5201</v>
      </c>
      <c r="C1649" s="15" t="s">
        <v>8657</v>
      </c>
      <c r="D1649" s="15">
        <v>1718161</v>
      </c>
      <c r="E1649" s="15">
        <v>1717598</v>
      </c>
      <c r="F1649" s="15">
        <f>ABS(Tabelle2[[#This Row],[Stop]]-Tabelle2[[#This Row],[Start]]+1)</f>
        <v>562</v>
      </c>
      <c r="G1649" s="16">
        <f>Tabelle2[[#This Row],[Size '[bp']]]/$F$3118*100</f>
        <v>1.938051327323765E-2</v>
      </c>
      <c r="H1649" s="15" t="s">
        <v>8658</v>
      </c>
      <c r="I1649" s="14" t="s">
        <v>8659</v>
      </c>
      <c r="J1649" s="14" t="s">
        <v>6575</v>
      </c>
      <c r="K1649" s="22"/>
      <c r="L1649" s="22"/>
      <c r="M1649" s="24"/>
      <c r="N1649" s="20"/>
      <c r="O1649" s="20"/>
      <c r="P1649" s="20"/>
      <c r="Q1649" s="20"/>
    </row>
    <row r="1650" spans="1:17" x14ac:dyDescent="0.25">
      <c r="A1650" s="15" t="s">
        <v>19</v>
      </c>
      <c r="B1650" s="15" t="s">
        <v>5202</v>
      </c>
      <c r="C1650" s="15" t="s">
        <v>8660</v>
      </c>
      <c r="D1650" s="15">
        <v>1719337</v>
      </c>
      <c r="E1650" s="15">
        <v>1718246</v>
      </c>
      <c r="F1650" s="15">
        <f>ABS(Tabelle2[[#This Row],[Stop]]-Tabelle2[[#This Row],[Start]]+1)</f>
        <v>1090</v>
      </c>
      <c r="G1650" s="16">
        <f>Tabelle2[[#This Row],[Size '[bp']]]/$F$3118*100</f>
        <v>3.758853997834348E-2</v>
      </c>
      <c r="H1650" s="15" t="s">
        <v>8661</v>
      </c>
      <c r="I1650" s="14" t="s">
        <v>8662</v>
      </c>
      <c r="J1650" s="14" t="s">
        <v>6585</v>
      </c>
      <c r="K1650" s="22"/>
      <c r="L1650" s="22"/>
      <c r="M1650" s="24"/>
      <c r="N1650" s="20"/>
      <c r="O1650" s="20"/>
      <c r="P1650" s="20"/>
      <c r="Q1650" s="20"/>
    </row>
    <row r="1651" spans="1:17" x14ac:dyDescent="0.25">
      <c r="A1651" s="15" t="s">
        <v>1563</v>
      </c>
      <c r="B1651" s="15" t="s">
        <v>5203</v>
      </c>
      <c r="C1651" s="15" t="s">
        <v>8663</v>
      </c>
      <c r="D1651" s="15">
        <v>1720501</v>
      </c>
      <c r="E1651" s="15">
        <v>1719404</v>
      </c>
      <c r="F1651" s="15">
        <f>ABS(Tabelle2[[#This Row],[Stop]]-Tabelle2[[#This Row],[Start]]+1)</f>
        <v>1096</v>
      </c>
      <c r="G1651" s="16">
        <f>Tabelle2[[#This Row],[Size '[bp']]]/$F$3118*100</f>
        <v>3.779544937271969E-2</v>
      </c>
      <c r="H1651" s="15" t="s">
        <v>8664</v>
      </c>
      <c r="I1651" s="14" t="s">
        <v>11193</v>
      </c>
      <c r="J1651" s="14" t="s">
        <v>6643</v>
      </c>
      <c r="K1651" s="29"/>
      <c r="L1651" s="29"/>
      <c r="M1651" s="30" t="s">
        <v>11196</v>
      </c>
      <c r="N1651" s="20"/>
      <c r="O1651" s="20"/>
      <c r="P1651" s="20"/>
      <c r="Q1651" s="20"/>
    </row>
    <row r="1652" spans="1:17" x14ac:dyDescent="0.25">
      <c r="A1652" s="15" t="s">
        <v>1562</v>
      </c>
      <c r="B1652" s="15" t="s">
        <v>5204</v>
      </c>
      <c r="C1652" s="15" t="s">
        <v>8665</v>
      </c>
      <c r="D1652" s="15">
        <v>1721130</v>
      </c>
      <c r="E1652" s="15">
        <v>1720573</v>
      </c>
      <c r="F1652" s="15">
        <f>ABS(Tabelle2[[#This Row],[Stop]]-Tabelle2[[#This Row],[Start]]+1)</f>
        <v>556</v>
      </c>
      <c r="G1652" s="16">
        <f>Tabelle2[[#This Row],[Size '[bp']]]/$F$3118*100</f>
        <v>1.9173603878861446E-2</v>
      </c>
      <c r="H1652" s="15" t="s">
        <v>8666</v>
      </c>
      <c r="I1652" s="14" t="s">
        <v>11194</v>
      </c>
      <c r="J1652" s="14" t="s">
        <v>6643</v>
      </c>
      <c r="K1652" s="29"/>
      <c r="L1652" s="29"/>
      <c r="M1652" s="30"/>
      <c r="N1652" s="20"/>
      <c r="O1652" s="20"/>
      <c r="P1652" s="20"/>
      <c r="Q1652" s="20"/>
    </row>
    <row r="1653" spans="1:17" x14ac:dyDescent="0.25">
      <c r="A1653" s="15" t="s">
        <v>1561</v>
      </c>
      <c r="B1653" s="15" t="s">
        <v>5205</v>
      </c>
      <c r="C1653" s="15" t="s">
        <v>8667</v>
      </c>
      <c r="D1653" s="15">
        <v>1722358</v>
      </c>
      <c r="E1653" s="15">
        <v>1721135</v>
      </c>
      <c r="F1653" s="15">
        <f>ABS(Tabelle2[[#This Row],[Stop]]-Tabelle2[[#This Row],[Start]]+1)</f>
        <v>1222</v>
      </c>
      <c r="G1653" s="16">
        <f>Tabelle2[[#This Row],[Size '[bp']]]/$F$3118*100</f>
        <v>4.2140546654619943E-2</v>
      </c>
      <c r="H1653" s="15" t="s">
        <v>8668</v>
      </c>
      <c r="I1653" s="14" t="s">
        <v>11195</v>
      </c>
      <c r="J1653" s="14" t="s">
        <v>6643</v>
      </c>
      <c r="K1653" s="29"/>
      <c r="L1653" s="29"/>
      <c r="M1653" s="30"/>
      <c r="N1653" s="20"/>
      <c r="O1653" s="20"/>
      <c r="P1653" s="20"/>
      <c r="Q1653" s="20"/>
    </row>
    <row r="1654" spans="1:17" ht="25.5" x14ac:dyDescent="0.25">
      <c r="A1654" s="15" t="s">
        <v>20</v>
      </c>
      <c r="B1654" s="15" t="s">
        <v>5206</v>
      </c>
      <c r="D1654" s="15">
        <v>1722850</v>
      </c>
      <c r="E1654" s="15">
        <v>1722437</v>
      </c>
      <c r="F1654" s="15">
        <f>ABS(Tabelle2[[#This Row],[Stop]]-Tabelle2[[#This Row],[Start]]+1)</f>
        <v>412</v>
      </c>
      <c r="G1654" s="16">
        <f>Tabelle2[[#This Row],[Size '[bp']]]/$F$3118*100</f>
        <v>1.4207778413832584E-2</v>
      </c>
      <c r="I1654" s="14" t="s">
        <v>8669</v>
      </c>
      <c r="J1654" s="14" t="s">
        <v>6585</v>
      </c>
      <c r="K1654" s="22"/>
      <c r="L1654" s="22"/>
      <c r="M1654" s="24"/>
      <c r="N1654" s="20"/>
      <c r="O1654" s="20"/>
      <c r="P1654" s="20"/>
      <c r="Q1654" s="20"/>
    </row>
    <row r="1655" spans="1:17" ht="25.5" x14ac:dyDescent="0.25">
      <c r="A1655" s="15" t="s">
        <v>1560</v>
      </c>
      <c r="B1655" s="15" t="s">
        <v>5207</v>
      </c>
      <c r="D1655" s="15">
        <v>1723194</v>
      </c>
      <c r="E1655" s="15">
        <v>1722889</v>
      </c>
      <c r="F1655" s="15">
        <f>ABS(Tabelle2[[#This Row],[Stop]]-Tabelle2[[#This Row],[Start]]+1)</f>
        <v>304</v>
      </c>
      <c r="G1655" s="16">
        <f>Tabelle2[[#This Row],[Size '[bp']]]/$F$3118*100</f>
        <v>1.0483409315060935E-2</v>
      </c>
      <c r="I1655" s="14" t="s">
        <v>6798</v>
      </c>
      <c r="J1655" s="14" t="s">
        <v>6566</v>
      </c>
      <c r="K1655" s="22" t="s">
        <v>8670</v>
      </c>
      <c r="L1655" s="22" t="s">
        <v>8671</v>
      </c>
      <c r="M1655" s="24" t="s">
        <v>10865</v>
      </c>
      <c r="N1655" s="20"/>
      <c r="O1655" s="20"/>
      <c r="P1655" s="20"/>
      <c r="Q1655" s="20"/>
    </row>
    <row r="1656" spans="1:17" ht="25.5" x14ac:dyDescent="0.25">
      <c r="A1656" s="15" t="s">
        <v>1559</v>
      </c>
      <c r="B1656" s="15" t="s">
        <v>5208</v>
      </c>
      <c r="D1656" s="15">
        <v>1723249</v>
      </c>
      <c r="E1656" s="15">
        <v>1724325</v>
      </c>
      <c r="F1656" s="15">
        <f>ABS(Tabelle2[[#This Row],[Stop]]-Tabelle2[[#This Row],[Start]]+1)</f>
        <v>1077</v>
      </c>
      <c r="G1656" s="16">
        <f>Tabelle2[[#This Row],[Size '[bp']]]/$F$3118*100</f>
        <v>3.7140236290528379E-2</v>
      </c>
      <c r="I1656" s="14" t="s">
        <v>7404</v>
      </c>
      <c r="J1656" s="14" t="s">
        <v>7228</v>
      </c>
      <c r="K1656" s="22" t="s">
        <v>8670</v>
      </c>
      <c r="L1656" s="22"/>
      <c r="M1656" s="24"/>
      <c r="N1656" s="20"/>
      <c r="O1656" s="20"/>
      <c r="P1656" s="20"/>
      <c r="Q1656" s="20"/>
    </row>
    <row r="1657" spans="1:17" ht="25.5" x14ac:dyDescent="0.25">
      <c r="A1657" s="15" t="s">
        <v>1558</v>
      </c>
      <c r="B1657" s="15" t="s">
        <v>5209</v>
      </c>
      <c r="D1657" s="15">
        <v>1724339</v>
      </c>
      <c r="E1657" s="15">
        <v>1725298</v>
      </c>
      <c r="F1657" s="15">
        <f>ABS(Tabelle2[[#This Row],[Stop]]-Tabelle2[[#This Row],[Start]]+1)</f>
        <v>960</v>
      </c>
      <c r="G1657" s="16">
        <f>Tabelle2[[#This Row],[Size '[bp']]]/$F$3118*100</f>
        <v>3.3105503100192425E-2</v>
      </c>
      <c r="I1657" s="14" t="s">
        <v>7405</v>
      </c>
      <c r="J1657" s="14" t="s">
        <v>7228</v>
      </c>
      <c r="K1657" s="22" t="s">
        <v>8670</v>
      </c>
      <c r="L1657" s="22"/>
      <c r="M1657" s="24"/>
      <c r="N1657" s="20"/>
      <c r="O1657" s="20"/>
      <c r="P1657" s="20"/>
      <c r="Q1657" s="20"/>
    </row>
    <row r="1658" spans="1:17" ht="25.5" x14ac:dyDescent="0.25">
      <c r="A1658" s="15" t="s">
        <v>1557</v>
      </c>
      <c r="B1658" s="15" t="s">
        <v>5210</v>
      </c>
      <c r="D1658" s="15">
        <v>1725295</v>
      </c>
      <c r="E1658" s="15">
        <v>1726050</v>
      </c>
      <c r="F1658" s="15">
        <f>ABS(Tabelle2[[#This Row],[Stop]]-Tabelle2[[#This Row],[Start]]+1)</f>
        <v>756</v>
      </c>
      <c r="G1658" s="16">
        <f>Tabelle2[[#This Row],[Size '[bp']]]/$F$3118*100</f>
        <v>2.6070583691401538E-2</v>
      </c>
      <c r="I1658" s="14" t="s">
        <v>7406</v>
      </c>
      <c r="J1658" s="14" t="s">
        <v>7228</v>
      </c>
      <c r="K1658" s="22" t="s">
        <v>8670</v>
      </c>
      <c r="L1658" s="22"/>
      <c r="M1658" s="24"/>
      <c r="N1658" s="20"/>
      <c r="O1658" s="20"/>
      <c r="P1658" s="20"/>
      <c r="Q1658" s="20"/>
    </row>
    <row r="1659" spans="1:17" x14ac:dyDescent="0.25">
      <c r="A1659" s="15" t="s">
        <v>1556</v>
      </c>
      <c r="B1659" s="15" t="s">
        <v>5211</v>
      </c>
      <c r="C1659" s="15" t="s">
        <v>8672</v>
      </c>
      <c r="D1659" s="15">
        <v>1726908</v>
      </c>
      <c r="E1659" s="15">
        <v>1726078</v>
      </c>
      <c r="F1659" s="15">
        <f>ABS(Tabelle2[[#This Row],[Stop]]-Tabelle2[[#This Row],[Start]]+1)</f>
        <v>829</v>
      </c>
      <c r="G1659" s="16">
        <f>Tabelle2[[#This Row],[Size '[bp']]]/$F$3118*100</f>
        <v>2.858798132297867E-2</v>
      </c>
      <c r="H1659" s="15" t="s">
        <v>8673</v>
      </c>
      <c r="I1659" s="14" t="s">
        <v>8674</v>
      </c>
      <c r="J1659" s="14" t="s">
        <v>6643</v>
      </c>
      <c r="K1659" s="22"/>
      <c r="L1659" s="22"/>
      <c r="M1659" s="24" t="s">
        <v>11427</v>
      </c>
      <c r="N1659" s="20"/>
      <c r="O1659" s="20"/>
      <c r="P1659" s="20"/>
      <c r="Q1659" s="20"/>
    </row>
    <row r="1660" spans="1:17" ht="25.5" x14ac:dyDescent="0.25">
      <c r="A1660" s="15" t="s">
        <v>1555</v>
      </c>
      <c r="B1660" s="15" t="s">
        <v>5212</v>
      </c>
      <c r="D1660" s="15">
        <v>1728094</v>
      </c>
      <c r="E1660" s="15">
        <v>1726925</v>
      </c>
      <c r="F1660" s="15">
        <f>ABS(Tabelle2[[#This Row],[Stop]]-Tabelle2[[#This Row],[Start]]+1)</f>
        <v>1168</v>
      </c>
      <c r="G1660" s="16">
        <f>Tabelle2[[#This Row],[Size '[bp']]]/$F$3118*100</f>
        <v>4.0278362105234118E-2</v>
      </c>
      <c r="I1660" s="14" t="s">
        <v>8675</v>
      </c>
      <c r="J1660" s="14" t="s">
        <v>6563</v>
      </c>
      <c r="K1660" s="22"/>
      <c r="L1660" s="22"/>
      <c r="M1660" s="24"/>
      <c r="N1660" s="20"/>
      <c r="O1660" s="20"/>
      <c r="P1660" s="20"/>
      <c r="Q1660" s="20"/>
    </row>
    <row r="1661" spans="1:17" ht="25.5" x14ac:dyDescent="0.25">
      <c r="A1661" s="15" t="s">
        <v>1554</v>
      </c>
      <c r="B1661" s="15" t="s">
        <v>5213</v>
      </c>
      <c r="D1661" s="15">
        <v>1728639</v>
      </c>
      <c r="E1661" s="15">
        <v>1728091</v>
      </c>
      <c r="F1661" s="15">
        <f>ABS(Tabelle2[[#This Row],[Stop]]-Tabelle2[[#This Row],[Start]]+1)</f>
        <v>547</v>
      </c>
      <c r="G1661" s="16">
        <f>Tabelle2[[#This Row],[Size '[bp']]]/$F$3118*100</f>
        <v>1.8863239787297145E-2</v>
      </c>
      <c r="I1661" s="14" t="s">
        <v>8676</v>
      </c>
      <c r="J1661" s="14" t="s">
        <v>6554</v>
      </c>
      <c r="K1661" s="22"/>
      <c r="L1661" s="22"/>
      <c r="M1661" s="24"/>
      <c r="N1661" s="20"/>
      <c r="O1661" s="20"/>
      <c r="P1661" s="20"/>
      <c r="Q1661" s="20"/>
    </row>
    <row r="1662" spans="1:17" x14ac:dyDescent="0.25">
      <c r="A1662" s="15" t="s">
        <v>1553</v>
      </c>
      <c r="B1662" s="15" t="s">
        <v>5214</v>
      </c>
      <c r="C1662" s="15" t="s">
        <v>8677</v>
      </c>
      <c r="D1662" s="15">
        <v>1731517</v>
      </c>
      <c r="E1662" s="15">
        <v>1728851</v>
      </c>
      <c r="F1662" s="15">
        <f>ABS(Tabelle2[[#This Row],[Stop]]-Tabelle2[[#This Row],[Start]]+1)</f>
        <v>2665</v>
      </c>
      <c r="G1662" s="16">
        <f>Tabelle2[[#This Row],[Size '[bp']]]/$F$3118*100</f>
        <v>9.1902256002096686E-2</v>
      </c>
      <c r="H1662" s="15" t="s">
        <v>8678</v>
      </c>
      <c r="I1662" s="14" t="s">
        <v>8679</v>
      </c>
      <c r="J1662" s="14" t="s">
        <v>6575</v>
      </c>
      <c r="K1662" s="22"/>
      <c r="L1662" s="22"/>
      <c r="M1662" s="24"/>
      <c r="N1662" s="20"/>
      <c r="O1662" s="20"/>
      <c r="P1662" s="20"/>
      <c r="Q1662" s="20"/>
    </row>
    <row r="1663" spans="1:17" ht="25.5" x14ac:dyDescent="0.25">
      <c r="A1663" s="15" t="s">
        <v>1552</v>
      </c>
      <c r="B1663" s="15" t="s">
        <v>5215</v>
      </c>
      <c r="D1663" s="15">
        <v>1733011</v>
      </c>
      <c r="E1663" s="15">
        <v>1731632</v>
      </c>
      <c r="F1663" s="15">
        <f>ABS(Tabelle2[[#This Row],[Stop]]-Tabelle2[[#This Row],[Start]]+1)</f>
        <v>1378</v>
      </c>
      <c r="G1663" s="16">
        <f>Tabelle2[[#This Row],[Size '[bp']]]/$F$3118*100</f>
        <v>4.7520190908401212E-2</v>
      </c>
      <c r="I1663" s="14" t="s">
        <v>8680</v>
      </c>
      <c r="J1663" s="14" t="s">
        <v>6554</v>
      </c>
      <c r="K1663" s="22"/>
      <c r="L1663" s="22"/>
      <c r="M1663" s="24"/>
      <c r="N1663" s="20"/>
      <c r="O1663" s="20"/>
      <c r="P1663" s="20"/>
      <c r="Q1663" s="20"/>
    </row>
    <row r="1664" spans="1:17" x14ac:dyDescent="0.25">
      <c r="A1664" s="15" t="s">
        <v>1551</v>
      </c>
      <c r="B1664" s="15" t="s">
        <v>5216</v>
      </c>
      <c r="D1664" s="15">
        <v>1734264</v>
      </c>
      <c r="E1664" s="15">
        <v>1733065</v>
      </c>
      <c r="F1664" s="15">
        <f>ABS(Tabelle2[[#This Row],[Stop]]-Tabelle2[[#This Row],[Start]]+1)</f>
        <v>1198</v>
      </c>
      <c r="G1664" s="16">
        <f>Tabelle2[[#This Row],[Size '[bp']]]/$F$3118*100</f>
        <v>4.1312909077115129E-2</v>
      </c>
      <c r="I1664" s="14" t="s">
        <v>6560</v>
      </c>
      <c r="J1664" s="14" t="s">
        <v>11627</v>
      </c>
      <c r="K1664" s="22" t="s">
        <v>6826</v>
      </c>
      <c r="L1664" s="22"/>
      <c r="M1664" s="24"/>
      <c r="N1664" s="20"/>
      <c r="O1664" s="20"/>
      <c r="P1664" s="20"/>
      <c r="Q1664" s="20"/>
    </row>
    <row r="1665" spans="1:17" x14ac:dyDescent="0.25">
      <c r="A1665" s="15" t="s">
        <v>1550</v>
      </c>
      <c r="B1665" s="15" t="s">
        <v>5217</v>
      </c>
      <c r="C1665" s="15" t="s">
        <v>8681</v>
      </c>
      <c r="D1665" s="15">
        <v>1736280</v>
      </c>
      <c r="E1665" s="15">
        <v>1734454</v>
      </c>
      <c r="F1665" s="15">
        <f>ABS(Tabelle2[[#This Row],[Stop]]-Tabelle2[[#This Row],[Start]]+1)</f>
        <v>1825</v>
      </c>
      <c r="G1665" s="16">
        <f>Tabelle2[[#This Row],[Size '[bp']]]/$F$3118*100</f>
        <v>6.2934940789428309E-2</v>
      </c>
      <c r="H1665" s="15" t="s">
        <v>8682</v>
      </c>
      <c r="I1665" s="14" t="s">
        <v>8683</v>
      </c>
      <c r="J1665" s="14" t="s">
        <v>6575</v>
      </c>
      <c r="K1665" s="22"/>
      <c r="L1665" s="22"/>
      <c r="M1665" s="24"/>
      <c r="N1665" s="20"/>
      <c r="O1665" s="20"/>
      <c r="P1665" s="20"/>
      <c r="Q1665" s="20"/>
    </row>
    <row r="1666" spans="1:17" x14ac:dyDescent="0.25">
      <c r="A1666" s="15" t="s">
        <v>42</v>
      </c>
      <c r="B1666" s="15" t="s">
        <v>5218</v>
      </c>
      <c r="D1666" s="15">
        <v>1736525</v>
      </c>
      <c r="E1666" s="15">
        <v>1737418</v>
      </c>
      <c r="F1666" s="15">
        <f>ABS(Tabelle2[[#This Row],[Stop]]-Tabelle2[[#This Row],[Start]]+1)</f>
        <v>894</v>
      </c>
      <c r="G1666" s="16">
        <f>Tabelle2[[#This Row],[Size '[bp']]]/$F$3118*100</f>
        <v>3.0829499762054197E-2</v>
      </c>
      <c r="I1666" s="14" t="s">
        <v>8684</v>
      </c>
      <c r="J1666" s="14" t="s">
        <v>6585</v>
      </c>
      <c r="K1666" s="22"/>
      <c r="L1666" s="22"/>
      <c r="M1666" s="24"/>
      <c r="N1666" s="20"/>
      <c r="O1666" s="20"/>
      <c r="P1666" s="20"/>
      <c r="Q1666" s="20"/>
    </row>
    <row r="1667" spans="1:17" x14ac:dyDescent="0.25">
      <c r="A1667" s="15" t="s">
        <v>1549</v>
      </c>
      <c r="B1667" s="15" t="s">
        <v>5219</v>
      </c>
      <c r="D1667" s="15">
        <v>1740130</v>
      </c>
      <c r="E1667" s="15">
        <v>1737470</v>
      </c>
      <c r="F1667" s="15">
        <f>ABS(Tabelle2[[#This Row],[Stop]]-Tabelle2[[#This Row],[Start]]+1)</f>
        <v>2659</v>
      </c>
      <c r="G1667" s="16">
        <f>Tabelle2[[#This Row],[Size '[bp']]]/$F$3118*100</f>
        <v>9.1695346607720482E-2</v>
      </c>
      <c r="I1667" s="14" t="s">
        <v>7481</v>
      </c>
      <c r="J1667" s="14" t="s">
        <v>6563</v>
      </c>
      <c r="K1667" s="22"/>
      <c r="L1667" s="22"/>
      <c r="M1667" s="24"/>
      <c r="N1667" s="20"/>
      <c r="O1667" s="20"/>
      <c r="P1667" s="20"/>
      <c r="Q1667" s="20"/>
    </row>
    <row r="1668" spans="1:17" x14ac:dyDescent="0.25">
      <c r="A1668" s="15" t="s">
        <v>1548</v>
      </c>
      <c r="B1668" s="15" t="s">
        <v>5220</v>
      </c>
      <c r="D1668" s="15">
        <v>1742038</v>
      </c>
      <c r="E1668" s="15">
        <v>1740179</v>
      </c>
      <c r="F1668" s="15">
        <f>ABS(Tabelle2[[#This Row],[Stop]]-Tabelle2[[#This Row],[Start]]+1)</f>
        <v>1858</v>
      </c>
      <c r="G1668" s="16">
        <f>Tabelle2[[#This Row],[Size '[bp']]]/$F$3118*100</f>
        <v>6.4072942458497414E-2</v>
      </c>
      <c r="I1668" s="14" t="s">
        <v>6564</v>
      </c>
      <c r="J1668" s="14" t="s">
        <v>11627</v>
      </c>
      <c r="K1668" s="22" t="s">
        <v>8685</v>
      </c>
      <c r="L1668" s="22"/>
      <c r="M1668" s="24"/>
      <c r="N1668" s="20"/>
      <c r="O1668" s="20"/>
      <c r="P1668" s="20"/>
      <c r="Q1668" s="20"/>
    </row>
    <row r="1669" spans="1:17" x14ac:dyDescent="0.25">
      <c r="A1669" s="15" t="s">
        <v>1547</v>
      </c>
      <c r="B1669" s="15" t="s">
        <v>5221</v>
      </c>
      <c r="D1669" s="15">
        <v>1742688</v>
      </c>
      <c r="E1669" s="15">
        <v>1742038</v>
      </c>
      <c r="F1669" s="15">
        <f>ABS(Tabelle2[[#This Row],[Stop]]-Tabelle2[[#This Row],[Start]]+1)</f>
        <v>649</v>
      </c>
      <c r="G1669" s="16">
        <f>Tabelle2[[#This Row],[Size '[bp']]]/$F$3118*100</f>
        <v>2.2380699491692586E-2</v>
      </c>
      <c r="I1669" s="14" t="s">
        <v>6560</v>
      </c>
      <c r="J1669" s="14" t="s">
        <v>11627</v>
      </c>
      <c r="K1669" s="22" t="s">
        <v>8685</v>
      </c>
      <c r="L1669" s="22"/>
      <c r="M1669" s="24"/>
      <c r="N1669" s="20"/>
      <c r="O1669" s="20"/>
      <c r="P1669" s="20"/>
      <c r="Q1669" s="20"/>
    </row>
    <row r="1670" spans="1:17" ht="25.5" x14ac:dyDescent="0.25">
      <c r="A1670" s="15" t="s">
        <v>1546</v>
      </c>
      <c r="B1670" s="15" t="s">
        <v>5222</v>
      </c>
      <c r="D1670" s="15">
        <v>1742782</v>
      </c>
      <c r="E1670" s="15">
        <v>1743378</v>
      </c>
      <c r="F1670" s="15">
        <f>ABS(Tabelle2[[#This Row],[Stop]]-Tabelle2[[#This Row],[Start]]+1)</f>
        <v>597</v>
      </c>
      <c r="G1670" s="16">
        <f>Tabelle2[[#This Row],[Size '[bp']]]/$F$3118*100</f>
        <v>2.0587484740432163E-2</v>
      </c>
      <c r="I1670" s="14" t="s">
        <v>10885</v>
      </c>
      <c r="J1670" s="14" t="s">
        <v>6566</v>
      </c>
      <c r="K1670" s="22" t="s">
        <v>8685</v>
      </c>
      <c r="L1670" s="22" t="s">
        <v>8686</v>
      </c>
      <c r="M1670" s="24" t="s">
        <v>10853</v>
      </c>
      <c r="N1670" s="20"/>
      <c r="O1670" s="20"/>
      <c r="P1670" s="20"/>
      <c r="Q1670" s="20"/>
    </row>
    <row r="1671" spans="1:17" x14ac:dyDescent="0.25">
      <c r="A1671" s="15" t="s">
        <v>1545</v>
      </c>
      <c r="B1671" s="15" t="s">
        <v>5223</v>
      </c>
      <c r="D1671" s="15">
        <v>1743362</v>
      </c>
      <c r="E1671" s="15">
        <v>1744078</v>
      </c>
      <c r="F1671" s="15">
        <f>ABS(Tabelle2[[#This Row],[Stop]]-Tabelle2[[#This Row],[Start]]+1)</f>
        <v>717</v>
      </c>
      <c r="G1671" s="16">
        <f>Tabelle2[[#This Row],[Size '[bp']]]/$F$3118*100</f>
        <v>2.4725672627956215E-2</v>
      </c>
      <c r="I1671" s="14" t="s">
        <v>6560</v>
      </c>
      <c r="J1671" s="14" t="s">
        <v>11627</v>
      </c>
      <c r="K1671" s="22" t="s">
        <v>8685</v>
      </c>
      <c r="L1671" s="22"/>
      <c r="M1671" s="24"/>
      <c r="N1671" s="20"/>
      <c r="O1671" s="20"/>
      <c r="P1671" s="20"/>
      <c r="Q1671" s="20"/>
    </row>
    <row r="1672" spans="1:17" ht="25.5" x14ac:dyDescent="0.25">
      <c r="A1672" s="15" t="s">
        <v>1544</v>
      </c>
      <c r="B1672" s="15" t="s">
        <v>5224</v>
      </c>
      <c r="D1672" s="15">
        <v>1744170</v>
      </c>
      <c r="E1672" s="15">
        <v>1745285</v>
      </c>
      <c r="F1672" s="15">
        <f>ABS(Tabelle2[[#This Row],[Stop]]-Tabelle2[[#This Row],[Start]]+1)</f>
        <v>1116</v>
      </c>
      <c r="G1672" s="16">
        <f>Tabelle2[[#This Row],[Size '[bp']]]/$F$3118*100</f>
        <v>3.8485147353973695E-2</v>
      </c>
      <c r="I1672" s="14" t="s">
        <v>10618</v>
      </c>
      <c r="J1672" s="14" t="s">
        <v>6653</v>
      </c>
      <c r="K1672" s="22" t="s">
        <v>7797</v>
      </c>
      <c r="L1672" s="22"/>
      <c r="M1672" s="24"/>
      <c r="N1672" s="20"/>
      <c r="O1672" s="20"/>
      <c r="P1672" s="20"/>
      <c r="Q1672" s="20"/>
    </row>
    <row r="1673" spans="1:17" x14ac:dyDescent="0.25">
      <c r="A1673" s="15" t="s">
        <v>1543</v>
      </c>
      <c r="B1673" s="15" t="s">
        <v>5225</v>
      </c>
      <c r="D1673" s="15">
        <v>1745312</v>
      </c>
      <c r="E1673" s="15">
        <v>1745440</v>
      </c>
      <c r="F1673" s="15">
        <f>ABS(Tabelle2[[#This Row],[Stop]]-Tabelle2[[#This Row],[Start]]+1)</f>
        <v>129</v>
      </c>
      <c r="G1673" s="16">
        <f>Tabelle2[[#This Row],[Size '[bp']]]/$F$3118*100</f>
        <v>4.4485519790883575E-3</v>
      </c>
      <c r="I1673" s="14" t="s">
        <v>6560</v>
      </c>
      <c r="J1673" s="14" t="s">
        <v>11627</v>
      </c>
      <c r="K1673" s="22" t="s">
        <v>7797</v>
      </c>
      <c r="L1673" s="22"/>
      <c r="M1673" s="24"/>
      <c r="N1673" s="20"/>
      <c r="O1673" s="20"/>
      <c r="P1673" s="20"/>
      <c r="Q1673" s="20"/>
    </row>
    <row r="1674" spans="1:17" x14ac:dyDescent="0.25">
      <c r="A1674" s="15" t="s">
        <v>1542</v>
      </c>
      <c r="B1674" s="15" t="s">
        <v>5226</v>
      </c>
      <c r="D1674" s="15">
        <v>1745494</v>
      </c>
      <c r="E1674" s="15">
        <v>1745991</v>
      </c>
      <c r="F1674" s="15">
        <f>ABS(Tabelle2[[#This Row],[Stop]]-Tabelle2[[#This Row],[Start]]+1)</f>
        <v>498</v>
      </c>
      <c r="G1674" s="16">
        <f>Tabelle2[[#This Row],[Size '[bp']]]/$F$3118*100</f>
        <v>1.717347973322482E-2</v>
      </c>
      <c r="I1674" s="14" t="s">
        <v>8687</v>
      </c>
      <c r="J1674" s="14" t="s">
        <v>6563</v>
      </c>
      <c r="K1674" s="22" t="s">
        <v>7797</v>
      </c>
      <c r="L1674" s="22"/>
      <c r="M1674" s="24"/>
      <c r="N1674" s="20"/>
      <c r="O1674" s="20"/>
      <c r="P1674" s="20"/>
      <c r="Q1674" s="20"/>
    </row>
    <row r="1675" spans="1:17" x14ac:dyDescent="0.25">
      <c r="A1675" s="15" t="s">
        <v>1541</v>
      </c>
      <c r="B1675" s="15" t="s">
        <v>5227</v>
      </c>
      <c r="C1675" s="15" t="s">
        <v>8688</v>
      </c>
      <c r="D1675" s="15">
        <v>1746353</v>
      </c>
      <c r="E1675" s="15">
        <v>1747702</v>
      </c>
      <c r="F1675" s="15">
        <f>ABS(Tabelle2[[#This Row],[Stop]]-Tabelle2[[#This Row],[Start]]+1)</f>
        <v>1350</v>
      </c>
      <c r="G1675" s="16">
        <f>Tabelle2[[#This Row],[Size '[bp']]]/$F$3118*100</f>
        <v>4.6554613734645596E-2</v>
      </c>
      <c r="H1675" s="15" t="s">
        <v>8689</v>
      </c>
      <c r="I1675" s="14" t="s">
        <v>8690</v>
      </c>
      <c r="J1675" s="14" t="s">
        <v>6643</v>
      </c>
      <c r="K1675" s="29"/>
      <c r="L1675" s="29"/>
      <c r="M1675" s="30" t="s">
        <v>11197</v>
      </c>
      <c r="N1675" s="20"/>
      <c r="O1675" s="20"/>
      <c r="P1675" s="20"/>
      <c r="Q1675" s="20"/>
    </row>
    <row r="1676" spans="1:17" ht="25.5" x14ac:dyDescent="0.25">
      <c r="A1676" s="15" t="s">
        <v>1540</v>
      </c>
      <c r="B1676" s="15" t="s">
        <v>5228</v>
      </c>
      <c r="C1676" s="15" t="s">
        <v>8691</v>
      </c>
      <c r="D1676" s="15">
        <v>1749387</v>
      </c>
      <c r="E1676" s="15">
        <v>1747699</v>
      </c>
      <c r="F1676" s="15">
        <f>ABS(Tabelle2[[#This Row],[Stop]]-Tabelle2[[#This Row],[Start]]+1)</f>
        <v>1687</v>
      </c>
      <c r="G1676" s="16">
        <f>Tabelle2[[#This Row],[Size '[bp']]]/$F$3118*100</f>
        <v>5.8176024718775643E-2</v>
      </c>
      <c r="H1676" s="15" t="s">
        <v>8692</v>
      </c>
      <c r="I1676" s="14" t="s">
        <v>8693</v>
      </c>
      <c r="J1676" s="14" t="s">
        <v>8694</v>
      </c>
      <c r="K1676" s="22"/>
      <c r="L1676" s="22"/>
      <c r="M1676" s="24"/>
      <c r="N1676" s="20"/>
      <c r="O1676" s="20"/>
      <c r="P1676" s="20"/>
      <c r="Q1676" s="20"/>
    </row>
    <row r="1677" spans="1:17" x14ac:dyDescent="0.25">
      <c r="A1677" s="15" t="s">
        <v>1539</v>
      </c>
      <c r="B1677" s="15" t="s">
        <v>5229</v>
      </c>
      <c r="C1677" s="15" t="s">
        <v>8695</v>
      </c>
      <c r="D1677" s="15">
        <v>1750745</v>
      </c>
      <c r="E1677" s="15">
        <v>1749456</v>
      </c>
      <c r="F1677" s="15">
        <f>ABS(Tabelle2[[#This Row],[Stop]]-Tabelle2[[#This Row],[Start]]+1)</f>
        <v>1288</v>
      </c>
      <c r="G1677" s="16">
        <f>Tabelle2[[#This Row],[Size '[bp']]]/$F$3118*100</f>
        <v>4.4416549992758167E-2</v>
      </c>
      <c r="H1677" s="15" t="s">
        <v>8696</v>
      </c>
      <c r="I1677" s="14" t="s">
        <v>8697</v>
      </c>
      <c r="J1677" s="14" t="s">
        <v>6575</v>
      </c>
      <c r="K1677" s="22"/>
      <c r="L1677" s="22"/>
      <c r="M1677" s="24"/>
      <c r="N1677" s="20"/>
      <c r="O1677" s="20"/>
      <c r="P1677" s="20"/>
      <c r="Q1677" s="20"/>
    </row>
    <row r="1678" spans="1:17" x14ac:dyDescent="0.25">
      <c r="A1678" s="15" t="s">
        <v>1538</v>
      </c>
      <c r="B1678" s="15" t="s">
        <v>5230</v>
      </c>
      <c r="D1678" s="15">
        <v>1751432</v>
      </c>
      <c r="E1678" s="15">
        <v>1750791</v>
      </c>
      <c r="F1678" s="15">
        <f>ABS(Tabelle2[[#This Row],[Stop]]-Tabelle2[[#This Row],[Start]]+1)</f>
        <v>640</v>
      </c>
      <c r="G1678" s="16">
        <f>Tabelle2[[#This Row],[Size '[bp']]]/$F$3118*100</f>
        <v>2.2070335400128285E-2</v>
      </c>
      <c r="I1678" s="14" t="s">
        <v>6997</v>
      </c>
      <c r="J1678" s="14" t="s">
        <v>6563</v>
      </c>
      <c r="K1678" s="22"/>
      <c r="L1678" s="22"/>
      <c r="M1678" s="24"/>
      <c r="N1678" s="20"/>
      <c r="O1678" s="20"/>
      <c r="P1678" s="20"/>
      <c r="Q1678" s="20"/>
    </row>
    <row r="1679" spans="1:17" x14ac:dyDescent="0.25">
      <c r="A1679" s="15" t="s">
        <v>1537</v>
      </c>
      <c r="B1679" s="15" t="s">
        <v>5231</v>
      </c>
      <c r="C1679" s="15" t="s">
        <v>8698</v>
      </c>
      <c r="D1679" s="15">
        <v>1751563</v>
      </c>
      <c r="E1679" s="15">
        <v>1752405</v>
      </c>
      <c r="F1679" s="15">
        <f>ABS(Tabelle2[[#This Row],[Stop]]-Tabelle2[[#This Row],[Start]]+1)</f>
        <v>843</v>
      </c>
      <c r="G1679" s="16">
        <f>Tabelle2[[#This Row],[Size '[bp']]]/$F$3118*100</f>
        <v>2.9070769909856475E-2</v>
      </c>
      <c r="H1679" s="15" t="s">
        <v>8699</v>
      </c>
      <c r="I1679" s="14" t="s">
        <v>11104</v>
      </c>
      <c r="J1679" s="14" t="s">
        <v>6585</v>
      </c>
      <c r="K1679" s="29"/>
      <c r="L1679" s="29"/>
      <c r="M1679" s="30" t="s">
        <v>11101</v>
      </c>
      <c r="N1679" s="20"/>
      <c r="O1679" s="20"/>
      <c r="P1679" s="20"/>
      <c r="Q1679" s="20"/>
    </row>
    <row r="1680" spans="1:17" x14ac:dyDescent="0.25">
      <c r="A1680" s="15" t="s">
        <v>1536</v>
      </c>
      <c r="B1680" s="15" t="s">
        <v>5232</v>
      </c>
      <c r="D1680" s="15">
        <v>1752966</v>
      </c>
      <c r="E1680" s="15">
        <v>1753523</v>
      </c>
      <c r="F1680" s="15">
        <f>ABS(Tabelle2[[#This Row],[Stop]]-Tabelle2[[#This Row],[Start]]+1)</f>
        <v>558</v>
      </c>
      <c r="G1680" s="16">
        <f>Tabelle2[[#This Row],[Size '[bp']]]/$F$3118*100</f>
        <v>1.9242573676986847E-2</v>
      </c>
      <c r="I1680" s="14" t="s">
        <v>6589</v>
      </c>
      <c r="J1680" s="14" t="s">
        <v>11627</v>
      </c>
      <c r="K1680" s="22"/>
      <c r="L1680" s="22"/>
      <c r="M1680" s="24"/>
      <c r="N1680" s="20"/>
      <c r="O1680" s="20"/>
      <c r="P1680" s="20"/>
      <c r="Q1680" s="20"/>
    </row>
    <row r="1681" spans="1:17" x14ac:dyDescent="0.25">
      <c r="A1681" s="15" t="s">
        <v>1535</v>
      </c>
      <c r="B1681" s="15" t="s">
        <v>5233</v>
      </c>
      <c r="D1681" s="15">
        <v>1753725</v>
      </c>
      <c r="E1681" s="15">
        <v>1754000</v>
      </c>
      <c r="F1681" s="15">
        <f>ABS(Tabelle2[[#This Row],[Stop]]-Tabelle2[[#This Row],[Start]]+1)</f>
        <v>276</v>
      </c>
      <c r="G1681" s="16">
        <f>Tabelle2[[#This Row],[Size '[bp']]]/$F$3118*100</f>
        <v>9.517832141305322E-3</v>
      </c>
      <c r="I1681" s="14" t="s">
        <v>6564</v>
      </c>
      <c r="J1681" s="14" t="s">
        <v>11627</v>
      </c>
      <c r="K1681" s="22"/>
      <c r="L1681" s="22"/>
      <c r="M1681" s="24"/>
      <c r="N1681" s="20"/>
      <c r="O1681" s="20"/>
      <c r="P1681" s="20"/>
      <c r="Q1681" s="20"/>
    </row>
    <row r="1682" spans="1:17" ht="51" x14ac:dyDescent="0.25">
      <c r="A1682" s="15" t="s">
        <v>1534</v>
      </c>
      <c r="B1682" s="15" t="s">
        <v>5234</v>
      </c>
      <c r="C1682" s="15" t="s">
        <v>8700</v>
      </c>
      <c r="D1682" s="15">
        <v>1756366</v>
      </c>
      <c r="E1682" s="15">
        <v>1754084</v>
      </c>
      <c r="F1682" s="15">
        <f>ABS(Tabelle2[[#This Row],[Stop]]-Tabelle2[[#This Row],[Start]]+1)</f>
        <v>2281</v>
      </c>
      <c r="G1682" s="16">
        <f>Tabelle2[[#This Row],[Size '[bp']]]/$F$3118*100</f>
        <v>7.8660054762019718E-2</v>
      </c>
      <c r="H1682" s="15" t="s">
        <v>8701</v>
      </c>
      <c r="I1682" s="14" t="s">
        <v>8702</v>
      </c>
      <c r="J1682" s="14" t="s">
        <v>6566</v>
      </c>
      <c r="K1682" s="22"/>
      <c r="L1682" s="22" t="s">
        <v>10685</v>
      </c>
      <c r="M1682" s="24" t="s">
        <v>10886</v>
      </c>
      <c r="N1682" s="20"/>
      <c r="O1682" s="20"/>
      <c r="P1682" s="20"/>
      <c r="Q1682" s="20"/>
    </row>
    <row r="1683" spans="1:17" x14ac:dyDescent="0.25">
      <c r="A1683" s="15" t="s">
        <v>1533</v>
      </c>
      <c r="B1683" s="15" t="s">
        <v>5235</v>
      </c>
      <c r="C1683" s="15" t="s">
        <v>8703</v>
      </c>
      <c r="D1683" s="15">
        <v>1756951</v>
      </c>
      <c r="E1683" s="15">
        <v>1756394</v>
      </c>
      <c r="F1683" s="15">
        <f>ABS(Tabelle2[[#This Row],[Stop]]-Tabelle2[[#This Row],[Start]]+1)</f>
        <v>556</v>
      </c>
      <c r="G1683" s="16">
        <f>Tabelle2[[#This Row],[Size '[bp']]]/$F$3118*100</f>
        <v>1.9173603878861446E-2</v>
      </c>
      <c r="H1683" s="15" t="s">
        <v>8704</v>
      </c>
      <c r="I1683" s="14" t="s">
        <v>8705</v>
      </c>
      <c r="J1683" s="14" t="s">
        <v>6708</v>
      </c>
      <c r="K1683" s="29"/>
      <c r="L1683" s="29"/>
      <c r="M1683" s="30" t="s">
        <v>11198</v>
      </c>
      <c r="N1683" s="20"/>
      <c r="O1683" s="20"/>
      <c r="P1683" s="20"/>
      <c r="Q1683" s="20"/>
    </row>
    <row r="1684" spans="1:17" ht="25.5" x14ac:dyDescent="0.25">
      <c r="A1684" s="15" t="s">
        <v>101</v>
      </c>
      <c r="B1684" s="15" t="s">
        <v>5236</v>
      </c>
      <c r="D1684" s="15">
        <v>1758556</v>
      </c>
      <c r="E1684" s="15">
        <v>1756955</v>
      </c>
      <c r="F1684" s="15">
        <f>ABS(Tabelle2[[#This Row],[Stop]]-Tabelle2[[#This Row],[Start]]+1)</f>
        <v>1600</v>
      </c>
      <c r="G1684" s="16">
        <f>Tabelle2[[#This Row],[Size '[bp']]]/$F$3118*100</f>
        <v>5.5175838500320713E-2</v>
      </c>
      <c r="I1684" s="14" t="s">
        <v>8706</v>
      </c>
      <c r="J1684" s="14" t="s">
        <v>6563</v>
      </c>
      <c r="K1684" s="22"/>
      <c r="L1684" s="22"/>
      <c r="M1684" s="24"/>
      <c r="N1684" s="20"/>
      <c r="O1684" s="20"/>
      <c r="P1684" s="20"/>
      <c r="Q1684" s="20"/>
    </row>
    <row r="1685" spans="1:17" x14ac:dyDescent="0.25">
      <c r="A1685" s="15" t="s">
        <v>1532</v>
      </c>
      <c r="B1685" s="15" t="s">
        <v>5237</v>
      </c>
      <c r="C1685" s="15" t="s">
        <v>8707</v>
      </c>
      <c r="D1685" s="15">
        <v>1760269</v>
      </c>
      <c r="E1685" s="15">
        <v>1759058</v>
      </c>
      <c r="F1685" s="15">
        <f>ABS(Tabelle2[[#This Row],[Stop]]-Tabelle2[[#This Row],[Start]]+1)</f>
        <v>1210</v>
      </c>
      <c r="G1685" s="16">
        <f>Tabelle2[[#This Row],[Size '[bp']]]/$F$3118*100</f>
        <v>4.1726727865867536E-2</v>
      </c>
      <c r="H1685" s="15" t="s">
        <v>8708</v>
      </c>
      <c r="I1685" s="14" t="s">
        <v>8709</v>
      </c>
      <c r="J1685" s="14" t="s">
        <v>7197</v>
      </c>
      <c r="K1685" s="22"/>
      <c r="L1685" s="22"/>
      <c r="M1685" s="24"/>
      <c r="N1685" s="20"/>
      <c r="O1685" s="20"/>
      <c r="P1685" s="20"/>
      <c r="Q1685" s="20"/>
    </row>
    <row r="1686" spans="1:17" x14ac:dyDescent="0.25">
      <c r="A1686" s="15" t="s">
        <v>1531</v>
      </c>
      <c r="B1686" s="15" t="s">
        <v>5238</v>
      </c>
      <c r="C1686" s="15" t="s">
        <v>8710</v>
      </c>
      <c r="D1686" s="15">
        <v>1762185</v>
      </c>
      <c r="E1686" s="15">
        <v>1760272</v>
      </c>
      <c r="F1686" s="15">
        <f>ABS(Tabelle2[[#This Row],[Stop]]-Tabelle2[[#This Row],[Start]]+1)</f>
        <v>1912</v>
      </c>
      <c r="G1686" s="16">
        <f>Tabelle2[[#This Row],[Size '[bp']]]/$F$3118*100</f>
        <v>6.593512700788326E-2</v>
      </c>
      <c r="H1686" s="15" t="s">
        <v>8711</v>
      </c>
      <c r="I1686" s="14" t="s">
        <v>7196</v>
      </c>
      <c r="J1686" s="14" t="s">
        <v>7197</v>
      </c>
      <c r="K1686" s="22"/>
      <c r="L1686" s="22"/>
      <c r="M1686" s="24"/>
      <c r="N1686" s="20"/>
      <c r="O1686" s="20"/>
      <c r="P1686" s="20"/>
      <c r="Q1686" s="20"/>
    </row>
    <row r="1687" spans="1:17" x14ac:dyDescent="0.25">
      <c r="A1687" s="15" t="s">
        <v>1530</v>
      </c>
      <c r="B1687" s="15" t="s">
        <v>5239</v>
      </c>
      <c r="C1687" s="15" t="s">
        <v>8712</v>
      </c>
      <c r="D1687" s="15">
        <v>1762839</v>
      </c>
      <c r="E1687" s="15">
        <v>1762474</v>
      </c>
      <c r="F1687" s="15">
        <f>ABS(Tabelle2[[#This Row],[Stop]]-Tabelle2[[#This Row],[Start]]+1)</f>
        <v>364</v>
      </c>
      <c r="G1687" s="16">
        <f>Tabelle2[[#This Row],[Size '[bp']]]/$F$3118*100</f>
        <v>1.2552503258822961E-2</v>
      </c>
      <c r="H1687" s="15" t="s">
        <v>8713</v>
      </c>
      <c r="I1687" s="14" t="s">
        <v>8714</v>
      </c>
      <c r="J1687" s="14" t="s">
        <v>7197</v>
      </c>
      <c r="K1687" s="22"/>
      <c r="L1687" s="22"/>
      <c r="M1687" s="24"/>
      <c r="N1687" s="20"/>
      <c r="O1687" s="20"/>
      <c r="P1687" s="20"/>
      <c r="Q1687" s="20"/>
    </row>
    <row r="1688" spans="1:17" ht="25.5" x14ac:dyDescent="0.25">
      <c r="A1688" s="15" t="s">
        <v>1529</v>
      </c>
      <c r="B1688" s="15" t="s">
        <v>5240</v>
      </c>
      <c r="C1688" s="15" t="s">
        <v>8715</v>
      </c>
      <c r="D1688" s="15">
        <v>1763979</v>
      </c>
      <c r="E1688" s="15">
        <v>1762888</v>
      </c>
      <c r="F1688" s="15">
        <f>ABS(Tabelle2[[#This Row],[Stop]]-Tabelle2[[#This Row],[Start]]+1)</f>
        <v>1090</v>
      </c>
      <c r="G1688" s="16">
        <f>Tabelle2[[#This Row],[Size '[bp']]]/$F$3118*100</f>
        <v>3.758853997834348E-2</v>
      </c>
      <c r="H1688" s="15" t="s">
        <v>8716</v>
      </c>
      <c r="I1688" s="14" t="s">
        <v>8717</v>
      </c>
      <c r="J1688" s="14" t="s">
        <v>6554</v>
      </c>
      <c r="K1688" s="22" t="s">
        <v>7344</v>
      </c>
      <c r="L1688" s="22"/>
      <c r="M1688" s="24"/>
      <c r="N1688" s="20"/>
      <c r="O1688" s="20"/>
      <c r="P1688" s="20"/>
      <c r="Q1688" s="20"/>
    </row>
    <row r="1689" spans="1:17" ht="25.5" x14ac:dyDescent="0.25">
      <c r="A1689" s="15" t="s">
        <v>1528</v>
      </c>
      <c r="B1689" s="15" t="s">
        <v>5241</v>
      </c>
      <c r="C1689" s="15" t="s">
        <v>8718</v>
      </c>
      <c r="D1689" s="15">
        <v>1764606</v>
      </c>
      <c r="E1689" s="15">
        <v>1763986</v>
      </c>
      <c r="F1689" s="15">
        <f>ABS(Tabelle2[[#This Row],[Stop]]-Tabelle2[[#This Row],[Start]]+1)</f>
        <v>619</v>
      </c>
      <c r="G1689" s="16">
        <f>Tabelle2[[#This Row],[Size '[bp']]]/$F$3118*100</f>
        <v>2.1346152519811572E-2</v>
      </c>
      <c r="H1689" s="15" t="s">
        <v>8719</v>
      </c>
      <c r="I1689" s="14" t="s">
        <v>8720</v>
      </c>
      <c r="J1689" s="14" t="s">
        <v>6554</v>
      </c>
      <c r="K1689" s="22" t="s">
        <v>7344</v>
      </c>
      <c r="L1689" s="22"/>
      <c r="M1689" s="24"/>
      <c r="N1689" s="20"/>
      <c r="O1689" s="20"/>
      <c r="P1689" s="20"/>
      <c r="Q1689" s="20"/>
    </row>
    <row r="1690" spans="1:17" ht="25.5" x14ac:dyDescent="0.25">
      <c r="A1690" s="15" t="s">
        <v>1527</v>
      </c>
      <c r="B1690" s="15" t="s">
        <v>5242</v>
      </c>
      <c r="C1690" s="15" t="s">
        <v>8721</v>
      </c>
      <c r="D1690" s="15">
        <v>1765311</v>
      </c>
      <c r="E1690" s="15">
        <v>1764646</v>
      </c>
      <c r="F1690" s="15">
        <f>ABS(Tabelle2[[#This Row],[Stop]]-Tabelle2[[#This Row],[Start]]+1)</f>
        <v>664</v>
      </c>
      <c r="G1690" s="16">
        <f>Tabelle2[[#This Row],[Size '[bp']]]/$F$3118*100</f>
        <v>2.2897972977633095E-2</v>
      </c>
      <c r="H1690" s="15" t="s">
        <v>8722</v>
      </c>
      <c r="I1690" s="14" t="s">
        <v>8723</v>
      </c>
      <c r="J1690" s="14" t="s">
        <v>6554</v>
      </c>
      <c r="K1690" s="22" t="s">
        <v>7344</v>
      </c>
      <c r="L1690" s="22"/>
      <c r="M1690" s="24"/>
      <c r="N1690" s="20"/>
      <c r="O1690" s="20"/>
      <c r="P1690" s="20"/>
      <c r="Q1690" s="20"/>
    </row>
    <row r="1691" spans="1:17" x14ac:dyDescent="0.25">
      <c r="A1691" s="15" t="s">
        <v>1526</v>
      </c>
      <c r="B1691" s="15" t="s">
        <v>5243</v>
      </c>
      <c r="D1691" s="15">
        <v>1766214</v>
      </c>
      <c r="E1691" s="15">
        <v>1765459</v>
      </c>
      <c r="F1691" s="15">
        <f>ABS(Tabelle2[[#This Row],[Stop]]-Tabelle2[[#This Row],[Start]]+1)</f>
        <v>754</v>
      </c>
      <c r="G1691" s="16">
        <f>Tabelle2[[#This Row],[Size '[bp']]]/$F$3118*100</f>
        <v>2.6001613893276137E-2</v>
      </c>
      <c r="I1691" s="14" t="s">
        <v>6560</v>
      </c>
      <c r="J1691" s="14" t="s">
        <v>11627</v>
      </c>
      <c r="K1691" s="22"/>
      <c r="L1691" s="22"/>
      <c r="M1691" s="24"/>
      <c r="N1691" s="20"/>
      <c r="O1691" s="20"/>
      <c r="P1691" s="20"/>
      <c r="Q1691" s="20"/>
    </row>
    <row r="1692" spans="1:17" x14ac:dyDescent="0.25">
      <c r="A1692" s="15" t="s">
        <v>1525</v>
      </c>
      <c r="B1692" s="15" t="s">
        <v>5244</v>
      </c>
      <c r="C1692" s="15" t="s">
        <v>8724</v>
      </c>
      <c r="D1692" s="15">
        <v>1767332</v>
      </c>
      <c r="E1692" s="15">
        <v>1766484</v>
      </c>
      <c r="F1692" s="15">
        <f>ABS(Tabelle2[[#This Row],[Stop]]-Tabelle2[[#This Row],[Start]]+1)</f>
        <v>847</v>
      </c>
      <c r="G1692" s="16">
        <f>Tabelle2[[#This Row],[Size '[bp']]]/$F$3118*100</f>
        <v>2.9208709506107274E-2</v>
      </c>
      <c r="H1692" s="15" t="s">
        <v>8725</v>
      </c>
      <c r="I1692" s="14" t="s">
        <v>8726</v>
      </c>
      <c r="J1692" s="14" t="s">
        <v>6614</v>
      </c>
      <c r="K1692" s="22"/>
      <c r="L1692" s="22"/>
      <c r="M1692" s="24"/>
      <c r="N1692" s="20"/>
      <c r="O1692" s="20"/>
      <c r="P1692" s="20"/>
      <c r="Q1692" s="20"/>
    </row>
    <row r="1693" spans="1:17" x14ac:dyDescent="0.25">
      <c r="A1693" s="15" t="s">
        <v>1524</v>
      </c>
      <c r="B1693" s="15" t="s">
        <v>5245</v>
      </c>
      <c r="D1693" s="15">
        <v>1767441</v>
      </c>
      <c r="E1693" s="15">
        <v>1767917</v>
      </c>
      <c r="F1693" s="15">
        <f>ABS(Tabelle2[[#This Row],[Stop]]-Tabelle2[[#This Row],[Start]]+1)</f>
        <v>477</v>
      </c>
      <c r="G1693" s="16">
        <f>Tabelle2[[#This Row],[Size '[bp']]]/$F$3118*100</f>
        <v>1.6449296852908111E-2</v>
      </c>
      <c r="I1693" s="14" t="s">
        <v>6564</v>
      </c>
      <c r="J1693" s="14" t="s">
        <v>11627</v>
      </c>
      <c r="K1693" s="22"/>
      <c r="L1693" s="22"/>
      <c r="M1693" s="24"/>
      <c r="N1693" s="20"/>
      <c r="O1693" s="20"/>
      <c r="P1693" s="20"/>
      <c r="Q1693" s="20"/>
    </row>
    <row r="1694" spans="1:17" x14ac:dyDescent="0.25">
      <c r="A1694" s="15" t="s">
        <v>1523</v>
      </c>
      <c r="B1694" s="15" t="s">
        <v>5246</v>
      </c>
      <c r="D1694" s="15">
        <v>1768420</v>
      </c>
      <c r="E1694" s="15">
        <v>1767956</v>
      </c>
      <c r="F1694" s="15">
        <f>ABS(Tabelle2[[#This Row],[Stop]]-Tabelle2[[#This Row],[Start]]+1)</f>
        <v>463</v>
      </c>
      <c r="G1694" s="16">
        <f>Tabelle2[[#This Row],[Size '[bp']]]/$F$3118*100</f>
        <v>1.5966508266030306E-2</v>
      </c>
      <c r="I1694" s="14" t="s">
        <v>6564</v>
      </c>
      <c r="J1694" s="14" t="s">
        <v>11627</v>
      </c>
      <c r="K1694" s="22"/>
      <c r="L1694" s="22"/>
      <c r="M1694" s="24"/>
      <c r="N1694" s="20"/>
      <c r="O1694" s="20"/>
      <c r="P1694" s="20"/>
      <c r="Q1694" s="20"/>
    </row>
    <row r="1695" spans="1:17" x14ac:dyDescent="0.25">
      <c r="A1695" s="15" t="s">
        <v>1522</v>
      </c>
      <c r="B1695" s="15" t="s">
        <v>5247</v>
      </c>
      <c r="D1695" s="15">
        <v>1769502</v>
      </c>
      <c r="E1695" s="15">
        <v>1768417</v>
      </c>
      <c r="F1695" s="15">
        <f>ABS(Tabelle2[[#This Row],[Stop]]-Tabelle2[[#This Row],[Start]]+1)</f>
        <v>1084</v>
      </c>
      <c r="G1695" s="16">
        <f>Tabelle2[[#This Row],[Size '[bp']]]/$F$3118*100</f>
        <v>3.7381630583967283E-2</v>
      </c>
      <c r="I1695" s="14" t="s">
        <v>8727</v>
      </c>
      <c r="J1695" s="14" t="s">
        <v>6563</v>
      </c>
      <c r="K1695" s="22"/>
      <c r="L1695" s="22"/>
      <c r="M1695" s="24"/>
      <c r="N1695" s="20"/>
      <c r="O1695" s="20"/>
      <c r="P1695" s="20"/>
      <c r="Q1695" s="20"/>
    </row>
    <row r="1696" spans="1:17" x14ac:dyDescent="0.25">
      <c r="A1696" s="15" t="s">
        <v>1521</v>
      </c>
      <c r="B1696" s="15" t="s">
        <v>5248</v>
      </c>
      <c r="D1696" s="15">
        <v>1770468</v>
      </c>
      <c r="E1696" s="15">
        <v>1769503</v>
      </c>
      <c r="F1696" s="15">
        <f>ABS(Tabelle2[[#This Row],[Stop]]-Tabelle2[[#This Row],[Start]]+1)</f>
        <v>964</v>
      </c>
      <c r="G1696" s="16">
        <f>Tabelle2[[#This Row],[Size '[bp']]]/$F$3118*100</f>
        <v>3.3243442696443228E-2</v>
      </c>
      <c r="I1696" s="14" t="s">
        <v>8728</v>
      </c>
      <c r="J1696" s="14" t="s">
        <v>6632</v>
      </c>
      <c r="K1696" s="22"/>
      <c r="L1696" s="22"/>
      <c r="M1696" s="24"/>
      <c r="N1696" s="20"/>
      <c r="O1696" s="20"/>
      <c r="P1696" s="20"/>
      <c r="Q1696" s="20"/>
    </row>
    <row r="1697" spans="1:17" x14ac:dyDescent="0.25">
      <c r="A1697" s="15" t="s">
        <v>1520</v>
      </c>
      <c r="B1697" s="15" t="s">
        <v>5249</v>
      </c>
      <c r="C1697" s="15" t="s">
        <v>8729</v>
      </c>
      <c r="D1697" s="15">
        <v>1771150</v>
      </c>
      <c r="E1697" s="15">
        <v>1770491</v>
      </c>
      <c r="F1697" s="15">
        <f>ABS(Tabelle2[[#This Row],[Stop]]-Tabelle2[[#This Row],[Start]]+1)</f>
        <v>658</v>
      </c>
      <c r="G1697" s="16">
        <f>Tabelle2[[#This Row],[Size '[bp']]]/$F$3118*100</f>
        <v>2.2691063583256892E-2</v>
      </c>
      <c r="H1697" s="15" t="s">
        <v>8730</v>
      </c>
      <c r="I1697" s="14" t="s">
        <v>8731</v>
      </c>
      <c r="J1697" s="14" t="s">
        <v>6632</v>
      </c>
      <c r="K1697" s="22"/>
      <c r="L1697" s="22"/>
      <c r="M1697" s="24"/>
      <c r="N1697" s="20"/>
      <c r="O1697" s="20"/>
      <c r="P1697" s="20"/>
      <c r="Q1697" s="20"/>
    </row>
    <row r="1698" spans="1:17" x14ac:dyDescent="0.25">
      <c r="A1698" s="15" t="s">
        <v>1519</v>
      </c>
      <c r="B1698" s="15" t="s">
        <v>5250</v>
      </c>
      <c r="D1698" s="15">
        <v>1771788</v>
      </c>
      <c r="E1698" s="15">
        <v>1771150</v>
      </c>
      <c r="F1698" s="15">
        <f>ABS(Tabelle2[[#This Row],[Stop]]-Tabelle2[[#This Row],[Start]]+1)</f>
        <v>637</v>
      </c>
      <c r="G1698" s="16">
        <f>Tabelle2[[#This Row],[Size '[bp']]]/$F$3118*100</f>
        <v>2.1966880702940183E-2</v>
      </c>
      <c r="I1698" s="14" t="s">
        <v>8732</v>
      </c>
      <c r="J1698" s="14" t="s">
        <v>6563</v>
      </c>
      <c r="K1698" s="22"/>
      <c r="L1698" s="22"/>
      <c r="M1698" s="24"/>
      <c r="N1698" s="20"/>
      <c r="O1698" s="20"/>
      <c r="P1698" s="20"/>
      <c r="Q1698" s="20"/>
    </row>
    <row r="1699" spans="1:17" x14ac:dyDescent="0.25">
      <c r="A1699" s="15" t="s">
        <v>1518</v>
      </c>
      <c r="B1699" s="15" t="s">
        <v>5251</v>
      </c>
      <c r="C1699" s="15" t="s">
        <v>8733</v>
      </c>
      <c r="D1699" s="15">
        <v>1773898</v>
      </c>
      <c r="E1699" s="15">
        <v>1771796</v>
      </c>
      <c r="F1699" s="15">
        <f>ABS(Tabelle2[[#This Row],[Stop]]-Tabelle2[[#This Row],[Start]]+1)</f>
        <v>2101</v>
      </c>
      <c r="G1699" s="16">
        <f>Tabelle2[[#This Row],[Size '[bp']]]/$F$3118*100</f>
        <v>7.2452772930733628E-2</v>
      </c>
      <c r="H1699" s="15" t="s">
        <v>8734</v>
      </c>
      <c r="I1699" s="14" t="s">
        <v>8735</v>
      </c>
      <c r="J1699" s="14" t="s">
        <v>6575</v>
      </c>
      <c r="K1699" s="22"/>
      <c r="L1699" s="22"/>
      <c r="M1699" s="24"/>
      <c r="N1699" s="20"/>
      <c r="O1699" s="20"/>
      <c r="P1699" s="20"/>
      <c r="Q1699" s="20"/>
    </row>
    <row r="1700" spans="1:17" x14ac:dyDescent="0.25">
      <c r="A1700" s="15" t="s">
        <v>1517</v>
      </c>
      <c r="B1700" s="15" t="s">
        <v>5252</v>
      </c>
      <c r="D1700" s="15">
        <v>1775335</v>
      </c>
      <c r="E1700" s="15">
        <v>1774127</v>
      </c>
      <c r="F1700" s="15">
        <f>ABS(Tabelle2[[#This Row],[Stop]]-Tabelle2[[#This Row],[Start]]+1)</f>
        <v>1207</v>
      </c>
      <c r="G1700" s="16">
        <f>Tabelle2[[#This Row],[Size '[bp']]]/$F$3118*100</f>
        <v>4.1623273168679434E-2</v>
      </c>
      <c r="I1700" s="14" t="s">
        <v>8736</v>
      </c>
      <c r="J1700" s="14" t="s">
        <v>6597</v>
      </c>
      <c r="K1700" s="22" t="s">
        <v>7344</v>
      </c>
      <c r="L1700" s="22"/>
      <c r="M1700" s="24"/>
      <c r="N1700" s="20"/>
      <c r="O1700" s="20"/>
      <c r="P1700" s="20"/>
      <c r="Q1700" s="20"/>
    </row>
    <row r="1701" spans="1:17" x14ac:dyDescent="0.25">
      <c r="A1701" s="15" t="s">
        <v>1516</v>
      </c>
      <c r="B1701" s="15" t="s">
        <v>5253</v>
      </c>
      <c r="D1701" s="15">
        <v>1775910</v>
      </c>
      <c r="E1701" s="15">
        <v>1775362</v>
      </c>
      <c r="F1701" s="15">
        <f>ABS(Tabelle2[[#This Row],[Stop]]-Tabelle2[[#This Row],[Start]]+1)</f>
        <v>547</v>
      </c>
      <c r="G1701" s="16">
        <f>Tabelle2[[#This Row],[Size '[bp']]]/$F$3118*100</f>
        <v>1.8863239787297145E-2</v>
      </c>
      <c r="I1701" s="14" t="s">
        <v>6589</v>
      </c>
      <c r="J1701" s="14" t="s">
        <v>11627</v>
      </c>
      <c r="K1701" s="22" t="s">
        <v>7344</v>
      </c>
      <c r="L1701" s="22"/>
      <c r="M1701" s="24"/>
      <c r="N1701" s="20"/>
      <c r="O1701" s="20"/>
      <c r="P1701" s="20"/>
      <c r="Q1701" s="20"/>
    </row>
    <row r="1702" spans="1:17" x14ac:dyDescent="0.25">
      <c r="A1702" s="15" t="s">
        <v>1515</v>
      </c>
      <c r="B1702" s="15" t="s">
        <v>5254</v>
      </c>
      <c r="D1702" s="15">
        <v>1776540</v>
      </c>
      <c r="E1702" s="15">
        <v>1775926</v>
      </c>
      <c r="F1702" s="15">
        <f>ABS(Tabelle2[[#This Row],[Stop]]-Tabelle2[[#This Row],[Start]]+1)</f>
        <v>613</v>
      </c>
      <c r="G1702" s="16">
        <f>Tabelle2[[#This Row],[Size '[bp']]]/$F$3118*100</f>
        <v>2.1139243125435372E-2</v>
      </c>
      <c r="I1702" s="14" t="s">
        <v>11598</v>
      </c>
      <c r="J1702" s="14" t="s">
        <v>8737</v>
      </c>
      <c r="K1702" s="22" t="s">
        <v>7344</v>
      </c>
      <c r="L1702" s="22"/>
      <c r="M1702" s="24"/>
      <c r="N1702" s="20"/>
      <c r="O1702" s="20"/>
      <c r="P1702" s="20"/>
      <c r="Q1702" s="20"/>
    </row>
    <row r="1703" spans="1:17" x14ac:dyDescent="0.25">
      <c r="A1703" s="15" t="s">
        <v>8738</v>
      </c>
      <c r="D1703" s="15">
        <v>1777222</v>
      </c>
      <c r="E1703" s="15">
        <v>1777145</v>
      </c>
      <c r="F1703" s="15">
        <f>ABS(Tabelle2[[#This Row],[Stop]]-Tabelle2[[#This Row],[Start]]+1)</f>
        <v>76</v>
      </c>
      <c r="G1703" s="16">
        <f>Tabelle2[[#This Row],[Size '[bp']]]/$F$3118*100</f>
        <v>2.6208523287652337E-3</v>
      </c>
      <c r="I1703" s="14" t="s">
        <v>8739</v>
      </c>
      <c r="J1703" s="14" t="s">
        <v>6575</v>
      </c>
      <c r="K1703" s="22"/>
      <c r="L1703" s="22"/>
      <c r="M1703" s="24"/>
      <c r="N1703" s="20"/>
      <c r="O1703" s="20"/>
      <c r="P1703" s="20"/>
      <c r="Q1703" s="20"/>
    </row>
    <row r="1704" spans="1:17" x14ac:dyDescent="0.25">
      <c r="A1704" s="15" t="s">
        <v>8740</v>
      </c>
      <c r="D1704" s="15">
        <v>1777332</v>
      </c>
      <c r="E1704" s="15">
        <v>1777254</v>
      </c>
      <c r="F1704" s="15">
        <f>ABS(Tabelle2[[#This Row],[Stop]]-Tabelle2[[#This Row],[Start]]+1)</f>
        <v>77</v>
      </c>
      <c r="G1704" s="16">
        <f>Tabelle2[[#This Row],[Size '[bp']]]/$F$3118*100</f>
        <v>2.6553372278279343E-3</v>
      </c>
      <c r="I1704" s="14" t="s">
        <v>8741</v>
      </c>
      <c r="J1704" s="14" t="s">
        <v>6575</v>
      </c>
      <c r="K1704" s="22"/>
      <c r="L1704" s="22"/>
      <c r="M1704" s="24"/>
      <c r="N1704" s="20"/>
      <c r="O1704" s="20"/>
      <c r="P1704" s="20"/>
      <c r="Q1704" s="20"/>
    </row>
    <row r="1705" spans="1:17" x14ac:dyDescent="0.25">
      <c r="A1705" s="15" t="s">
        <v>8742</v>
      </c>
      <c r="D1705" s="15">
        <v>1777449</v>
      </c>
      <c r="E1705" s="15">
        <v>1777339</v>
      </c>
      <c r="F1705" s="15">
        <f>ABS(Tabelle2[[#This Row],[Stop]]-Tabelle2[[#This Row],[Start]]+1)</f>
        <v>109</v>
      </c>
      <c r="G1705" s="16">
        <f>Tabelle2[[#This Row],[Size '[bp']]]/$F$3118*100</f>
        <v>3.7588539978343485E-3</v>
      </c>
      <c r="I1705" s="14" t="s">
        <v>8743</v>
      </c>
      <c r="J1705" s="14" t="s">
        <v>6575</v>
      </c>
      <c r="K1705" s="22"/>
      <c r="L1705" s="22"/>
      <c r="M1705" s="24"/>
      <c r="N1705" s="20"/>
      <c r="O1705" s="20"/>
      <c r="P1705" s="20"/>
      <c r="Q1705" s="20"/>
    </row>
    <row r="1706" spans="1:17" x14ac:dyDescent="0.25">
      <c r="A1706" s="15" t="s">
        <v>8744</v>
      </c>
      <c r="D1706" s="15">
        <v>1777525</v>
      </c>
      <c r="E1706" s="15">
        <v>1777451</v>
      </c>
      <c r="F1706" s="15">
        <f>ABS(Tabelle2[[#This Row],[Stop]]-Tabelle2[[#This Row],[Start]]+1)</f>
        <v>73</v>
      </c>
      <c r="G1706" s="16">
        <f>Tabelle2[[#This Row],[Size '[bp']]]/$F$3118*100</f>
        <v>2.5173976315771324E-3</v>
      </c>
      <c r="I1706" s="14" t="s">
        <v>8739</v>
      </c>
      <c r="J1706" s="14" t="s">
        <v>6575</v>
      </c>
      <c r="K1706" s="22"/>
      <c r="L1706" s="22"/>
      <c r="M1706" s="24"/>
      <c r="N1706" s="20"/>
      <c r="O1706" s="20"/>
      <c r="P1706" s="20"/>
      <c r="Q1706" s="20"/>
    </row>
    <row r="1707" spans="1:17" x14ac:dyDescent="0.25">
      <c r="A1707" s="15" t="s">
        <v>8745</v>
      </c>
      <c r="D1707" s="15">
        <v>1777663</v>
      </c>
      <c r="E1707" s="15">
        <v>1777557</v>
      </c>
      <c r="F1707" s="15">
        <f>ABS(Tabelle2[[#This Row],[Stop]]-Tabelle2[[#This Row],[Start]]+1)</f>
        <v>105</v>
      </c>
      <c r="G1707" s="16">
        <f>Tabelle2[[#This Row],[Size '[bp']]]/$F$3118*100</f>
        <v>3.6209144015835462E-3</v>
      </c>
      <c r="I1707" s="14" t="s">
        <v>8741</v>
      </c>
      <c r="J1707" s="14" t="s">
        <v>6575</v>
      </c>
      <c r="K1707" s="22"/>
      <c r="L1707" s="22"/>
      <c r="M1707" s="24"/>
      <c r="N1707" s="20"/>
      <c r="O1707" s="20"/>
      <c r="P1707" s="20"/>
      <c r="Q1707" s="20"/>
    </row>
    <row r="1708" spans="1:17" x14ac:dyDescent="0.25">
      <c r="A1708" s="15" t="s">
        <v>8746</v>
      </c>
      <c r="D1708" s="15">
        <v>1777785</v>
      </c>
      <c r="E1708" s="15">
        <v>1777665</v>
      </c>
      <c r="F1708" s="15">
        <f>ABS(Tabelle2[[#This Row],[Stop]]-Tabelle2[[#This Row],[Start]]+1)</f>
        <v>119</v>
      </c>
      <c r="G1708" s="16">
        <f>Tabelle2[[#This Row],[Size '[bp']]]/$F$3118*100</f>
        <v>4.1037029884613526E-3</v>
      </c>
      <c r="I1708" s="14" t="s">
        <v>8739</v>
      </c>
      <c r="J1708" s="14" t="s">
        <v>6575</v>
      </c>
      <c r="K1708" s="22"/>
      <c r="L1708" s="22"/>
      <c r="M1708" s="24"/>
      <c r="N1708" s="20"/>
      <c r="O1708" s="20"/>
      <c r="P1708" s="20"/>
      <c r="Q1708" s="20"/>
    </row>
    <row r="1709" spans="1:17" x14ac:dyDescent="0.25">
      <c r="A1709" s="15" t="s">
        <v>8747</v>
      </c>
      <c r="D1709" s="15">
        <v>1778083</v>
      </c>
      <c r="E1709" s="15">
        <v>1778156</v>
      </c>
      <c r="F1709" s="15">
        <f>ABS(Tabelle2[[#This Row],[Stop]]-Tabelle2[[#This Row],[Start]]+1)</f>
        <v>74</v>
      </c>
      <c r="G1709" s="16">
        <f>Tabelle2[[#This Row],[Size '[bp']]]/$F$3118*100</f>
        <v>2.551882530639833E-3</v>
      </c>
      <c r="I1709" s="14" t="s">
        <v>8741</v>
      </c>
      <c r="J1709" s="14" t="s">
        <v>6575</v>
      </c>
      <c r="K1709" s="29"/>
      <c r="L1709" s="29"/>
      <c r="M1709" s="24"/>
      <c r="N1709" s="20"/>
      <c r="O1709" s="20"/>
      <c r="P1709" s="20"/>
      <c r="Q1709" s="20"/>
    </row>
    <row r="1710" spans="1:17" x14ac:dyDescent="0.25">
      <c r="A1710" s="15" t="s">
        <v>1514</v>
      </c>
      <c r="B1710" s="15" t="s">
        <v>5255</v>
      </c>
      <c r="C1710" s="15" t="s">
        <v>8748</v>
      </c>
      <c r="D1710" s="15">
        <v>1780980</v>
      </c>
      <c r="E1710" s="15">
        <v>1779571</v>
      </c>
      <c r="F1710" s="15">
        <f>ABS(Tabelle2[[#This Row],[Stop]]-Tabelle2[[#This Row],[Start]]+1)</f>
        <v>1408</v>
      </c>
      <c r="G1710" s="16">
        <f>Tabelle2[[#This Row],[Size '[bp']]]/$F$3118*100</f>
        <v>4.8554737880282223E-2</v>
      </c>
      <c r="H1710" s="15" t="s">
        <v>8749</v>
      </c>
      <c r="I1710" s="14" t="s">
        <v>11199</v>
      </c>
      <c r="J1710" s="14" t="s">
        <v>8203</v>
      </c>
      <c r="K1710" s="29"/>
      <c r="L1710" s="29"/>
      <c r="M1710" s="24" t="s">
        <v>11586</v>
      </c>
      <c r="N1710" s="21">
        <v>1</v>
      </c>
      <c r="O1710" s="20"/>
      <c r="P1710" s="21">
        <v>1</v>
      </c>
      <c r="Q1710" s="20"/>
    </row>
    <row r="1711" spans="1:17" x14ac:dyDescent="0.25">
      <c r="A1711" s="15" t="s">
        <v>1513</v>
      </c>
      <c r="B1711" s="15" t="s">
        <v>5256</v>
      </c>
      <c r="C1711" s="15" t="s">
        <v>8750</v>
      </c>
      <c r="D1711" s="15">
        <v>1781586</v>
      </c>
      <c r="E1711" s="15">
        <v>1781023</v>
      </c>
      <c r="F1711" s="15">
        <f>ABS(Tabelle2[[#This Row],[Stop]]-Tabelle2[[#This Row],[Start]]+1)</f>
        <v>562</v>
      </c>
      <c r="G1711" s="16">
        <f>Tabelle2[[#This Row],[Size '[bp']]]/$F$3118*100</f>
        <v>1.938051327323765E-2</v>
      </c>
      <c r="H1711" s="15" t="s">
        <v>8751</v>
      </c>
      <c r="I1711" s="14" t="s">
        <v>11200</v>
      </c>
      <c r="J1711" s="14" t="s">
        <v>8203</v>
      </c>
      <c r="K1711" s="29"/>
      <c r="L1711" s="29"/>
      <c r="M1711" s="24" t="s">
        <v>11586</v>
      </c>
      <c r="N1711" s="21">
        <v>1</v>
      </c>
      <c r="O1711" s="20"/>
      <c r="P1711" s="21">
        <v>1</v>
      </c>
      <c r="Q1711" s="20"/>
    </row>
    <row r="1712" spans="1:17" x14ac:dyDescent="0.25">
      <c r="A1712" s="15" t="s">
        <v>1512</v>
      </c>
      <c r="B1712" s="15" t="s">
        <v>5257</v>
      </c>
      <c r="D1712" s="15">
        <v>1782377</v>
      </c>
      <c r="E1712" s="15">
        <v>1781976</v>
      </c>
      <c r="F1712" s="15">
        <f>ABS(Tabelle2[[#This Row],[Stop]]-Tabelle2[[#This Row],[Start]]+1)</f>
        <v>400</v>
      </c>
      <c r="G1712" s="16">
        <f>Tabelle2[[#This Row],[Size '[bp']]]/$F$3118*100</f>
        <v>1.3793959625080178E-2</v>
      </c>
      <c r="I1712" s="14" t="s">
        <v>8752</v>
      </c>
      <c r="J1712" s="14" t="s">
        <v>8203</v>
      </c>
      <c r="K1712" s="29"/>
      <c r="L1712" s="29"/>
      <c r="M1712" s="24"/>
      <c r="N1712" s="20"/>
      <c r="O1712" s="21">
        <v>1</v>
      </c>
      <c r="P1712" s="20"/>
      <c r="Q1712" s="21">
        <v>1</v>
      </c>
    </row>
    <row r="1713" spans="1:17" x14ac:dyDescent="0.25">
      <c r="A1713" s="15" t="s">
        <v>1511</v>
      </c>
      <c r="B1713" s="15" t="s">
        <v>5258</v>
      </c>
      <c r="C1713" s="15" t="s">
        <v>11358</v>
      </c>
      <c r="D1713" s="15">
        <v>1783051</v>
      </c>
      <c r="E1713" s="15">
        <v>1782488</v>
      </c>
      <c r="F1713" s="15">
        <f>ABS(Tabelle2[[#This Row],[Stop]]-Tabelle2[[#This Row],[Start]]+1)</f>
        <v>562</v>
      </c>
      <c r="G1713" s="16">
        <f>Tabelle2[[#This Row],[Size '[bp']]]/$F$3118*100</f>
        <v>1.938051327323765E-2</v>
      </c>
      <c r="H1713" s="15" t="s">
        <v>11359</v>
      </c>
      <c r="I1713" s="14" t="s">
        <v>8753</v>
      </c>
      <c r="J1713" s="14" t="s">
        <v>8203</v>
      </c>
      <c r="K1713" s="29"/>
      <c r="L1713" s="29"/>
      <c r="M1713" s="24" t="s">
        <v>11353</v>
      </c>
      <c r="N1713" s="20"/>
      <c r="O1713" s="21">
        <v>1</v>
      </c>
      <c r="P1713" s="20"/>
      <c r="Q1713" s="21">
        <v>1</v>
      </c>
    </row>
    <row r="1714" spans="1:17" x14ac:dyDescent="0.25">
      <c r="A1714" s="15" t="s">
        <v>1510</v>
      </c>
      <c r="B1714" s="15" t="s">
        <v>5259</v>
      </c>
      <c r="D1714" s="15">
        <v>1783396</v>
      </c>
      <c r="E1714" s="15">
        <v>1784265</v>
      </c>
      <c r="F1714" s="15">
        <f>ABS(Tabelle2[[#This Row],[Stop]]-Tabelle2[[#This Row],[Start]]+1)</f>
        <v>870</v>
      </c>
      <c r="G1714" s="16">
        <f>Tabelle2[[#This Row],[Size '[bp']]]/$F$3118*100</f>
        <v>3.0001862184549387E-2</v>
      </c>
      <c r="I1714" s="14" t="s">
        <v>8754</v>
      </c>
      <c r="J1714" s="14" t="s">
        <v>8203</v>
      </c>
      <c r="K1714" s="22"/>
      <c r="L1714" s="22"/>
      <c r="M1714" s="24"/>
      <c r="N1714" s="20"/>
      <c r="O1714" s="21">
        <v>1</v>
      </c>
      <c r="P1714" s="20"/>
      <c r="Q1714" s="21">
        <v>1</v>
      </c>
    </row>
    <row r="1715" spans="1:17" x14ac:dyDescent="0.25">
      <c r="A1715" s="15" t="s">
        <v>1509</v>
      </c>
      <c r="B1715" s="15" t="s">
        <v>5260</v>
      </c>
      <c r="D1715" s="15">
        <v>1786945</v>
      </c>
      <c r="E1715" s="15">
        <v>1784363</v>
      </c>
      <c r="F1715" s="15">
        <f>ABS(Tabelle2[[#This Row],[Stop]]-Tabelle2[[#This Row],[Start]]+1)</f>
        <v>2581</v>
      </c>
      <c r="G1715" s="16">
        <f>Tabelle2[[#This Row],[Size '[bp']]]/$F$3118*100</f>
        <v>8.9005524480829851E-2</v>
      </c>
      <c r="I1715" s="14" t="s">
        <v>8755</v>
      </c>
      <c r="J1715" s="14" t="s">
        <v>8203</v>
      </c>
      <c r="K1715" s="22"/>
      <c r="L1715" s="22"/>
      <c r="M1715" s="24"/>
      <c r="N1715" s="20"/>
      <c r="O1715" s="21">
        <v>1</v>
      </c>
      <c r="P1715" s="20"/>
      <c r="Q1715" s="21">
        <v>1</v>
      </c>
    </row>
    <row r="1716" spans="1:17" x14ac:dyDescent="0.25">
      <c r="A1716" s="15" t="s">
        <v>1508</v>
      </c>
      <c r="B1716" s="15" t="s">
        <v>5261</v>
      </c>
      <c r="D1716" s="15">
        <v>1788316</v>
      </c>
      <c r="E1716" s="15">
        <v>1787201</v>
      </c>
      <c r="F1716" s="15">
        <f>ABS(Tabelle2[[#This Row],[Stop]]-Tabelle2[[#This Row],[Start]]+1)</f>
        <v>1114</v>
      </c>
      <c r="G1716" s="16">
        <f>Tabelle2[[#This Row],[Size '[bp']]]/$F$3118*100</f>
        <v>3.8416177555848294E-2</v>
      </c>
      <c r="I1716" s="14" t="s">
        <v>8755</v>
      </c>
      <c r="J1716" s="14" t="s">
        <v>8203</v>
      </c>
      <c r="K1716" s="22"/>
      <c r="L1716" s="22"/>
      <c r="M1716" s="24"/>
      <c r="N1716" s="20"/>
      <c r="O1716" s="21">
        <v>1</v>
      </c>
      <c r="P1716" s="20"/>
      <c r="Q1716" s="21">
        <v>1</v>
      </c>
    </row>
    <row r="1717" spans="1:17" x14ac:dyDescent="0.25">
      <c r="A1717" s="15" t="s">
        <v>1507</v>
      </c>
      <c r="B1717" s="15" t="s">
        <v>5262</v>
      </c>
      <c r="D1717" s="15">
        <v>1790301</v>
      </c>
      <c r="E1717" s="15">
        <v>1788376</v>
      </c>
      <c r="F1717" s="15">
        <f>ABS(Tabelle2[[#This Row],[Stop]]-Tabelle2[[#This Row],[Start]]+1)</f>
        <v>1924</v>
      </c>
      <c r="G1717" s="16">
        <f>Tabelle2[[#This Row],[Size '[bp']]]/$F$3118*100</f>
        <v>6.6348945796635653E-2</v>
      </c>
      <c r="I1717" s="14" t="s">
        <v>8755</v>
      </c>
      <c r="J1717" s="14" t="s">
        <v>8203</v>
      </c>
      <c r="K1717" s="22"/>
      <c r="L1717" s="22"/>
      <c r="M1717" s="24"/>
      <c r="N1717" s="20"/>
      <c r="O1717" s="21">
        <v>1</v>
      </c>
      <c r="P1717" s="20"/>
      <c r="Q1717" s="21">
        <v>1</v>
      </c>
    </row>
    <row r="1718" spans="1:17" x14ac:dyDescent="0.25">
      <c r="A1718" s="15" t="s">
        <v>1506</v>
      </c>
      <c r="B1718" s="15" t="s">
        <v>5263</v>
      </c>
      <c r="D1718" s="15">
        <v>1790552</v>
      </c>
      <c r="E1718" s="15">
        <v>1791037</v>
      </c>
      <c r="F1718" s="15">
        <f>ABS(Tabelle2[[#This Row],[Stop]]-Tabelle2[[#This Row],[Start]]+1)</f>
        <v>486</v>
      </c>
      <c r="G1718" s="16">
        <f>Tabelle2[[#This Row],[Size '[bp']]]/$F$3118*100</f>
        <v>1.6759660944472416E-2</v>
      </c>
      <c r="I1718" s="14" t="s">
        <v>8754</v>
      </c>
      <c r="J1718" s="14" t="s">
        <v>8203</v>
      </c>
      <c r="K1718" s="22"/>
      <c r="L1718" s="22"/>
      <c r="M1718" s="24"/>
      <c r="N1718" s="20"/>
      <c r="O1718" s="21">
        <v>1</v>
      </c>
      <c r="P1718" s="20"/>
      <c r="Q1718" s="21">
        <v>1</v>
      </c>
    </row>
    <row r="1719" spans="1:17" x14ac:dyDescent="0.25">
      <c r="A1719" s="15" t="s">
        <v>1505</v>
      </c>
      <c r="D1719" s="15">
        <v>1791052</v>
      </c>
      <c r="E1719" s="15">
        <v>1791243</v>
      </c>
      <c r="F1719" s="15">
        <f>ABS(Tabelle2[[#This Row],[Stop]]-Tabelle2[[#This Row],[Start]]+1)</f>
        <v>192</v>
      </c>
      <c r="G1719" s="16">
        <f>Tabelle2[[#This Row],[Size '[bp']]]/$F$3118*100</f>
        <v>6.6211006200384854E-3</v>
      </c>
      <c r="I1719" s="14" t="s">
        <v>8754</v>
      </c>
      <c r="J1719" s="14" t="s">
        <v>8203</v>
      </c>
      <c r="K1719" s="22"/>
      <c r="L1719" s="22"/>
      <c r="M1719" s="24"/>
      <c r="N1719" s="20"/>
      <c r="O1719" s="21">
        <v>1</v>
      </c>
      <c r="P1719" s="20"/>
      <c r="Q1719" s="21">
        <v>1</v>
      </c>
    </row>
    <row r="1720" spans="1:17" x14ac:dyDescent="0.25">
      <c r="A1720" s="15" t="s">
        <v>1504</v>
      </c>
      <c r="D1720" s="15">
        <v>1791305</v>
      </c>
      <c r="E1720" s="15">
        <v>1791532</v>
      </c>
      <c r="F1720" s="15">
        <f>ABS(Tabelle2[[#This Row],[Stop]]-Tabelle2[[#This Row],[Start]]+1)</f>
        <v>228</v>
      </c>
      <c r="G1720" s="16">
        <f>Tabelle2[[#This Row],[Size '[bp']]]/$F$3118*100</f>
        <v>7.8625569862957011E-3</v>
      </c>
      <c r="I1720" s="14" t="s">
        <v>8754</v>
      </c>
      <c r="J1720" s="14" t="s">
        <v>8203</v>
      </c>
      <c r="K1720" s="22"/>
      <c r="L1720" s="22"/>
      <c r="M1720" s="24"/>
      <c r="N1720" s="20"/>
      <c r="O1720" s="21">
        <v>1</v>
      </c>
      <c r="P1720" s="20"/>
      <c r="Q1720" s="21">
        <v>1</v>
      </c>
    </row>
    <row r="1721" spans="1:17" x14ac:dyDescent="0.25">
      <c r="A1721" s="15" t="s">
        <v>1503</v>
      </c>
      <c r="D1721" s="15">
        <v>1792310</v>
      </c>
      <c r="E1721" s="15">
        <v>1791930</v>
      </c>
      <c r="F1721" s="15">
        <f>ABS(Tabelle2[[#This Row],[Stop]]-Tabelle2[[#This Row],[Start]]+1)</f>
        <v>379</v>
      </c>
      <c r="G1721" s="16">
        <f>Tabelle2[[#This Row],[Size '[bp']]]/$F$3118*100</f>
        <v>1.3069776744763468E-2</v>
      </c>
      <c r="I1721" s="14" t="s">
        <v>8754</v>
      </c>
      <c r="J1721" s="14" t="s">
        <v>8203</v>
      </c>
      <c r="K1721" s="22"/>
      <c r="L1721" s="22"/>
      <c r="M1721" s="24"/>
      <c r="N1721" s="20"/>
      <c r="O1721" s="21">
        <v>1</v>
      </c>
      <c r="P1721" s="20"/>
      <c r="Q1721" s="21">
        <v>1</v>
      </c>
    </row>
    <row r="1722" spans="1:17" x14ac:dyDescent="0.25">
      <c r="A1722" s="15" t="s">
        <v>1502</v>
      </c>
      <c r="D1722" s="15">
        <v>1792428</v>
      </c>
      <c r="E1722" s="15">
        <v>1792303</v>
      </c>
      <c r="F1722" s="15">
        <f>ABS(Tabelle2[[#This Row],[Stop]]-Tabelle2[[#This Row],[Start]]+1)</f>
        <v>124</v>
      </c>
      <c r="G1722" s="16">
        <f>Tabelle2[[#This Row],[Size '[bp']]]/$F$3118*100</f>
        <v>4.2761274837748546E-3</v>
      </c>
      <c r="I1722" s="14" t="s">
        <v>8755</v>
      </c>
      <c r="J1722" s="14" t="s">
        <v>8203</v>
      </c>
      <c r="K1722" s="22"/>
      <c r="L1722" s="22"/>
      <c r="M1722" s="24"/>
      <c r="N1722" s="20"/>
      <c r="O1722" s="21">
        <v>1</v>
      </c>
      <c r="P1722" s="20"/>
      <c r="Q1722" s="21">
        <v>1</v>
      </c>
    </row>
    <row r="1723" spans="1:17" ht="25.5" x14ac:dyDescent="0.25">
      <c r="A1723" s="15" t="s">
        <v>1501</v>
      </c>
      <c r="B1723" s="15" t="s">
        <v>5264</v>
      </c>
      <c r="D1723" s="15">
        <v>1793314</v>
      </c>
      <c r="E1723" s="15">
        <v>1793913</v>
      </c>
      <c r="F1723" s="15">
        <f>ABS(Tabelle2[[#This Row],[Stop]]-Tabelle2[[#This Row],[Start]]+1)</f>
        <v>600</v>
      </c>
      <c r="G1723" s="16">
        <f>Tabelle2[[#This Row],[Size '[bp']]]/$F$3118*100</f>
        <v>2.0690939437620268E-2</v>
      </c>
      <c r="I1723" s="14" t="s">
        <v>8756</v>
      </c>
      <c r="J1723" s="14" t="s">
        <v>8203</v>
      </c>
      <c r="K1723" s="22"/>
      <c r="L1723" s="22"/>
      <c r="M1723" s="24"/>
      <c r="N1723" s="20"/>
      <c r="O1723" s="21">
        <v>1</v>
      </c>
      <c r="P1723" s="20"/>
      <c r="Q1723" s="21">
        <v>1</v>
      </c>
    </row>
    <row r="1724" spans="1:17" x14ac:dyDescent="0.25">
      <c r="A1724" s="15" t="s">
        <v>1500</v>
      </c>
      <c r="B1724" s="15" t="s">
        <v>5265</v>
      </c>
      <c r="D1724" s="15">
        <v>1793900</v>
      </c>
      <c r="E1724" s="15">
        <v>1794901</v>
      </c>
      <c r="F1724" s="15">
        <f>ABS(Tabelle2[[#This Row],[Stop]]-Tabelle2[[#This Row],[Start]]+1)</f>
        <v>1002</v>
      </c>
      <c r="G1724" s="16">
        <f>Tabelle2[[#This Row],[Size '[bp']]]/$F$3118*100</f>
        <v>3.455386886082585E-2</v>
      </c>
      <c r="I1724" s="14" t="s">
        <v>8757</v>
      </c>
      <c r="J1724" s="14" t="s">
        <v>8203</v>
      </c>
      <c r="K1724" s="22"/>
      <c r="L1724" s="22"/>
      <c r="M1724" s="24"/>
      <c r="N1724" s="20"/>
      <c r="O1724" s="21">
        <v>1</v>
      </c>
      <c r="P1724" s="20"/>
      <c r="Q1724" s="21">
        <v>1</v>
      </c>
    </row>
    <row r="1725" spans="1:17" x14ac:dyDescent="0.25">
      <c r="A1725" s="15" t="s">
        <v>1499</v>
      </c>
      <c r="B1725" s="15" t="s">
        <v>5266</v>
      </c>
      <c r="D1725" s="15">
        <v>1795186</v>
      </c>
      <c r="E1725" s="15">
        <v>1796295</v>
      </c>
      <c r="F1725" s="15">
        <f>ABS(Tabelle2[[#This Row],[Stop]]-Tabelle2[[#This Row],[Start]]+1)</f>
        <v>1110</v>
      </c>
      <c r="G1725" s="16">
        <f>Tabelle2[[#This Row],[Size '[bp']]]/$F$3118*100</f>
        <v>3.8278237959597491E-2</v>
      </c>
      <c r="I1725" s="14" t="s">
        <v>8754</v>
      </c>
      <c r="J1725" s="14" t="s">
        <v>8203</v>
      </c>
      <c r="K1725" s="22"/>
      <c r="L1725" s="22"/>
      <c r="M1725" s="24"/>
      <c r="N1725" s="20"/>
      <c r="O1725" s="21">
        <v>1</v>
      </c>
      <c r="P1725" s="20"/>
      <c r="Q1725" s="21">
        <v>1</v>
      </c>
    </row>
    <row r="1726" spans="1:17" x14ac:dyDescent="0.25">
      <c r="A1726" s="15" t="s">
        <v>1498</v>
      </c>
      <c r="D1726" s="15">
        <v>1796296</v>
      </c>
      <c r="E1726" s="15">
        <v>1797096</v>
      </c>
      <c r="F1726" s="15">
        <f>ABS(Tabelle2[[#This Row],[Stop]]-Tabelle2[[#This Row],[Start]]+1)</f>
        <v>801</v>
      </c>
      <c r="G1726" s="16">
        <f>Tabelle2[[#This Row],[Size '[bp']]]/$F$3118*100</f>
        <v>2.7622404149223054E-2</v>
      </c>
      <c r="I1726" s="14" t="s">
        <v>8754</v>
      </c>
      <c r="J1726" s="14" t="s">
        <v>8203</v>
      </c>
      <c r="K1726" s="22"/>
      <c r="L1726" s="22"/>
      <c r="M1726" s="24"/>
      <c r="N1726" s="20"/>
      <c r="O1726" s="21">
        <v>1</v>
      </c>
      <c r="P1726" s="20"/>
      <c r="Q1726" s="21">
        <v>1</v>
      </c>
    </row>
    <row r="1727" spans="1:17" ht="25.5" x14ac:dyDescent="0.25">
      <c r="A1727" s="15" t="s">
        <v>1497</v>
      </c>
      <c r="B1727" s="15" t="s">
        <v>5267</v>
      </c>
      <c r="D1727" s="15">
        <v>1797096</v>
      </c>
      <c r="E1727" s="15">
        <v>1797656</v>
      </c>
      <c r="F1727" s="15">
        <f>ABS(Tabelle2[[#This Row],[Stop]]-Tabelle2[[#This Row],[Start]]+1)</f>
        <v>561</v>
      </c>
      <c r="G1727" s="16">
        <f>Tabelle2[[#This Row],[Size '[bp']]]/$F$3118*100</f>
        <v>1.9346028374174949E-2</v>
      </c>
      <c r="I1727" s="14" t="s">
        <v>8758</v>
      </c>
      <c r="J1727" s="14" t="s">
        <v>8203</v>
      </c>
      <c r="K1727" s="22"/>
      <c r="L1727" s="22"/>
      <c r="M1727" s="24"/>
      <c r="N1727" s="20"/>
      <c r="O1727" s="21">
        <v>1</v>
      </c>
      <c r="P1727" s="20"/>
      <c r="Q1727" s="21">
        <v>1</v>
      </c>
    </row>
    <row r="1728" spans="1:17" x14ac:dyDescent="0.25">
      <c r="A1728" s="15" t="s">
        <v>1496</v>
      </c>
      <c r="B1728" s="15" t="s">
        <v>5268</v>
      </c>
      <c r="D1728" s="15">
        <v>1797658</v>
      </c>
      <c r="E1728" s="15">
        <v>1798524</v>
      </c>
      <c r="F1728" s="15">
        <f>ABS(Tabelle2[[#This Row],[Stop]]-Tabelle2[[#This Row],[Start]]+1)</f>
        <v>867</v>
      </c>
      <c r="G1728" s="16">
        <f>Tabelle2[[#This Row],[Size '[bp']]]/$F$3118*100</f>
        <v>2.9898407487361285E-2</v>
      </c>
      <c r="I1728" s="14" t="s">
        <v>8754</v>
      </c>
      <c r="J1728" s="14" t="s">
        <v>8203</v>
      </c>
      <c r="K1728" s="22"/>
      <c r="L1728" s="22"/>
      <c r="M1728" s="24"/>
      <c r="N1728" s="20"/>
      <c r="O1728" s="21">
        <v>1</v>
      </c>
      <c r="P1728" s="20"/>
      <c r="Q1728" s="21">
        <v>1</v>
      </c>
    </row>
    <row r="1729" spans="1:17" x14ac:dyDescent="0.25">
      <c r="A1729" s="15" t="s">
        <v>1495</v>
      </c>
      <c r="D1729" s="15">
        <v>1798822</v>
      </c>
      <c r="E1729" s="15">
        <v>1799244</v>
      </c>
      <c r="F1729" s="15">
        <f>ABS(Tabelle2[[#This Row],[Stop]]-Tabelle2[[#This Row],[Start]]+1)</f>
        <v>423</v>
      </c>
      <c r="G1729" s="16">
        <f>Tabelle2[[#This Row],[Size '[bp']]]/$F$3118*100</f>
        <v>1.4587112303522288E-2</v>
      </c>
      <c r="I1729" s="14" t="s">
        <v>8754</v>
      </c>
      <c r="J1729" s="14" t="s">
        <v>8203</v>
      </c>
      <c r="K1729" s="22"/>
      <c r="L1729" s="22"/>
      <c r="M1729" s="24"/>
      <c r="N1729" s="20"/>
      <c r="O1729" s="21">
        <v>1</v>
      </c>
      <c r="P1729" s="20"/>
      <c r="Q1729" s="21">
        <v>1</v>
      </c>
    </row>
    <row r="1730" spans="1:17" x14ac:dyDescent="0.25">
      <c r="A1730" s="15" t="s">
        <v>1494</v>
      </c>
      <c r="D1730" s="15">
        <v>1799441</v>
      </c>
      <c r="E1730" s="15">
        <v>1799319</v>
      </c>
      <c r="F1730" s="15">
        <f>ABS(Tabelle2[[#This Row],[Stop]]-Tabelle2[[#This Row],[Start]]+1)</f>
        <v>121</v>
      </c>
      <c r="G1730" s="16">
        <f>Tabelle2[[#This Row],[Size '[bp']]]/$F$3118*100</f>
        <v>4.1726727865867537E-3</v>
      </c>
      <c r="I1730" s="14" t="s">
        <v>8759</v>
      </c>
      <c r="J1730" s="14" t="s">
        <v>8203</v>
      </c>
      <c r="K1730" s="22"/>
      <c r="L1730" s="22"/>
      <c r="M1730" s="24"/>
      <c r="N1730" s="20"/>
      <c r="O1730" s="21">
        <v>1</v>
      </c>
      <c r="P1730" s="20"/>
      <c r="Q1730" s="21">
        <v>1</v>
      </c>
    </row>
    <row r="1731" spans="1:17" x14ac:dyDescent="0.25">
      <c r="A1731" s="15" t="s">
        <v>1493</v>
      </c>
      <c r="B1731" s="15" t="s">
        <v>5269</v>
      </c>
      <c r="D1731" s="15">
        <v>1800229</v>
      </c>
      <c r="E1731" s="15">
        <v>1799492</v>
      </c>
      <c r="F1731" s="15">
        <f>ABS(Tabelle2[[#This Row],[Stop]]-Tabelle2[[#This Row],[Start]]+1)</f>
        <v>736</v>
      </c>
      <c r="G1731" s="16">
        <f>Tabelle2[[#This Row],[Size '[bp']]]/$F$3118*100</f>
        <v>2.5380885710147526E-2</v>
      </c>
      <c r="I1731" s="14" t="s">
        <v>8760</v>
      </c>
      <c r="J1731" s="14" t="s">
        <v>8203</v>
      </c>
      <c r="K1731" s="22"/>
      <c r="L1731" s="22"/>
      <c r="M1731" s="24"/>
      <c r="N1731" s="20"/>
      <c r="O1731" s="21">
        <v>1</v>
      </c>
      <c r="P1731" s="20"/>
      <c r="Q1731" s="21">
        <v>1</v>
      </c>
    </row>
    <row r="1732" spans="1:17" x14ac:dyDescent="0.25">
      <c r="A1732" s="15" t="s">
        <v>1492</v>
      </c>
      <c r="B1732" s="15" t="s">
        <v>5270</v>
      </c>
      <c r="D1732" s="15">
        <v>1800654</v>
      </c>
      <c r="E1732" s="15">
        <v>1800881</v>
      </c>
      <c r="F1732" s="15">
        <f>ABS(Tabelle2[[#This Row],[Stop]]-Tabelle2[[#This Row],[Start]]+1)</f>
        <v>228</v>
      </c>
      <c r="G1732" s="16">
        <f>Tabelle2[[#This Row],[Size '[bp']]]/$F$3118*100</f>
        <v>7.8625569862957011E-3</v>
      </c>
      <c r="I1732" s="14" t="s">
        <v>8754</v>
      </c>
      <c r="J1732" s="14" t="s">
        <v>8203</v>
      </c>
      <c r="K1732" s="22"/>
      <c r="L1732" s="22"/>
      <c r="M1732" s="24"/>
      <c r="N1732" s="20"/>
      <c r="O1732" s="21">
        <v>1</v>
      </c>
      <c r="P1732" s="20"/>
      <c r="Q1732" s="21">
        <v>1</v>
      </c>
    </row>
    <row r="1733" spans="1:17" x14ac:dyDescent="0.25">
      <c r="A1733" s="15" t="s">
        <v>1491</v>
      </c>
      <c r="B1733" s="15" t="s">
        <v>5271</v>
      </c>
      <c r="D1733" s="15">
        <v>1800945</v>
      </c>
      <c r="E1733" s="15">
        <v>1801841</v>
      </c>
      <c r="F1733" s="15">
        <f>ABS(Tabelle2[[#This Row],[Stop]]-Tabelle2[[#This Row],[Start]]+1)</f>
        <v>897</v>
      </c>
      <c r="G1733" s="16">
        <f>Tabelle2[[#This Row],[Size '[bp']]]/$F$3118*100</f>
        <v>3.0932954459242299E-2</v>
      </c>
      <c r="I1733" s="14" t="s">
        <v>8754</v>
      </c>
      <c r="J1733" s="14" t="s">
        <v>8203</v>
      </c>
      <c r="K1733" s="22"/>
      <c r="L1733" s="22"/>
      <c r="M1733" s="24"/>
      <c r="N1733" s="20"/>
      <c r="O1733" s="21">
        <v>1</v>
      </c>
      <c r="P1733" s="20"/>
      <c r="Q1733" s="21">
        <v>1</v>
      </c>
    </row>
    <row r="1734" spans="1:17" x14ac:dyDescent="0.25">
      <c r="A1734" s="15" t="s">
        <v>1490</v>
      </c>
      <c r="D1734" s="15">
        <v>1802102</v>
      </c>
      <c r="E1734" s="15">
        <v>1802233</v>
      </c>
      <c r="F1734" s="15">
        <f>ABS(Tabelle2[[#This Row],[Stop]]-Tabelle2[[#This Row],[Start]]+1)</f>
        <v>132</v>
      </c>
      <c r="G1734" s="16">
        <f>Tabelle2[[#This Row],[Size '[bp']]]/$F$3118*100</f>
        <v>4.5520066762764584E-3</v>
      </c>
      <c r="I1734" s="14" t="s">
        <v>8754</v>
      </c>
      <c r="J1734" s="14" t="s">
        <v>8203</v>
      </c>
      <c r="K1734" s="22"/>
      <c r="L1734" s="22"/>
      <c r="M1734" s="24"/>
      <c r="N1734" s="20"/>
      <c r="O1734" s="21">
        <v>1</v>
      </c>
      <c r="P1734" s="20"/>
      <c r="Q1734" s="21">
        <v>1</v>
      </c>
    </row>
    <row r="1735" spans="1:17" x14ac:dyDescent="0.25">
      <c r="A1735" s="15" t="s">
        <v>1489</v>
      </c>
      <c r="B1735" s="15" t="s">
        <v>5272</v>
      </c>
      <c r="D1735" s="15">
        <v>1802345</v>
      </c>
      <c r="E1735" s="15">
        <v>1802782</v>
      </c>
      <c r="F1735" s="15">
        <f>ABS(Tabelle2[[#This Row],[Stop]]-Tabelle2[[#This Row],[Start]]+1)</f>
        <v>438</v>
      </c>
      <c r="G1735" s="16">
        <f>Tabelle2[[#This Row],[Size '[bp']]]/$F$3118*100</f>
        <v>1.5104385789462793E-2</v>
      </c>
      <c r="I1735" s="14" t="s">
        <v>8754</v>
      </c>
      <c r="J1735" s="14" t="s">
        <v>8203</v>
      </c>
      <c r="K1735" s="22"/>
      <c r="L1735" s="22"/>
      <c r="M1735" s="24"/>
      <c r="N1735" s="20"/>
      <c r="O1735" s="21">
        <v>1</v>
      </c>
      <c r="P1735" s="20"/>
      <c r="Q1735" s="21">
        <v>1</v>
      </c>
    </row>
    <row r="1736" spans="1:17" x14ac:dyDescent="0.25">
      <c r="A1736" s="15" t="s">
        <v>1488</v>
      </c>
      <c r="B1736" s="15" t="s">
        <v>5273</v>
      </c>
      <c r="D1736" s="15">
        <v>1802966</v>
      </c>
      <c r="E1736" s="15">
        <v>1803571</v>
      </c>
      <c r="F1736" s="15">
        <f>ABS(Tabelle2[[#This Row],[Stop]]-Tabelle2[[#This Row],[Start]]+1)</f>
        <v>606</v>
      </c>
      <c r="G1736" s="16">
        <f>Tabelle2[[#This Row],[Size '[bp']]]/$F$3118*100</f>
        <v>2.0897848831996468E-2</v>
      </c>
      <c r="I1736" s="14" t="s">
        <v>8754</v>
      </c>
      <c r="J1736" s="14" t="s">
        <v>8203</v>
      </c>
      <c r="K1736" s="22"/>
      <c r="L1736" s="22"/>
      <c r="M1736" s="24"/>
      <c r="N1736" s="20"/>
      <c r="O1736" s="21">
        <v>1</v>
      </c>
      <c r="P1736" s="20"/>
      <c r="Q1736" s="21">
        <v>1</v>
      </c>
    </row>
    <row r="1737" spans="1:17" x14ac:dyDescent="0.25">
      <c r="A1737" s="15" t="s">
        <v>1487</v>
      </c>
      <c r="B1737" s="15" t="s">
        <v>5274</v>
      </c>
      <c r="D1737" s="15">
        <v>1804049</v>
      </c>
      <c r="E1737" s="15">
        <v>1803624</v>
      </c>
      <c r="F1737" s="15">
        <f>ABS(Tabelle2[[#This Row],[Stop]]-Tabelle2[[#This Row],[Start]]+1)</f>
        <v>424</v>
      </c>
      <c r="G1737" s="16">
        <f>Tabelle2[[#This Row],[Size '[bp']]]/$F$3118*100</f>
        <v>1.4621597202584989E-2</v>
      </c>
      <c r="I1737" s="14" t="s">
        <v>8754</v>
      </c>
      <c r="J1737" s="14" t="s">
        <v>8203</v>
      </c>
      <c r="K1737" s="22"/>
      <c r="L1737" s="22"/>
      <c r="M1737" s="24"/>
      <c r="N1737" s="20"/>
      <c r="O1737" s="21">
        <v>1</v>
      </c>
      <c r="P1737" s="20"/>
      <c r="Q1737" s="21">
        <v>1</v>
      </c>
    </row>
    <row r="1738" spans="1:17" x14ac:dyDescent="0.25">
      <c r="A1738" s="15" t="s">
        <v>1486</v>
      </c>
      <c r="B1738" s="15" t="s">
        <v>5275</v>
      </c>
      <c r="D1738" s="15">
        <v>1804361</v>
      </c>
      <c r="E1738" s="15">
        <v>1804894</v>
      </c>
      <c r="F1738" s="15">
        <f>ABS(Tabelle2[[#This Row],[Stop]]-Tabelle2[[#This Row],[Start]]+1)</f>
        <v>534</v>
      </c>
      <c r="G1738" s="16">
        <f>Tabelle2[[#This Row],[Size '[bp']]]/$F$3118*100</f>
        <v>1.8414936099482037E-2</v>
      </c>
      <c r="I1738" s="14" t="s">
        <v>8760</v>
      </c>
      <c r="J1738" s="14" t="s">
        <v>8203</v>
      </c>
      <c r="K1738" s="22"/>
      <c r="L1738" s="22"/>
      <c r="M1738" s="24"/>
      <c r="N1738" s="20"/>
      <c r="O1738" s="21">
        <v>1</v>
      </c>
      <c r="P1738" s="20"/>
      <c r="Q1738" s="21">
        <v>1</v>
      </c>
    </row>
    <row r="1739" spans="1:17" x14ac:dyDescent="0.25">
      <c r="A1739" s="15" t="s">
        <v>1485</v>
      </c>
      <c r="B1739" s="15" t="s">
        <v>5276</v>
      </c>
      <c r="D1739" s="15">
        <v>1805033</v>
      </c>
      <c r="E1739" s="15">
        <v>1805368</v>
      </c>
      <c r="F1739" s="15">
        <f>ABS(Tabelle2[[#This Row],[Stop]]-Tabelle2[[#This Row],[Start]]+1)</f>
        <v>336</v>
      </c>
      <c r="G1739" s="16">
        <f>Tabelle2[[#This Row],[Size '[bp']]]/$F$3118*100</f>
        <v>1.1586926085067348E-2</v>
      </c>
      <c r="I1739" s="14" t="s">
        <v>8757</v>
      </c>
      <c r="J1739" s="14" t="s">
        <v>8203</v>
      </c>
      <c r="K1739" s="22"/>
      <c r="L1739" s="22"/>
      <c r="M1739" s="24"/>
      <c r="N1739" s="20"/>
      <c r="O1739" s="21">
        <v>1</v>
      </c>
      <c r="P1739" s="20"/>
      <c r="Q1739" s="21">
        <v>1</v>
      </c>
    </row>
    <row r="1740" spans="1:17" x14ac:dyDescent="0.25">
      <c r="A1740" s="15" t="s">
        <v>1484</v>
      </c>
      <c r="B1740" s="15" t="s">
        <v>5277</v>
      </c>
      <c r="D1740" s="15">
        <v>1805606</v>
      </c>
      <c r="E1740" s="15">
        <v>1806073</v>
      </c>
      <c r="F1740" s="15">
        <f>ABS(Tabelle2[[#This Row],[Stop]]-Tabelle2[[#This Row],[Start]]+1)</f>
        <v>468</v>
      </c>
      <c r="G1740" s="16">
        <f>Tabelle2[[#This Row],[Size '[bp']]]/$F$3118*100</f>
        <v>1.6138932761343806E-2</v>
      </c>
      <c r="I1740" s="14" t="s">
        <v>8754</v>
      </c>
      <c r="J1740" s="14" t="s">
        <v>8203</v>
      </c>
      <c r="K1740" s="22"/>
      <c r="L1740" s="22"/>
      <c r="M1740" s="24"/>
      <c r="N1740" s="20"/>
      <c r="O1740" s="21">
        <v>1</v>
      </c>
      <c r="P1740" s="20"/>
      <c r="Q1740" s="21">
        <v>1</v>
      </c>
    </row>
    <row r="1741" spans="1:17" x14ac:dyDescent="0.25">
      <c r="A1741" s="15" t="s">
        <v>1483</v>
      </c>
      <c r="B1741" s="15" t="s">
        <v>5278</v>
      </c>
      <c r="D1741" s="15">
        <v>1806101</v>
      </c>
      <c r="E1741" s="15">
        <v>1806340</v>
      </c>
      <c r="F1741" s="15">
        <f>ABS(Tabelle2[[#This Row],[Stop]]-Tabelle2[[#This Row],[Start]]+1)</f>
        <v>240</v>
      </c>
      <c r="G1741" s="16">
        <f>Tabelle2[[#This Row],[Size '[bp']]]/$F$3118*100</f>
        <v>8.2763757750481063E-3</v>
      </c>
      <c r="I1741" s="14" t="s">
        <v>8754</v>
      </c>
      <c r="J1741" s="14" t="s">
        <v>8203</v>
      </c>
      <c r="K1741" s="22"/>
      <c r="L1741" s="22"/>
      <c r="M1741" s="24"/>
      <c r="N1741" s="20"/>
      <c r="O1741" s="21">
        <v>1</v>
      </c>
      <c r="P1741" s="20"/>
      <c r="Q1741" s="21">
        <v>1</v>
      </c>
    </row>
    <row r="1742" spans="1:17" x14ac:dyDescent="0.25">
      <c r="A1742" s="15" t="s">
        <v>1482</v>
      </c>
      <c r="B1742" s="15" t="s">
        <v>5279</v>
      </c>
      <c r="D1742" s="15">
        <v>1806460</v>
      </c>
      <c r="E1742" s="15">
        <v>1807074</v>
      </c>
      <c r="F1742" s="15">
        <f>ABS(Tabelle2[[#This Row],[Stop]]-Tabelle2[[#This Row],[Start]]+1)</f>
        <v>615</v>
      </c>
      <c r="G1742" s="16">
        <f>Tabelle2[[#This Row],[Size '[bp']]]/$F$3118*100</f>
        <v>2.1208212923560774E-2</v>
      </c>
      <c r="I1742" s="14" t="s">
        <v>8754</v>
      </c>
      <c r="J1742" s="14" t="s">
        <v>8203</v>
      </c>
      <c r="K1742" s="22"/>
      <c r="L1742" s="22"/>
      <c r="M1742" s="24"/>
      <c r="N1742" s="20"/>
      <c r="O1742" s="21">
        <v>1</v>
      </c>
      <c r="P1742" s="20"/>
      <c r="Q1742" s="21">
        <v>1</v>
      </c>
    </row>
    <row r="1743" spans="1:17" x14ac:dyDescent="0.25">
      <c r="A1743" s="15" t="s">
        <v>1481</v>
      </c>
      <c r="B1743" s="15" t="s">
        <v>5280</v>
      </c>
      <c r="D1743" s="15">
        <v>1807247</v>
      </c>
      <c r="E1743" s="15">
        <v>1808161</v>
      </c>
      <c r="F1743" s="15">
        <f>ABS(Tabelle2[[#This Row],[Stop]]-Tabelle2[[#This Row],[Start]]+1)</f>
        <v>915</v>
      </c>
      <c r="G1743" s="16">
        <f>Tabelle2[[#This Row],[Size '[bp']]]/$F$3118*100</f>
        <v>3.1553682642370906E-2</v>
      </c>
      <c r="I1743" s="14" t="s">
        <v>8754</v>
      </c>
      <c r="J1743" s="14" t="s">
        <v>8203</v>
      </c>
      <c r="K1743" s="22"/>
      <c r="L1743" s="22"/>
      <c r="M1743" s="24"/>
      <c r="N1743" s="20"/>
      <c r="O1743" s="21">
        <v>1</v>
      </c>
      <c r="P1743" s="20"/>
      <c r="Q1743" s="21">
        <v>1</v>
      </c>
    </row>
    <row r="1744" spans="1:17" x14ac:dyDescent="0.25">
      <c r="A1744" s="15" t="s">
        <v>1480</v>
      </c>
      <c r="D1744" s="15">
        <v>1808219</v>
      </c>
      <c r="E1744" s="15">
        <v>1808374</v>
      </c>
      <c r="F1744" s="15">
        <f>ABS(Tabelle2[[#This Row],[Stop]]-Tabelle2[[#This Row],[Start]]+1)</f>
        <v>156</v>
      </c>
      <c r="G1744" s="16">
        <f>Tabelle2[[#This Row],[Size '[bp']]]/$F$3118*100</f>
        <v>5.3796442537812697E-3</v>
      </c>
      <c r="I1744" s="14" t="s">
        <v>8754</v>
      </c>
      <c r="J1744" s="14" t="s">
        <v>8203</v>
      </c>
      <c r="K1744" s="22"/>
      <c r="L1744" s="22"/>
      <c r="M1744" s="24"/>
      <c r="N1744" s="20"/>
      <c r="O1744" s="21">
        <v>1</v>
      </c>
      <c r="P1744" s="20"/>
      <c r="Q1744" s="21">
        <v>1</v>
      </c>
    </row>
    <row r="1745" spans="1:17" x14ac:dyDescent="0.25">
      <c r="A1745" s="15" t="s">
        <v>1479</v>
      </c>
      <c r="B1745" s="15" t="s">
        <v>5281</v>
      </c>
      <c r="D1745" s="15">
        <v>1808662</v>
      </c>
      <c r="E1745" s="15">
        <v>1808871</v>
      </c>
      <c r="F1745" s="15">
        <f>ABS(Tabelle2[[#This Row],[Stop]]-Tabelle2[[#This Row],[Start]]+1)</f>
        <v>210</v>
      </c>
      <c r="G1745" s="16">
        <f>Tabelle2[[#This Row],[Size '[bp']]]/$F$3118*100</f>
        <v>7.2418288031670924E-3</v>
      </c>
      <c r="I1745" s="14" t="s">
        <v>8754</v>
      </c>
      <c r="J1745" s="14" t="s">
        <v>8203</v>
      </c>
      <c r="K1745" s="22"/>
      <c r="L1745" s="22"/>
      <c r="M1745" s="24"/>
      <c r="N1745" s="20"/>
      <c r="O1745" s="21">
        <v>1</v>
      </c>
      <c r="P1745" s="20"/>
      <c r="Q1745" s="21">
        <v>1</v>
      </c>
    </row>
    <row r="1746" spans="1:17" x14ac:dyDescent="0.25">
      <c r="A1746" s="15" t="s">
        <v>1478</v>
      </c>
      <c r="B1746" s="15" t="s">
        <v>5282</v>
      </c>
      <c r="D1746" s="15">
        <v>1808905</v>
      </c>
      <c r="E1746" s="15">
        <v>1809588</v>
      </c>
      <c r="F1746" s="15">
        <f>ABS(Tabelle2[[#This Row],[Stop]]-Tabelle2[[#This Row],[Start]]+1)</f>
        <v>684</v>
      </c>
      <c r="G1746" s="16">
        <f>Tabelle2[[#This Row],[Size '[bp']]]/$F$3118*100</f>
        <v>2.3587670958887103E-2</v>
      </c>
      <c r="I1746" s="14" t="s">
        <v>8754</v>
      </c>
      <c r="J1746" s="14" t="s">
        <v>8203</v>
      </c>
      <c r="K1746" s="22"/>
      <c r="L1746" s="22"/>
      <c r="M1746" s="24"/>
      <c r="N1746" s="20"/>
      <c r="O1746" s="21">
        <v>1</v>
      </c>
      <c r="P1746" s="20"/>
      <c r="Q1746" s="21">
        <v>1</v>
      </c>
    </row>
    <row r="1747" spans="1:17" x14ac:dyDescent="0.25">
      <c r="A1747" s="15" t="s">
        <v>1477</v>
      </c>
      <c r="B1747" s="15" t="s">
        <v>5283</v>
      </c>
      <c r="D1747" s="15">
        <v>1809609</v>
      </c>
      <c r="E1747" s="15">
        <v>1809896</v>
      </c>
      <c r="F1747" s="15">
        <f>ABS(Tabelle2[[#This Row],[Stop]]-Tabelle2[[#This Row],[Start]]+1)</f>
        <v>288</v>
      </c>
      <c r="G1747" s="16">
        <f>Tabelle2[[#This Row],[Size '[bp']]]/$F$3118*100</f>
        <v>9.9316509300577272E-3</v>
      </c>
      <c r="I1747" s="14" t="s">
        <v>8761</v>
      </c>
      <c r="J1747" s="14" t="s">
        <v>8203</v>
      </c>
      <c r="K1747" s="22"/>
      <c r="L1747" s="22"/>
      <c r="M1747" s="24"/>
      <c r="N1747" s="20"/>
      <c r="O1747" s="21">
        <v>1</v>
      </c>
      <c r="P1747" s="20"/>
      <c r="Q1747" s="21">
        <v>1</v>
      </c>
    </row>
    <row r="1748" spans="1:17" x14ac:dyDescent="0.25">
      <c r="A1748" s="15" t="s">
        <v>1476</v>
      </c>
      <c r="B1748" s="15" t="s">
        <v>5284</v>
      </c>
      <c r="D1748" s="15">
        <v>1809972</v>
      </c>
      <c r="E1748" s="15">
        <v>1810307</v>
      </c>
      <c r="F1748" s="15">
        <f>ABS(Tabelle2[[#This Row],[Stop]]-Tabelle2[[#This Row],[Start]]+1)</f>
        <v>336</v>
      </c>
      <c r="G1748" s="16">
        <f>Tabelle2[[#This Row],[Size '[bp']]]/$F$3118*100</f>
        <v>1.1586926085067348E-2</v>
      </c>
      <c r="I1748" s="14" t="s">
        <v>8754</v>
      </c>
      <c r="J1748" s="14" t="s">
        <v>8203</v>
      </c>
      <c r="K1748" s="22"/>
      <c r="L1748" s="22"/>
      <c r="M1748" s="24"/>
      <c r="N1748" s="20"/>
      <c r="O1748" s="21">
        <v>1</v>
      </c>
      <c r="P1748" s="20"/>
      <c r="Q1748" s="21">
        <v>1</v>
      </c>
    </row>
    <row r="1749" spans="1:17" x14ac:dyDescent="0.25">
      <c r="A1749" s="15" t="s">
        <v>1475</v>
      </c>
      <c r="B1749" s="15" t="s">
        <v>5285</v>
      </c>
      <c r="C1749" s="15" t="s">
        <v>8762</v>
      </c>
      <c r="D1749" s="15">
        <v>1811233</v>
      </c>
      <c r="E1749" s="15">
        <v>1811847</v>
      </c>
      <c r="F1749" s="15">
        <f>ABS(Tabelle2[[#This Row],[Stop]]-Tabelle2[[#This Row],[Start]]+1)</f>
        <v>615</v>
      </c>
      <c r="G1749" s="16">
        <f>Tabelle2[[#This Row],[Size '[bp']]]/$F$3118*100</f>
        <v>2.1208212923560774E-2</v>
      </c>
      <c r="H1749" s="15" t="s">
        <v>8763</v>
      </c>
      <c r="I1749" s="14" t="s">
        <v>8764</v>
      </c>
      <c r="J1749" s="14" t="s">
        <v>8203</v>
      </c>
      <c r="K1749" s="22"/>
      <c r="L1749" s="22"/>
      <c r="M1749" s="24"/>
      <c r="N1749" s="21">
        <v>1</v>
      </c>
      <c r="O1749" s="20"/>
      <c r="P1749" s="21">
        <v>1</v>
      </c>
      <c r="Q1749" s="20"/>
    </row>
    <row r="1750" spans="1:17" x14ac:dyDescent="0.25">
      <c r="A1750" s="15" t="s">
        <v>1474</v>
      </c>
      <c r="B1750" s="15" t="s">
        <v>5286</v>
      </c>
      <c r="D1750" s="15">
        <v>1812025</v>
      </c>
      <c r="E1750" s="15">
        <v>1813020</v>
      </c>
      <c r="F1750" s="15">
        <f>ABS(Tabelle2[[#This Row],[Stop]]-Tabelle2[[#This Row],[Start]]+1)</f>
        <v>996</v>
      </c>
      <c r="G1750" s="16">
        <f>Tabelle2[[#This Row],[Size '[bp']]]/$F$3118*100</f>
        <v>3.4346959466449639E-2</v>
      </c>
      <c r="I1750" s="14" t="s">
        <v>8765</v>
      </c>
      <c r="J1750" s="14" t="s">
        <v>8203</v>
      </c>
      <c r="K1750" s="22" t="s">
        <v>6744</v>
      </c>
      <c r="L1750" s="22"/>
      <c r="M1750" s="24"/>
      <c r="N1750" s="20"/>
      <c r="O1750" s="21">
        <v>1</v>
      </c>
      <c r="P1750" s="20"/>
      <c r="Q1750" s="21">
        <v>1</v>
      </c>
    </row>
    <row r="1751" spans="1:17" x14ac:dyDescent="0.25">
      <c r="A1751" s="15" t="s">
        <v>1473</v>
      </c>
      <c r="B1751" s="15" t="s">
        <v>5287</v>
      </c>
      <c r="D1751" s="15">
        <v>1813036</v>
      </c>
      <c r="E1751" s="15">
        <v>1813413</v>
      </c>
      <c r="F1751" s="15">
        <f>ABS(Tabelle2[[#This Row],[Stop]]-Tabelle2[[#This Row],[Start]]+1)</f>
        <v>378</v>
      </c>
      <c r="G1751" s="16">
        <f>Tabelle2[[#This Row],[Size '[bp']]]/$F$3118*100</f>
        <v>1.3035291845700769E-2</v>
      </c>
      <c r="I1751" s="14" t="s">
        <v>8760</v>
      </c>
      <c r="J1751" s="14" t="s">
        <v>8203</v>
      </c>
      <c r="K1751" s="22" t="s">
        <v>6744</v>
      </c>
      <c r="L1751" s="22"/>
      <c r="M1751" s="24"/>
      <c r="N1751" s="20"/>
      <c r="O1751" s="21">
        <v>1</v>
      </c>
      <c r="P1751" s="20"/>
      <c r="Q1751" s="21">
        <v>1</v>
      </c>
    </row>
    <row r="1752" spans="1:17" x14ac:dyDescent="0.25">
      <c r="A1752" s="15" t="s">
        <v>1472</v>
      </c>
      <c r="B1752" s="15" t="s">
        <v>5288</v>
      </c>
      <c r="C1752" s="15" t="s">
        <v>8766</v>
      </c>
      <c r="D1752" s="15">
        <v>1813687</v>
      </c>
      <c r="E1752" s="15">
        <v>1814166</v>
      </c>
      <c r="F1752" s="15">
        <f>ABS(Tabelle2[[#This Row],[Stop]]-Tabelle2[[#This Row],[Start]]+1)</f>
        <v>480</v>
      </c>
      <c r="G1752" s="16">
        <f>Tabelle2[[#This Row],[Size '[bp']]]/$F$3118*100</f>
        <v>1.6552751550096213E-2</v>
      </c>
      <c r="H1752" s="15" t="s">
        <v>8767</v>
      </c>
      <c r="I1752" s="14" t="s">
        <v>8768</v>
      </c>
      <c r="J1752" s="14" t="s">
        <v>8203</v>
      </c>
      <c r="K1752" s="22"/>
      <c r="L1752" s="22"/>
      <c r="M1752" s="24"/>
      <c r="N1752" s="21">
        <v>1</v>
      </c>
      <c r="O1752" s="20"/>
      <c r="P1752" s="21">
        <v>1</v>
      </c>
      <c r="Q1752" s="20"/>
    </row>
    <row r="1753" spans="1:17" x14ac:dyDescent="0.25">
      <c r="A1753" s="15" t="s">
        <v>1471</v>
      </c>
      <c r="B1753" s="15" t="s">
        <v>5289</v>
      </c>
      <c r="D1753" s="15">
        <v>1814353</v>
      </c>
      <c r="E1753" s="15">
        <v>1815081</v>
      </c>
      <c r="F1753" s="15">
        <f>ABS(Tabelle2[[#This Row],[Stop]]-Tabelle2[[#This Row],[Start]]+1)</f>
        <v>729</v>
      </c>
      <c r="G1753" s="16">
        <f>Tabelle2[[#This Row],[Size '[bp']]]/$F$3118*100</f>
        <v>2.5139491416708622E-2</v>
      </c>
      <c r="I1753" s="14" t="s">
        <v>8754</v>
      </c>
      <c r="J1753" s="14" t="s">
        <v>8203</v>
      </c>
      <c r="K1753" s="22"/>
      <c r="L1753" s="22"/>
      <c r="M1753" s="24"/>
      <c r="N1753" s="20"/>
      <c r="O1753" s="21">
        <v>1</v>
      </c>
      <c r="P1753" s="20"/>
      <c r="Q1753" s="21">
        <v>1</v>
      </c>
    </row>
    <row r="1754" spans="1:17" ht="63.75" x14ac:dyDescent="0.25">
      <c r="A1754" s="15" t="s">
        <v>1470</v>
      </c>
      <c r="B1754" s="15" t="s">
        <v>5290</v>
      </c>
      <c r="C1754" s="15" t="s">
        <v>8769</v>
      </c>
      <c r="D1754" s="15">
        <v>1815252</v>
      </c>
      <c r="E1754" s="15">
        <v>1815992</v>
      </c>
      <c r="F1754" s="15">
        <f>ABS(Tabelle2[[#This Row],[Stop]]-Tabelle2[[#This Row],[Start]]+1)</f>
        <v>741</v>
      </c>
      <c r="G1754" s="16">
        <f>Tabelle2[[#This Row],[Size '[bp']]]/$F$3118*100</f>
        <v>2.5553310205461026E-2</v>
      </c>
      <c r="H1754" s="15" t="s">
        <v>8770</v>
      </c>
      <c r="I1754" s="14" t="s">
        <v>10723</v>
      </c>
      <c r="J1754" s="14" t="s">
        <v>8203</v>
      </c>
      <c r="K1754" s="22" t="s">
        <v>6893</v>
      </c>
      <c r="L1754" s="22" t="s">
        <v>10686</v>
      </c>
      <c r="M1754" s="24" t="s">
        <v>10769</v>
      </c>
      <c r="N1754" s="21">
        <v>1</v>
      </c>
      <c r="O1754" s="20"/>
      <c r="P1754" s="21">
        <v>1</v>
      </c>
      <c r="Q1754" s="20"/>
    </row>
    <row r="1755" spans="1:17" x14ac:dyDescent="0.25">
      <c r="A1755" s="15" t="s">
        <v>1469</v>
      </c>
      <c r="B1755" s="15" t="s">
        <v>5291</v>
      </c>
      <c r="D1755" s="15">
        <v>1816359</v>
      </c>
      <c r="E1755" s="15">
        <v>1817126</v>
      </c>
      <c r="F1755" s="15">
        <f>ABS(Tabelle2[[#This Row],[Stop]]-Tabelle2[[#This Row],[Start]]+1)</f>
        <v>768</v>
      </c>
      <c r="G1755" s="16">
        <f>Tabelle2[[#This Row],[Size '[bp']]]/$F$3118*100</f>
        <v>2.6484402480153942E-2</v>
      </c>
      <c r="I1755" s="14" t="s">
        <v>8755</v>
      </c>
      <c r="J1755" s="14" t="s">
        <v>8203</v>
      </c>
      <c r="K1755" s="22"/>
      <c r="L1755" s="22"/>
      <c r="M1755" s="24"/>
      <c r="N1755" s="20"/>
      <c r="O1755" s="21">
        <v>1</v>
      </c>
      <c r="P1755" s="20"/>
      <c r="Q1755" s="21">
        <v>1</v>
      </c>
    </row>
    <row r="1756" spans="1:17" x14ac:dyDescent="0.25">
      <c r="A1756" s="15" t="s">
        <v>1468</v>
      </c>
      <c r="B1756" s="15" t="s">
        <v>5292</v>
      </c>
      <c r="D1756" s="15">
        <v>1817145</v>
      </c>
      <c r="E1756" s="15">
        <v>1817603</v>
      </c>
      <c r="F1756" s="15">
        <f>ABS(Tabelle2[[#This Row],[Stop]]-Tabelle2[[#This Row],[Start]]+1)</f>
        <v>459</v>
      </c>
      <c r="G1756" s="16">
        <f>Tabelle2[[#This Row],[Size '[bp']]]/$F$3118*100</f>
        <v>1.5828568669779504E-2</v>
      </c>
      <c r="I1756" s="14" t="s">
        <v>8755</v>
      </c>
      <c r="J1756" s="14" t="s">
        <v>8203</v>
      </c>
      <c r="K1756" s="22"/>
      <c r="L1756" s="22"/>
      <c r="M1756" s="24"/>
      <c r="N1756" s="20"/>
      <c r="O1756" s="21">
        <v>1</v>
      </c>
      <c r="P1756" s="20"/>
      <c r="Q1756" s="21">
        <v>1</v>
      </c>
    </row>
    <row r="1757" spans="1:17" x14ac:dyDescent="0.25">
      <c r="A1757" s="15" t="s">
        <v>1467</v>
      </c>
      <c r="B1757" s="15" t="s">
        <v>5293</v>
      </c>
      <c r="D1757" s="15">
        <v>1817923</v>
      </c>
      <c r="E1757" s="15">
        <v>1818111</v>
      </c>
      <c r="F1757" s="15">
        <f>ABS(Tabelle2[[#This Row],[Stop]]-Tabelle2[[#This Row],[Start]]+1)</f>
        <v>189</v>
      </c>
      <c r="G1757" s="16">
        <f>Tabelle2[[#This Row],[Size '[bp']]]/$F$3118*100</f>
        <v>6.5176459228503845E-3</v>
      </c>
      <c r="I1757" s="14" t="s">
        <v>8754</v>
      </c>
      <c r="J1757" s="14" t="s">
        <v>8203</v>
      </c>
      <c r="K1757" s="22"/>
      <c r="L1757" s="22"/>
      <c r="M1757" s="24"/>
      <c r="N1757" s="20"/>
      <c r="O1757" s="21">
        <v>1</v>
      </c>
      <c r="P1757" s="20"/>
      <c r="Q1757" s="21">
        <v>1</v>
      </c>
    </row>
    <row r="1758" spans="1:17" x14ac:dyDescent="0.25">
      <c r="A1758" s="15" t="s">
        <v>1466</v>
      </c>
      <c r="B1758" s="15" t="s">
        <v>5294</v>
      </c>
      <c r="D1758" s="15">
        <v>1818604</v>
      </c>
      <c r="E1758" s="15">
        <v>1819278</v>
      </c>
      <c r="F1758" s="15">
        <f>ABS(Tabelle2[[#This Row],[Stop]]-Tabelle2[[#This Row],[Start]]+1)</f>
        <v>675</v>
      </c>
      <c r="G1758" s="16">
        <f>Tabelle2[[#This Row],[Size '[bp']]]/$F$3118*100</f>
        <v>2.3277306867322798E-2</v>
      </c>
      <c r="I1758" s="14" t="s">
        <v>8760</v>
      </c>
      <c r="J1758" s="14" t="s">
        <v>8203</v>
      </c>
      <c r="K1758" s="22"/>
      <c r="L1758" s="22"/>
      <c r="M1758" s="24"/>
      <c r="N1758" s="20"/>
      <c r="O1758" s="21">
        <v>1</v>
      </c>
      <c r="P1758" s="20"/>
      <c r="Q1758" s="21">
        <v>1</v>
      </c>
    </row>
    <row r="1759" spans="1:17" x14ac:dyDescent="0.25">
      <c r="A1759" s="15" t="s">
        <v>1465</v>
      </c>
      <c r="B1759" s="15" t="s">
        <v>5295</v>
      </c>
      <c r="D1759" s="15">
        <v>1819275</v>
      </c>
      <c r="E1759" s="15">
        <v>1819694</v>
      </c>
      <c r="F1759" s="15">
        <f>ABS(Tabelle2[[#This Row],[Stop]]-Tabelle2[[#This Row],[Start]]+1)</f>
        <v>420</v>
      </c>
      <c r="G1759" s="16">
        <f>Tabelle2[[#This Row],[Size '[bp']]]/$F$3118*100</f>
        <v>1.4483657606334185E-2</v>
      </c>
      <c r="I1759" s="14" t="s">
        <v>8760</v>
      </c>
      <c r="J1759" s="14" t="s">
        <v>8203</v>
      </c>
      <c r="K1759" s="22"/>
      <c r="L1759" s="22"/>
      <c r="M1759" s="24"/>
      <c r="N1759" s="20"/>
      <c r="O1759" s="21">
        <v>1</v>
      </c>
      <c r="P1759" s="20"/>
      <c r="Q1759" s="21">
        <v>1</v>
      </c>
    </row>
    <row r="1760" spans="1:17" x14ac:dyDescent="0.25">
      <c r="A1760" s="15" t="s">
        <v>1464</v>
      </c>
      <c r="B1760" s="15" t="s">
        <v>5296</v>
      </c>
      <c r="D1760" s="15">
        <v>1819944</v>
      </c>
      <c r="E1760" s="15">
        <v>1820249</v>
      </c>
      <c r="F1760" s="15">
        <f>ABS(Tabelle2[[#This Row],[Stop]]-Tabelle2[[#This Row],[Start]]+1)</f>
        <v>306</v>
      </c>
      <c r="G1760" s="16">
        <f>Tabelle2[[#This Row],[Size '[bp']]]/$F$3118*100</f>
        <v>1.0552379113186336E-2</v>
      </c>
      <c r="I1760" s="14" t="s">
        <v>8760</v>
      </c>
      <c r="J1760" s="14" t="s">
        <v>8203</v>
      </c>
      <c r="K1760" s="22" t="s">
        <v>6718</v>
      </c>
      <c r="L1760" s="22"/>
      <c r="M1760" s="24"/>
      <c r="N1760" s="20"/>
      <c r="O1760" s="21">
        <v>1</v>
      </c>
      <c r="P1760" s="20"/>
      <c r="Q1760" s="21">
        <v>1</v>
      </c>
    </row>
    <row r="1761" spans="1:17" x14ac:dyDescent="0.25">
      <c r="A1761" s="15" t="s">
        <v>1463</v>
      </c>
      <c r="D1761" s="15">
        <v>1820270</v>
      </c>
      <c r="E1761" s="15">
        <v>1820641</v>
      </c>
      <c r="F1761" s="15">
        <f>ABS(Tabelle2[[#This Row],[Stop]]-Tabelle2[[#This Row],[Start]]+1)</f>
        <v>372</v>
      </c>
      <c r="G1761" s="16">
        <f>Tabelle2[[#This Row],[Size '[bp']]]/$F$3118*100</f>
        <v>1.2828382451324566E-2</v>
      </c>
      <c r="I1761" s="14" t="s">
        <v>8754</v>
      </c>
      <c r="J1761" s="14" t="s">
        <v>8203</v>
      </c>
      <c r="K1761" s="22" t="s">
        <v>6718</v>
      </c>
      <c r="L1761" s="22"/>
      <c r="M1761" s="24"/>
      <c r="N1761" s="20"/>
      <c r="O1761" s="21">
        <v>1</v>
      </c>
      <c r="P1761" s="20"/>
      <c r="Q1761" s="21">
        <v>1</v>
      </c>
    </row>
    <row r="1762" spans="1:17" x14ac:dyDescent="0.25">
      <c r="A1762" s="15" t="s">
        <v>1462</v>
      </c>
      <c r="D1762" s="15">
        <v>1821426</v>
      </c>
      <c r="E1762" s="15">
        <v>1821217</v>
      </c>
      <c r="F1762" s="15">
        <f>ABS(Tabelle2[[#This Row],[Stop]]-Tabelle2[[#This Row],[Start]]+1)</f>
        <v>208</v>
      </c>
      <c r="G1762" s="16">
        <f>Tabelle2[[#This Row],[Size '[bp']]]/$F$3118*100</f>
        <v>7.1728590050416921E-3</v>
      </c>
      <c r="I1762" s="14" t="s">
        <v>8754</v>
      </c>
      <c r="J1762" s="14" t="s">
        <v>8203</v>
      </c>
      <c r="K1762" s="22"/>
      <c r="L1762" s="22"/>
      <c r="M1762" s="24"/>
      <c r="N1762" s="20"/>
      <c r="O1762" s="21">
        <v>1</v>
      </c>
      <c r="P1762" s="20"/>
      <c r="Q1762" s="21">
        <v>1</v>
      </c>
    </row>
    <row r="1763" spans="1:17" x14ac:dyDescent="0.25">
      <c r="A1763" s="15" t="s">
        <v>1461</v>
      </c>
      <c r="B1763" s="15" t="s">
        <v>5297</v>
      </c>
      <c r="D1763" s="15">
        <v>1823854</v>
      </c>
      <c r="E1763" s="15">
        <v>1821650</v>
      </c>
      <c r="F1763" s="15">
        <f>ABS(Tabelle2[[#This Row],[Stop]]-Tabelle2[[#This Row],[Start]]+1)</f>
        <v>2203</v>
      </c>
      <c r="G1763" s="16">
        <f>Tabelle2[[#This Row],[Size '[bp']]]/$F$3118*100</f>
        <v>7.5970232635129073E-2</v>
      </c>
      <c r="I1763" s="14" t="s">
        <v>8752</v>
      </c>
      <c r="J1763" s="14" t="s">
        <v>8203</v>
      </c>
      <c r="K1763" s="22"/>
      <c r="L1763" s="22"/>
      <c r="M1763" s="24"/>
      <c r="N1763" s="20"/>
      <c r="O1763" s="21">
        <v>1</v>
      </c>
      <c r="P1763" s="20"/>
      <c r="Q1763" s="21">
        <v>1</v>
      </c>
    </row>
    <row r="1764" spans="1:17" x14ac:dyDescent="0.25">
      <c r="A1764" s="15" t="s">
        <v>1460</v>
      </c>
      <c r="B1764" s="15" t="s">
        <v>5298</v>
      </c>
      <c r="D1764" s="15">
        <v>1824100</v>
      </c>
      <c r="E1764" s="15">
        <v>1825797</v>
      </c>
      <c r="F1764" s="15">
        <f>ABS(Tabelle2[[#This Row],[Stop]]-Tabelle2[[#This Row],[Start]]+1)</f>
        <v>1698</v>
      </c>
      <c r="G1764" s="16">
        <f>Tabelle2[[#This Row],[Size '[bp']]]/$F$3118*100</f>
        <v>5.8555358608465349E-2</v>
      </c>
      <c r="I1764" s="14" t="s">
        <v>8754</v>
      </c>
      <c r="J1764" s="14" t="s">
        <v>8203</v>
      </c>
      <c r="K1764" s="22"/>
      <c r="L1764" s="22"/>
      <c r="M1764" s="24"/>
      <c r="N1764" s="20"/>
      <c r="O1764" s="21">
        <v>1</v>
      </c>
      <c r="P1764" s="20"/>
      <c r="Q1764" s="21">
        <v>1</v>
      </c>
    </row>
    <row r="1765" spans="1:17" x14ac:dyDescent="0.25">
      <c r="A1765" s="15" t="s">
        <v>1459</v>
      </c>
      <c r="B1765" s="15" t="s">
        <v>5299</v>
      </c>
      <c r="D1765" s="15">
        <v>1825843</v>
      </c>
      <c r="E1765" s="15">
        <v>1826064</v>
      </c>
      <c r="F1765" s="15">
        <f>ABS(Tabelle2[[#This Row],[Stop]]-Tabelle2[[#This Row],[Start]]+1)</f>
        <v>222</v>
      </c>
      <c r="G1765" s="16">
        <f>Tabelle2[[#This Row],[Size '[bp']]]/$F$3118*100</f>
        <v>7.6556475919194976E-3</v>
      </c>
      <c r="I1765" s="14" t="s">
        <v>8754</v>
      </c>
      <c r="J1765" s="14" t="s">
        <v>8203</v>
      </c>
      <c r="K1765" s="22"/>
      <c r="L1765" s="22"/>
      <c r="M1765" s="24"/>
      <c r="N1765" s="20"/>
      <c r="O1765" s="21">
        <v>1</v>
      </c>
      <c r="P1765" s="20"/>
      <c r="Q1765" s="21">
        <v>1</v>
      </c>
    </row>
    <row r="1766" spans="1:17" x14ac:dyDescent="0.25">
      <c r="A1766" s="15" t="s">
        <v>1458</v>
      </c>
      <c r="D1766" s="15">
        <v>1826256</v>
      </c>
      <c r="E1766" s="15">
        <v>1826402</v>
      </c>
      <c r="F1766" s="15">
        <f>ABS(Tabelle2[[#This Row],[Stop]]-Tabelle2[[#This Row],[Start]]+1)</f>
        <v>147</v>
      </c>
      <c r="G1766" s="16">
        <f>Tabelle2[[#This Row],[Size '[bp']]]/$F$3118*100</f>
        <v>5.0692801622169653E-3</v>
      </c>
      <c r="I1766" s="14" t="s">
        <v>8754</v>
      </c>
      <c r="J1766" s="14" t="s">
        <v>8203</v>
      </c>
      <c r="K1766" s="22"/>
      <c r="L1766" s="22"/>
      <c r="M1766" s="24"/>
      <c r="N1766" s="20"/>
      <c r="O1766" s="21">
        <v>1</v>
      </c>
      <c r="P1766" s="20"/>
      <c r="Q1766" s="21">
        <v>1</v>
      </c>
    </row>
    <row r="1767" spans="1:17" x14ac:dyDescent="0.25">
      <c r="A1767" s="15" t="s">
        <v>1457</v>
      </c>
      <c r="B1767" s="15" t="s">
        <v>5300</v>
      </c>
      <c r="D1767" s="15">
        <v>1827078</v>
      </c>
      <c r="E1767" s="15">
        <v>1826647</v>
      </c>
      <c r="F1767" s="15">
        <f>ABS(Tabelle2[[#This Row],[Stop]]-Tabelle2[[#This Row],[Start]]+1)</f>
        <v>430</v>
      </c>
      <c r="G1767" s="16">
        <f>Tabelle2[[#This Row],[Size '[bp']]]/$F$3118*100</f>
        <v>1.4828506596961192E-2</v>
      </c>
      <c r="I1767" s="14" t="s">
        <v>8754</v>
      </c>
      <c r="J1767" s="14" t="s">
        <v>8203</v>
      </c>
      <c r="K1767" s="22"/>
      <c r="L1767" s="22"/>
      <c r="M1767" s="24"/>
      <c r="N1767" s="20"/>
      <c r="O1767" s="21">
        <v>1</v>
      </c>
      <c r="P1767" s="20"/>
      <c r="Q1767" s="21">
        <v>1</v>
      </c>
    </row>
    <row r="1768" spans="1:17" x14ac:dyDescent="0.25">
      <c r="A1768" s="15" t="s">
        <v>1456</v>
      </c>
      <c r="B1768" s="15" t="s">
        <v>5301</v>
      </c>
      <c r="C1768" s="15" t="s">
        <v>8771</v>
      </c>
      <c r="D1768" s="15">
        <v>1828116</v>
      </c>
      <c r="E1768" s="15">
        <v>1827220</v>
      </c>
      <c r="F1768" s="15">
        <f>ABS(Tabelle2[[#This Row],[Stop]]-Tabelle2[[#This Row],[Start]]+1)</f>
        <v>895</v>
      </c>
      <c r="G1768" s="16">
        <f>Tabelle2[[#This Row],[Size '[bp']]]/$F$3118*100</f>
        <v>3.0863984661116894E-2</v>
      </c>
      <c r="H1768" s="15" t="s">
        <v>8772</v>
      </c>
      <c r="I1768" s="14" t="s">
        <v>8773</v>
      </c>
      <c r="J1768" s="14" t="s">
        <v>8203</v>
      </c>
      <c r="K1768" s="22"/>
      <c r="L1768" s="22"/>
      <c r="M1768" s="24"/>
      <c r="N1768" s="21">
        <v>1</v>
      </c>
      <c r="O1768" s="20"/>
      <c r="P1768" s="21">
        <v>1</v>
      </c>
      <c r="Q1768" s="20"/>
    </row>
    <row r="1769" spans="1:17" x14ac:dyDescent="0.25">
      <c r="A1769" s="15" t="s">
        <v>1455</v>
      </c>
      <c r="B1769" s="15" t="s">
        <v>5302</v>
      </c>
      <c r="C1769" s="15" t="s">
        <v>8774</v>
      </c>
      <c r="D1769" s="15">
        <v>1828409</v>
      </c>
      <c r="E1769" s="15">
        <v>1828113</v>
      </c>
      <c r="F1769" s="15">
        <f>ABS(Tabelle2[[#This Row],[Stop]]-Tabelle2[[#This Row],[Start]]+1)</f>
        <v>295</v>
      </c>
      <c r="G1769" s="16">
        <f>Tabelle2[[#This Row],[Size '[bp']]]/$F$3118*100</f>
        <v>1.017304522349663E-2</v>
      </c>
      <c r="H1769" s="15" t="s">
        <v>8772</v>
      </c>
      <c r="I1769" s="14" t="s">
        <v>8775</v>
      </c>
      <c r="J1769" s="14" t="s">
        <v>8203</v>
      </c>
      <c r="K1769" s="22"/>
      <c r="L1769" s="22"/>
      <c r="M1769" s="24"/>
      <c r="N1769" s="21">
        <v>1</v>
      </c>
      <c r="O1769" s="20"/>
      <c r="P1769" s="21">
        <v>1</v>
      </c>
      <c r="Q1769" s="20"/>
    </row>
    <row r="1770" spans="1:17" x14ac:dyDescent="0.25">
      <c r="A1770" s="15" t="s">
        <v>1454</v>
      </c>
      <c r="B1770" s="15" t="s">
        <v>5303</v>
      </c>
      <c r="D1770" s="15">
        <v>1831372</v>
      </c>
      <c r="E1770" s="15">
        <v>1831157</v>
      </c>
      <c r="F1770" s="15">
        <f>ABS(Tabelle2[[#This Row],[Stop]]-Tabelle2[[#This Row],[Start]]+1)</f>
        <v>214</v>
      </c>
      <c r="G1770" s="16">
        <f>Tabelle2[[#This Row],[Size '[bp']]]/$F$3118*100</f>
        <v>7.3797683994178947E-3</v>
      </c>
      <c r="I1770" s="14" t="s">
        <v>8754</v>
      </c>
      <c r="J1770" s="14" t="s">
        <v>8203</v>
      </c>
      <c r="K1770" s="22"/>
      <c r="L1770" s="22"/>
      <c r="M1770" s="24"/>
      <c r="N1770" s="20"/>
      <c r="O1770" s="21">
        <v>1</v>
      </c>
      <c r="P1770" s="20"/>
      <c r="Q1770" s="21">
        <v>1</v>
      </c>
    </row>
    <row r="1771" spans="1:17" x14ac:dyDescent="0.25">
      <c r="A1771" s="15" t="s">
        <v>1453</v>
      </c>
      <c r="B1771" s="15" t="s">
        <v>5304</v>
      </c>
      <c r="D1771" s="15">
        <v>1832237</v>
      </c>
      <c r="E1771" s="15">
        <v>1833538</v>
      </c>
      <c r="F1771" s="15">
        <f>ABS(Tabelle2[[#This Row],[Stop]]-Tabelle2[[#This Row],[Start]]+1)</f>
        <v>1302</v>
      </c>
      <c r="G1771" s="16">
        <f>Tabelle2[[#This Row],[Size '[bp']]]/$F$3118*100</f>
        <v>4.4899338579635975E-2</v>
      </c>
      <c r="I1771" s="14" t="s">
        <v>8760</v>
      </c>
      <c r="J1771" s="14" t="s">
        <v>8203</v>
      </c>
      <c r="K1771" s="22"/>
      <c r="L1771" s="22"/>
      <c r="M1771" s="24"/>
      <c r="N1771" s="20"/>
      <c r="O1771" s="21">
        <v>1</v>
      </c>
      <c r="P1771" s="20"/>
      <c r="Q1771" s="21">
        <v>1</v>
      </c>
    </row>
    <row r="1772" spans="1:17" x14ac:dyDescent="0.25">
      <c r="A1772" s="15" t="s">
        <v>1452</v>
      </c>
      <c r="B1772" s="15" t="s">
        <v>5305</v>
      </c>
      <c r="C1772" s="15" t="s">
        <v>8776</v>
      </c>
      <c r="D1772" s="15">
        <v>1833657</v>
      </c>
      <c r="E1772" s="15">
        <v>1835519</v>
      </c>
      <c r="F1772" s="15">
        <f>ABS(Tabelle2[[#This Row],[Stop]]-Tabelle2[[#This Row],[Start]]+1)</f>
        <v>1863</v>
      </c>
      <c r="G1772" s="16">
        <f>Tabelle2[[#This Row],[Size '[bp']]]/$F$3118*100</f>
        <v>6.4245366953810931E-2</v>
      </c>
      <c r="H1772" s="15" t="s">
        <v>8777</v>
      </c>
      <c r="I1772" s="14" t="s">
        <v>8778</v>
      </c>
      <c r="J1772" s="14" t="s">
        <v>8203</v>
      </c>
      <c r="K1772" s="22" t="s">
        <v>6826</v>
      </c>
      <c r="L1772" s="22"/>
      <c r="M1772" s="24"/>
      <c r="N1772" s="21">
        <v>1</v>
      </c>
      <c r="O1772" s="20"/>
      <c r="P1772" s="21">
        <v>1</v>
      </c>
      <c r="Q1772" s="20"/>
    </row>
    <row r="1773" spans="1:17" x14ac:dyDescent="0.25">
      <c r="A1773" s="15" t="s">
        <v>1451</v>
      </c>
      <c r="B1773" s="15" t="s">
        <v>5306</v>
      </c>
      <c r="D1773" s="15">
        <v>1836400</v>
      </c>
      <c r="E1773" s="15">
        <v>1835618</v>
      </c>
      <c r="F1773" s="15">
        <f>ABS(Tabelle2[[#This Row],[Stop]]-Tabelle2[[#This Row],[Start]]+1)</f>
        <v>781</v>
      </c>
      <c r="G1773" s="16">
        <f>Tabelle2[[#This Row],[Size '[bp']]]/$F$3118*100</f>
        <v>2.6932706167969046E-2</v>
      </c>
      <c r="I1773" s="14" t="s">
        <v>8754</v>
      </c>
      <c r="J1773" s="14" t="s">
        <v>8203</v>
      </c>
      <c r="K1773" s="22"/>
      <c r="L1773" s="22"/>
      <c r="M1773" s="24"/>
      <c r="N1773" s="20"/>
      <c r="O1773" s="21">
        <v>1</v>
      </c>
      <c r="P1773" s="20"/>
      <c r="Q1773" s="21">
        <v>1</v>
      </c>
    </row>
    <row r="1774" spans="1:17" x14ac:dyDescent="0.25">
      <c r="A1774" s="15" t="s">
        <v>1450</v>
      </c>
      <c r="B1774" s="15" t="s">
        <v>5307</v>
      </c>
      <c r="C1774" s="15" t="s">
        <v>8779</v>
      </c>
      <c r="D1774" s="15">
        <v>1838024</v>
      </c>
      <c r="E1774" s="15">
        <v>1839799</v>
      </c>
      <c r="F1774" s="15">
        <f>ABS(Tabelle2[[#This Row],[Stop]]-Tabelle2[[#This Row],[Start]]+1)</f>
        <v>1776</v>
      </c>
      <c r="G1774" s="16">
        <f>Tabelle2[[#This Row],[Size '[bp']]]/$F$3118*100</f>
        <v>6.1245180735355981E-2</v>
      </c>
      <c r="H1774" s="15" t="s">
        <v>8780</v>
      </c>
      <c r="I1774" s="14" t="s">
        <v>8781</v>
      </c>
      <c r="J1774" s="14" t="s">
        <v>8203</v>
      </c>
      <c r="K1774" s="22"/>
      <c r="L1774" s="22"/>
      <c r="M1774" s="24"/>
      <c r="N1774" s="21">
        <v>1</v>
      </c>
      <c r="O1774" s="20"/>
      <c r="P1774" s="21">
        <v>1</v>
      </c>
      <c r="Q1774" s="20"/>
    </row>
    <row r="1775" spans="1:17" x14ac:dyDescent="0.25">
      <c r="A1775" s="15" t="s">
        <v>1449</v>
      </c>
      <c r="B1775" s="15" t="s">
        <v>5308</v>
      </c>
      <c r="D1775" s="15">
        <v>1839821</v>
      </c>
      <c r="E1775" s="15">
        <v>1843612</v>
      </c>
      <c r="F1775" s="15">
        <f>ABS(Tabelle2[[#This Row],[Stop]]-Tabelle2[[#This Row],[Start]]+1)</f>
        <v>3792</v>
      </c>
      <c r="G1775" s="16">
        <f>Tabelle2[[#This Row],[Size '[bp']]]/$F$3118*100</f>
        <v>0.13076673724576007</v>
      </c>
      <c r="I1775" s="14" t="s">
        <v>8754</v>
      </c>
      <c r="J1775" s="14" t="s">
        <v>8203</v>
      </c>
      <c r="K1775" s="22"/>
      <c r="L1775" s="22"/>
      <c r="M1775" s="24"/>
      <c r="N1775" s="20"/>
      <c r="O1775" s="21">
        <v>1</v>
      </c>
      <c r="P1775" s="20"/>
      <c r="Q1775" s="21">
        <v>1</v>
      </c>
    </row>
    <row r="1776" spans="1:17" x14ac:dyDescent="0.25">
      <c r="A1776" s="15" t="s">
        <v>1448</v>
      </c>
      <c r="B1776" s="15" t="s">
        <v>5309</v>
      </c>
      <c r="D1776" s="15">
        <v>1843707</v>
      </c>
      <c r="E1776" s="15">
        <v>1844156</v>
      </c>
      <c r="F1776" s="15">
        <f>ABS(Tabelle2[[#This Row],[Stop]]-Tabelle2[[#This Row],[Start]]+1)</f>
        <v>450</v>
      </c>
      <c r="G1776" s="16">
        <f>Tabelle2[[#This Row],[Size '[bp']]]/$F$3118*100</f>
        <v>1.5518204578215199E-2</v>
      </c>
      <c r="I1776" s="14" t="s">
        <v>8754</v>
      </c>
      <c r="J1776" s="14" t="s">
        <v>8203</v>
      </c>
      <c r="K1776" s="22"/>
      <c r="L1776" s="22"/>
      <c r="M1776" s="24"/>
      <c r="N1776" s="20"/>
      <c r="O1776" s="21">
        <v>1</v>
      </c>
      <c r="P1776" s="20"/>
      <c r="Q1776" s="21">
        <v>1</v>
      </c>
    </row>
    <row r="1777" spans="1:17" x14ac:dyDescent="0.25">
      <c r="A1777" s="15" t="s">
        <v>1447</v>
      </c>
      <c r="B1777" s="15" t="s">
        <v>5310</v>
      </c>
      <c r="D1777" s="15">
        <v>1844276</v>
      </c>
      <c r="E1777" s="15">
        <v>1844812</v>
      </c>
      <c r="F1777" s="15">
        <f>ABS(Tabelle2[[#This Row],[Stop]]-Tabelle2[[#This Row],[Start]]+1)</f>
        <v>537</v>
      </c>
      <c r="G1777" s="16">
        <f>Tabelle2[[#This Row],[Size '[bp']]]/$F$3118*100</f>
        <v>1.8518390796670135E-2</v>
      </c>
      <c r="I1777" s="14" t="s">
        <v>8757</v>
      </c>
      <c r="J1777" s="14" t="s">
        <v>8203</v>
      </c>
      <c r="K1777" s="22"/>
      <c r="L1777" s="22"/>
      <c r="M1777" s="24"/>
      <c r="N1777" s="20"/>
      <c r="O1777" s="21">
        <v>1</v>
      </c>
      <c r="P1777" s="20"/>
      <c r="Q1777" s="21">
        <v>1</v>
      </c>
    </row>
    <row r="1778" spans="1:17" x14ac:dyDescent="0.25">
      <c r="A1778" s="15" t="s">
        <v>1446</v>
      </c>
      <c r="B1778" s="15" t="s">
        <v>5311</v>
      </c>
      <c r="D1778" s="15">
        <v>1844990</v>
      </c>
      <c r="E1778" s="15">
        <v>1846831</v>
      </c>
      <c r="F1778" s="15">
        <f>ABS(Tabelle2[[#This Row],[Stop]]-Tabelle2[[#This Row],[Start]]+1)</f>
        <v>1842</v>
      </c>
      <c r="G1778" s="16">
        <f>Tabelle2[[#This Row],[Size '[bp']]]/$F$3118*100</f>
        <v>6.3521184073494219E-2</v>
      </c>
      <c r="I1778" s="14" t="s">
        <v>8782</v>
      </c>
      <c r="J1778" s="14" t="s">
        <v>8203</v>
      </c>
      <c r="K1778" s="22"/>
      <c r="L1778" s="22"/>
      <c r="M1778" s="24"/>
      <c r="N1778" s="20"/>
      <c r="O1778" s="21">
        <v>1</v>
      </c>
      <c r="P1778" s="20"/>
      <c r="Q1778" s="21">
        <v>1</v>
      </c>
    </row>
    <row r="1779" spans="1:17" x14ac:dyDescent="0.25">
      <c r="A1779" s="15" t="s">
        <v>1445</v>
      </c>
      <c r="B1779" s="15" t="s">
        <v>5312</v>
      </c>
      <c r="D1779" s="15">
        <v>1846955</v>
      </c>
      <c r="E1779" s="15">
        <v>1847332</v>
      </c>
      <c r="F1779" s="15">
        <f>ABS(Tabelle2[[#This Row],[Stop]]-Tabelle2[[#This Row],[Start]]+1)</f>
        <v>378</v>
      </c>
      <c r="G1779" s="16">
        <f>Tabelle2[[#This Row],[Size '[bp']]]/$F$3118*100</f>
        <v>1.3035291845700769E-2</v>
      </c>
      <c r="I1779" s="14" t="s">
        <v>8754</v>
      </c>
      <c r="J1779" s="14" t="s">
        <v>8203</v>
      </c>
      <c r="K1779" s="22"/>
      <c r="L1779" s="22"/>
      <c r="M1779" s="24"/>
      <c r="N1779" s="20"/>
      <c r="O1779" s="21">
        <v>1</v>
      </c>
      <c r="P1779" s="20"/>
      <c r="Q1779" s="21">
        <v>1</v>
      </c>
    </row>
    <row r="1780" spans="1:17" x14ac:dyDescent="0.25">
      <c r="A1780" s="15" t="s">
        <v>1444</v>
      </c>
      <c r="B1780" s="15" t="s">
        <v>5313</v>
      </c>
      <c r="D1780" s="15">
        <v>1847344</v>
      </c>
      <c r="E1780" s="15">
        <v>1847682</v>
      </c>
      <c r="F1780" s="15">
        <f>ABS(Tabelle2[[#This Row],[Stop]]-Tabelle2[[#This Row],[Start]]+1)</f>
        <v>339</v>
      </c>
      <c r="G1780" s="16">
        <f>Tabelle2[[#This Row],[Size '[bp']]]/$F$3118*100</f>
        <v>1.169038078225545E-2</v>
      </c>
      <c r="I1780" s="14" t="s">
        <v>8783</v>
      </c>
      <c r="J1780" s="14" t="s">
        <v>8203</v>
      </c>
      <c r="K1780" s="22"/>
      <c r="L1780" s="22"/>
      <c r="M1780" s="24"/>
      <c r="N1780" s="20"/>
      <c r="O1780" s="21">
        <v>1</v>
      </c>
      <c r="P1780" s="20"/>
      <c r="Q1780" s="21">
        <v>1</v>
      </c>
    </row>
    <row r="1781" spans="1:17" x14ac:dyDescent="0.25">
      <c r="A1781" s="15" t="s">
        <v>1443</v>
      </c>
      <c r="B1781" s="15" t="s">
        <v>5314</v>
      </c>
      <c r="C1781" s="15" t="s">
        <v>10986</v>
      </c>
      <c r="D1781" s="15">
        <v>1848158</v>
      </c>
      <c r="E1781" s="15">
        <v>1847802</v>
      </c>
      <c r="F1781" s="15">
        <f>ABS(Tabelle2[[#This Row],[Stop]]-Tabelle2[[#This Row],[Start]]+1)</f>
        <v>355</v>
      </c>
      <c r="G1781" s="16">
        <f>Tabelle2[[#This Row],[Size '[bp']]]/$F$3118*100</f>
        <v>1.2242139167258656E-2</v>
      </c>
      <c r="H1781" s="15" t="s">
        <v>10987</v>
      </c>
      <c r="I1781" s="14" t="s">
        <v>10988</v>
      </c>
      <c r="J1781" s="14" t="s">
        <v>8203</v>
      </c>
      <c r="K1781" s="22"/>
      <c r="L1781" s="22"/>
      <c r="M1781" s="24" t="s">
        <v>11602</v>
      </c>
      <c r="N1781" s="20"/>
      <c r="O1781" s="21">
        <v>1</v>
      </c>
      <c r="P1781" s="20"/>
      <c r="Q1781" s="21">
        <v>1</v>
      </c>
    </row>
    <row r="1782" spans="1:17" x14ac:dyDescent="0.25">
      <c r="A1782" s="15" t="s">
        <v>1442</v>
      </c>
      <c r="B1782" s="15" t="s">
        <v>5315</v>
      </c>
      <c r="D1782" s="15">
        <v>1848787</v>
      </c>
      <c r="E1782" s="15">
        <v>1849407</v>
      </c>
      <c r="F1782" s="15">
        <f>ABS(Tabelle2[[#This Row],[Stop]]-Tabelle2[[#This Row],[Start]]+1)</f>
        <v>621</v>
      </c>
      <c r="G1782" s="16">
        <f>Tabelle2[[#This Row],[Size '[bp']]]/$F$3118*100</f>
        <v>2.1415122317936974E-2</v>
      </c>
      <c r="I1782" s="14" t="s">
        <v>8754</v>
      </c>
      <c r="J1782" s="14" t="s">
        <v>8203</v>
      </c>
      <c r="K1782" s="22"/>
      <c r="L1782" s="22"/>
      <c r="M1782" s="24"/>
      <c r="N1782" s="20"/>
      <c r="O1782" s="21">
        <v>1</v>
      </c>
      <c r="P1782" s="20"/>
      <c r="Q1782" s="21">
        <v>1</v>
      </c>
    </row>
    <row r="1783" spans="1:17" x14ac:dyDescent="0.25">
      <c r="A1783" s="15" t="s">
        <v>1441</v>
      </c>
      <c r="B1783" s="15" t="s">
        <v>5316</v>
      </c>
      <c r="D1783" s="15">
        <v>1849410</v>
      </c>
      <c r="E1783" s="15">
        <v>1849949</v>
      </c>
      <c r="F1783" s="15">
        <f>ABS(Tabelle2[[#This Row],[Stop]]-Tabelle2[[#This Row],[Start]]+1)</f>
        <v>540</v>
      </c>
      <c r="G1783" s="16">
        <f>Tabelle2[[#This Row],[Size '[bp']]]/$F$3118*100</f>
        <v>1.862184549385824E-2</v>
      </c>
      <c r="I1783" s="14" t="s">
        <v>8754</v>
      </c>
      <c r="J1783" s="14" t="s">
        <v>8203</v>
      </c>
      <c r="K1783" s="22"/>
      <c r="L1783" s="22"/>
      <c r="M1783" s="24"/>
      <c r="N1783" s="20"/>
      <c r="O1783" s="21">
        <v>1</v>
      </c>
      <c r="P1783" s="20"/>
      <c r="Q1783" s="21">
        <v>1</v>
      </c>
    </row>
    <row r="1784" spans="1:17" x14ac:dyDescent="0.25">
      <c r="A1784" s="15" t="s">
        <v>1440</v>
      </c>
      <c r="B1784" s="15" t="s">
        <v>5317</v>
      </c>
      <c r="D1784" s="15">
        <v>1849981</v>
      </c>
      <c r="E1784" s="15">
        <v>1850511</v>
      </c>
      <c r="F1784" s="15">
        <f>ABS(Tabelle2[[#This Row],[Stop]]-Tabelle2[[#This Row],[Start]]+1)</f>
        <v>531</v>
      </c>
      <c r="G1784" s="16">
        <f>Tabelle2[[#This Row],[Size '[bp']]]/$F$3118*100</f>
        <v>1.8311481402293935E-2</v>
      </c>
      <c r="I1784" s="14" t="s">
        <v>8754</v>
      </c>
      <c r="J1784" s="14" t="s">
        <v>8203</v>
      </c>
      <c r="K1784" s="22"/>
      <c r="L1784" s="22"/>
      <c r="M1784" s="24"/>
      <c r="N1784" s="20"/>
      <c r="O1784" s="21">
        <v>1</v>
      </c>
      <c r="P1784" s="20"/>
      <c r="Q1784" s="21">
        <v>1</v>
      </c>
    </row>
    <row r="1785" spans="1:17" x14ac:dyDescent="0.25">
      <c r="A1785" s="15" t="s">
        <v>1439</v>
      </c>
      <c r="B1785" s="15" t="s">
        <v>5318</v>
      </c>
      <c r="D1785" s="15">
        <v>1850511</v>
      </c>
      <c r="E1785" s="15">
        <v>1851260</v>
      </c>
      <c r="F1785" s="15">
        <f>ABS(Tabelle2[[#This Row],[Stop]]-Tabelle2[[#This Row],[Start]]+1)</f>
        <v>750</v>
      </c>
      <c r="G1785" s="16">
        <f>Tabelle2[[#This Row],[Size '[bp']]]/$F$3118*100</f>
        <v>2.5863674297025331E-2</v>
      </c>
      <c r="I1785" s="14" t="s">
        <v>8754</v>
      </c>
      <c r="J1785" s="14" t="s">
        <v>8203</v>
      </c>
      <c r="K1785" s="22"/>
      <c r="L1785" s="22"/>
      <c r="M1785" s="24"/>
      <c r="N1785" s="20"/>
      <c r="O1785" s="21">
        <v>1</v>
      </c>
      <c r="P1785" s="20"/>
      <c r="Q1785" s="21">
        <v>1</v>
      </c>
    </row>
    <row r="1786" spans="1:17" x14ac:dyDescent="0.25">
      <c r="A1786" s="15" t="s">
        <v>1438</v>
      </c>
      <c r="D1786" s="15">
        <v>1851253</v>
      </c>
      <c r="E1786" s="15">
        <v>1851441</v>
      </c>
      <c r="F1786" s="15">
        <f>ABS(Tabelle2[[#This Row],[Stop]]-Tabelle2[[#This Row],[Start]]+1)</f>
        <v>189</v>
      </c>
      <c r="G1786" s="16">
        <f>Tabelle2[[#This Row],[Size '[bp']]]/$F$3118*100</f>
        <v>6.5176459228503845E-3</v>
      </c>
      <c r="I1786" s="14" t="s">
        <v>8754</v>
      </c>
      <c r="J1786" s="14" t="s">
        <v>8203</v>
      </c>
      <c r="K1786" s="22"/>
      <c r="L1786" s="22"/>
      <c r="M1786" s="24"/>
      <c r="N1786" s="20"/>
      <c r="O1786" s="21">
        <v>1</v>
      </c>
      <c r="P1786" s="20"/>
      <c r="Q1786" s="21">
        <v>1</v>
      </c>
    </row>
    <row r="1787" spans="1:17" x14ac:dyDescent="0.25">
      <c r="A1787" s="15" t="s">
        <v>1437</v>
      </c>
      <c r="D1787" s="15">
        <v>1851546</v>
      </c>
      <c r="E1787" s="15">
        <v>1851881</v>
      </c>
      <c r="F1787" s="15">
        <f>ABS(Tabelle2[[#This Row],[Stop]]-Tabelle2[[#This Row],[Start]]+1)</f>
        <v>336</v>
      </c>
      <c r="G1787" s="16">
        <f>Tabelle2[[#This Row],[Size '[bp']]]/$F$3118*100</f>
        <v>1.1586926085067348E-2</v>
      </c>
      <c r="I1787" s="14" t="s">
        <v>8784</v>
      </c>
      <c r="J1787" s="14" t="s">
        <v>8203</v>
      </c>
      <c r="K1787" s="22"/>
      <c r="L1787" s="22"/>
      <c r="M1787" s="24"/>
      <c r="N1787" s="20"/>
      <c r="O1787" s="21">
        <v>1</v>
      </c>
      <c r="P1787" s="20"/>
      <c r="Q1787" s="21">
        <v>1</v>
      </c>
    </row>
    <row r="1788" spans="1:17" ht="25.5" x14ac:dyDescent="0.25">
      <c r="A1788" s="15" t="s">
        <v>1436</v>
      </c>
      <c r="B1788" s="15" t="s">
        <v>5319</v>
      </c>
      <c r="D1788" s="15">
        <v>1852521</v>
      </c>
      <c r="E1788" s="15">
        <v>1851943</v>
      </c>
      <c r="F1788" s="15">
        <f>ABS(Tabelle2[[#This Row],[Stop]]-Tabelle2[[#This Row],[Start]]+1)</f>
        <v>577</v>
      </c>
      <c r="G1788" s="16">
        <f>Tabelle2[[#This Row],[Size '[bp']]]/$F$3118*100</f>
        <v>1.9897786759178158E-2</v>
      </c>
      <c r="I1788" s="14" t="s">
        <v>8785</v>
      </c>
      <c r="J1788" s="14" t="s">
        <v>8203</v>
      </c>
      <c r="K1788" s="22"/>
      <c r="L1788" s="22"/>
      <c r="M1788" s="24"/>
      <c r="N1788" s="20"/>
      <c r="O1788" s="21">
        <v>1</v>
      </c>
      <c r="P1788" s="20"/>
      <c r="Q1788" s="21">
        <v>1</v>
      </c>
    </row>
    <row r="1789" spans="1:17" x14ac:dyDescent="0.25">
      <c r="A1789" s="15" t="s">
        <v>1435</v>
      </c>
      <c r="B1789" s="15" t="s">
        <v>5320</v>
      </c>
      <c r="D1789" s="15">
        <v>1852692</v>
      </c>
      <c r="E1789" s="15">
        <v>1853915</v>
      </c>
      <c r="F1789" s="15">
        <f>ABS(Tabelle2[[#This Row],[Stop]]-Tabelle2[[#This Row],[Start]]+1)</f>
        <v>1224</v>
      </c>
      <c r="G1789" s="16">
        <f>Tabelle2[[#This Row],[Size '[bp']]]/$F$3118*100</f>
        <v>4.2209516452745344E-2</v>
      </c>
      <c r="I1789" s="14" t="s">
        <v>8752</v>
      </c>
      <c r="J1789" s="14" t="s">
        <v>8203</v>
      </c>
      <c r="K1789" s="22"/>
      <c r="L1789" s="22"/>
      <c r="M1789" s="24"/>
      <c r="N1789" s="20"/>
      <c r="O1789" s="21">
        <v>1</v>
      </c>
      <c r="P1789" s="20"/>
      <c r="Q1789" s="21">
        <v>1</v>
      </c>
    </row>
    <row r="1790" spans="1:17" x14ac:dyDescent="0.25">
      <c r="A1790" s="15" t="s">
        <v>1434</v>
      </c>
      <c r="B1790" s="15" t="s">
        <v>5321</v>
      </c>
      <c r="D1790" s="15">
        <v>1854068</v>
      </c>
      <c r="E1790" s="15">
        <v>1855348</v>
      </c>
      <c r="F1790" s="15">
        <f>ABS(Tabelle2[[#This Row],[Stop]]-Tabelle2[[#This Row],[Start]]+1)</f>
        <v>1281</v>
      </c>
      <c r="G1790" s="16">
        <f>Tabelle2[[#This Row],[Size '[bp']]]/$F$3118*100</f>
        <v>4.4175155699319263E-2</v>
      </c>
      <c r="I1790" s="14" t="s">
        <v>8754</v>
      </c>
      <c r="J1790" s="14" t="s">
        <v>8203</v>
      </c>
      <c r="K1790" s="22"/>
      <c r="L1790" s="22"/>
      <c r="M1790" s="24"/>
      <c r="N1790" s="20"/>
      <c r="O1790" s="21">
        <v>1</v>
      </c>
      <c r="P1790" s="20"/>
      <c r="Q1790" s="21">
        <v>1</v>
      </c>
    </row>
    <row r="1791" spans="1:17" x14ac:dyDescent="0.25">
      <c r="A1791" s="15" t="s">
        <v>1433</v>
      </c>
      <c r="B1791" s="15" t="s">
        <v>5322</v>
      </c>
      <c r="D1791" s="15">
        <v>1855754</v>
      </c>
      <c r="E1791" s="15">
        <v>1856329</v>
      </c>
      <c r="F1791" s="15">
        <f>ABS(Tabelle2[[#This Row],[Stop]]-Tabelle2[[#This Row],[Start]]+1)</f>
        <v>576</v>
      </c>
      <c r="G1791" s="16">
        <f>Tabelle2[[#This Row],[Size '[bp']]]/$F$3118*100</f>
        <v>1.9863301860115454E-2</v>
      </c>
      <c r="I1791" s="14" t="s">
        <v>8755</v>
      </c>
      <c r="J1791" s="14" t="s">
        <v>8203</v>
      </c>
      <c r="K1791" s="22" t="s">
        <v>7344</v>
      </c>
      <c r="L1791" s="22"/>
      <c r="M1791" s="24"/>
      <c r="N1791" s="20"/>
      <c r="O1791" s="21">
        <v>1</v>
      </c>
      <c r="P1791" s="20"/>
      <c r="Q1791" s="21">
        <v>1</v>
      </c>
    </row>
    <row r="1792" spans="1:17" x14ac:dyDescent="0.25">
      <c r="A1792" s="15" t="s">
        <v>1432</v>
      </c>
      <c r="B1792" s="15" t="s">
        <v>5323</v>
      </c>
      <c r="D1792" s="15">
        <v>1856530</v>
      </c>
      <c r="E1792" s="15">
        <v>1856712</v>
      </c>
      <c r="F1792" s="15">
        <f>ABS(Tabelle2[[#This Row],[Stop]]-Tabelle2[[#This Row],[Start]]+1)</f>
        <v>183</v>
      </c>
      <c r="G1792" s="16">
        <f>Tabelle2[[#This Row],[Size '[bp']]]/$F$3118*100</f>
        <v>6.3107365284741819E-3</v>
      </c>
      <c r="I1792" s="14" t="s">
        <v>8754</v>
      </c>
      <c r="J1792" s="14" t="s">
        <v>8203</v>
      </c>
      <c r="K1792" s="22"/>
      <c r="L1792" s="22"/>
      <c r="M1792" s="24"/>
      <c r="N1792" s="20"/>
      <c r="O1792" s="21">
        <v>1</v>
      </c>
      <c r="P1792" s="20"/>
      <c r="Q1792" s="21">
        <v>1</v>
      </c>
    </row>
    <row r="1793" spans="1:17" x14ac:dyDescent="0.25">
      <c r="A1793" s="15" t="s">
        <v>1431</v>
      </c>
      <c r="B1793" s="15" t="s">
        <v>5324</v>
      </c>
      <c r="D1793" s="15">
        <v>1857004</v>
      </c>
      <c r="E1793" s="15">
        <v>1858263</v>
      </c>
      <c r="F1793" s="15">
        <f>ABS(Tabelle2[[#This Row],[Stop]]-Tabelle2[[#This Row],[Start]]+1)</f>
        <v>1260</v>
      </c>
      <c r="G1793" s="16">
        <f>Tabelle2[[#This Row],[Size '[bp']]]/$F$3118*100</f>
        <v>4.3450972819002558E-2</v>
      </c>
      <c r="I1793" s="14" t="s">
        <v>8786</v>
      </c>
      <c r="J1793" s="14" t="s">
        <v>8203</v>
      </c>
      <c r="K1793" s="22"/>
      <c r="L1793" s="22"/>
      <c r="M1793" s="24"/>
      <c r="N1793" s="20"/>
      <c r="O1793" s="21">
        <v>1</v>
      </c>
      <c r="P1793" s="20"/>
      <c r="Q1793" s="21">
        <v>1</v>
      </c>
    </row>
    <row r="1794" spans="1:17" x14ac:dyDescent="0.25">
      <c r="A1794" s="15" t="s">
        <v>1430</v>
      </c>
      <c r="B1794" s="15" t="s">
        <v>5325</v>
      </c>
      <c r="D1794" s="15">
        <v>1858387</v>
      </c>
      <c r="E1794" s="15">
        <v>1860213</v>
      </c>
      <c r="F1794" s="15">
        <f>ABS(Tabelle2[[#This Row],[Stop]]-Tabelle2[[#This Row],[Start]]+1)</f>
        <v>1827</v>
      </c>
      <c r="G1794" s="16">
        <f>Tabelle2[[#This Row],[Size '[bp']]]/$F$3118*100</f>
        <v>6.300391058755371E-2</v>
      </c>
      <c r="I1794" s="14" t="s">
        <v>8754</v>
      </c>
      <c r="J1794" s="14" t="s">
        <v>8203</v>
      </c>
      <c r="K1794" s="22"/>
      <c r="L1794" s="22"/>
      <c r="M1794" s="24"/>
      <c r="N1794" s="20"/>
      <c r="O1794" s="21">
        <v>1</v>
      </c>
      <c r="P1794" s="20"/>
      <c r="Q1794" s="21">
        <v>1</v>
      </c>
    </row>
    <row r="1795" spans="1:17" ht="25.5" x14ac:dyDescent="0.25">
      <c r="A1795" s="15" t="s">
        <v>1429</v>
      </c>
      <c r="B1795" s="15" t="s">
        <v>5326</v>
      </c>
      <c r="D1795" s="15">
        <v>1860235</v>
      </c>
      <c r="E1795" s="15">
        <v>1862202</v>
      </c>
      <c r="F1795" s="15">
        <f>ABS(Tabelle2[[#This Row],[Stop]]-Tabelle2[[#This Row],[Start]]+1)</f>
        <v>1968</v>
      </c>
      <c r="G1795" s="16">
        <f>Tabelle2[[#This Row],[Size '[bp']]]/$F$3118*100</f>
        <v>6.7866281355394464E-2</v>
      </c>
      <c r="I1795" s="14" t="s">
        <v>8787</v>
      </c>
      <c r="J1795" s="14" t="s">
        <v>8203</v>
      </c>
      <c r="K1795" s="22"/>
      <c r="L1795" s="22"/>
      <c r="M1795" s="24"/>
      <c r="N1795" s="20"/>
      <c r="O1795" s="21">
        <v>1</v>
      </c>
      <c r="P1795" s="20"/>
      <c r="Q1795" s="21">
        <v>1</v>
      </c>
    </row>
    <row r="1796" spans="1:17" x14ac:dyDescent="0.25">
      <c r="A1796" s="15" t="s">
        <v>1428</v>
      </c>
      <c r="B1796" s="15" t="s">
        <v>5327</v>
      </c>
      <c r="D1796" s="15">
        <v>1862224</v>
      </c>
      <c r="E1796" s="15">
        <v>1862700</v>
      </c>
      <c r="F1796" s="15">
        <f>ABS(Tabelle2[[#This Row],[Stop]]-Tabelle2[[#This Row],[Start]]+1)</f>
        <v>477</v>
      </c>
      <c r="G1796" s="16">
        <f>Tabelle2[[#This Row],[Size '[bp']]]/$F$3118*100</f>
        <v>1.6449296852908111E-2</v>
      </c>
      <c r="I1796" s="14" t="s">
        <v>8754</v>
      </c>
      <c r="J1796" s="14" t="s">
        <v>8203</v>
      </c>
      <c r="K1796" s="22"/>
      <c r="L1796" s="22"/>
      <c r="M1796" s="24"/>
      <c r="N1796" s="20"/>
      <c r="O1796" s="21">
        <v>1</v>
      </c>
      <c r="P1796" s="20"/>
      <c r="Q1796" s="21">
        <v>1</v>
      </c>
    </row>
    <row r="1797" spans="1:17" x14ac:dyDescent="0.25">
      <c r="A1797" s="15" t="s">
        <v>1427</v>
      </c>
      <c r="B1797" s="15" t="s">
        <v>5328</v>
      </c>
      <c r="D1797" s="15">
        <v>1862792</v>
      </c>
      <c r="E1797" s="15">
        <v>1862950</v>
      </c>
      <c r="F1797" s="15">
        <f>ABS(Tabelle2[[#This Row],[Stop]]-Tabelle2[[#This Row],[Start]]+1)</f>
        <v>159</v>
      </c>
      <c r="G1797" s="16">
        <f>Tabelle2[[#This Row],[Size '[bp']]]/$F$3118*100</f>
        <v>5.4830989509693706E-3</v>
      </c>
      <c r="I1797" s="14" t="s">
        <v>8754</v>
      </c>
      <c r="J1797" s="14" t="s">
        <v>8203</v>
      </c>
      <c r="K1797" s="22"/>
      <c r="L1797" s="22"/>
      <c r="M1797" s="24"/>
      <c r="N1797" s="20"/>
      <c r="O1797" s="21">
        <v>1</v>
      </c>
      <c r="P1797" s="20"/>
      <c r="Q1797" s="21">
        <v>1</v>
      </c>
    </row>
    <row r="1798" spans="1:17" x14ac:dyDescent="0.25">
      <c r="A1798" s="15" t="s">
        <v>1426</v>
      </c>
      <c r="B1798" s="15" t="s">
        <v>5329</v>
      </c>
      <c r="D1798" s="15">
        <v>1863007</v>
      </c>
      <c r="E1798" s="15">
        <v>1866774</v>
      </c>
      <c r="F1798" s="15">
        <f>ABS(Tabelle2[[#This Row],[Stop]]-Tabelle2[[#This Row],[Start]]+1)</f>
        <v>3768</v>
      </c>
      <c r="G1798" s="16">
        <f>Tabelle2[[#This Row],[Size '[bp']]]/$F$3118*100</f>
        <v>0.12993909966825529</v>
      </c>
      <c r="I1798" s="14" t="s">
        <v>8788</v>
      </c>
      <c r="J1798" s="14" t="s">
        <v>8203</v>
      </c>
      <c r="K1798" s="22"/>
      <c r="L1798" s="22"/>
      <c r="M1798" s="24"/>
      <c r="N1798" s="20"/>
      <c r="O1798" s="21">
        <v>1</v>
      </c>
      <c r="P1798" s="20"/>
      <c r="Q1798" s="21">
        <v>1</v>
      </c>
    </row>
    <row r="1799" spans="1:17" x14ac:dyDescent="0.25">
      <c r="A1799" s="15" t="s">
        <v>1425</v>
      </c>
      <c r="B1799" s="15" t="s">
        <v>5330</v>
      </c>
      <c r="D1799" s="15">
        <v>1866863</v>
      </c>
      <c r="E1799" s="15">
        <v>1867297</v>
      </c>
      <c r="F1799" s="15">
        <f>ABS(Tabelle2[[#This Row],[Stop]]-Tabelle2[[#This Row],[Start]]+1)</f>
        <v>435</v>
      </c>
      <c r="G1799" s="16">
        <f>Tabelle2[[#This Row],[Size '[bp']]]/$F$3118*100</f>
        <v>1.5000931092274693E-2</v>
      </c>
      <c r="I1799" s="14" t="s">
        <v>8754</v>
      </c>
      <c r="J1799" s="14" t="s">
        <v>8203</v>
      </c>
      <c r="K1799" s="22"/>
      <c r="L1799" s="22"/>
      <c r="M1799" s="24"/>
      <c r="N1799" s="20"/>
      <c r="O1799" s="21">
        <v>1</v>
      </c>
      <c r="P1799" s="20"/>
      <c r="Q1799" s="21">
        <v>1</v>
      </c>
    </row>
    <row r="1800" spans="1:17" x14ac:dyDescent="0.25">
      <c r="A1800" s="15" t="s">
        <v>1424</v>
      </c>
      <c r="B1800" s="15" t="s">
        <v>5331</v>
      </c>
      <c r="D1800" s="15">
        <v>1867314</v>
      </c>
      <c r="E1800" s="15">
        <v>1867694</v>
      </c>
      <c r="F1800" s="15">
        <f>ABS(Tabelle2[[#This Row],[Stop]]-Tabelle2[[#This Row],[Start]]+1)</f>
        <v>381</v>
      </c>
      <c r="G1800" s="16">
        <f>Tabelle2[[#This Row],[Size '[bp']]]/$F$3118*100</f>
        <v>1.3138746542888869E-2</v>
      </c>
      <c r="I1800" s="14" t="s">
        <v>8754</v>
      </c>
      <c r="J1800" s="14" t="s">
        <v>8203</v>
      </c>
      <c r="K1800" s="22"/>
      <c r="L1800" s="22"/>
      <c r="M1800" s="24"/>
      <c r="N1800" s="20"/>
      <c r="O1800" s="21">
        <v>1</v>
      </c>
      <c r="P1800" s="20"/>
      <c r="Q1800" s="21">
        <v>1</v>
      </c>
    </row>
    <row r="1801" spans="1:17" x14ac:dyDescent="0.25">
      <c r="A1801" s="15" t="s">
        <v>1423</v>
      </c>
      <c r="B1801" s="15" t="s">
        <v>5332</v>
      </c>
      <c r="D1801" s="15">
        <v>1867800</v>
      </c>
      <c r="E1801" s="15">
        <v>1868267</v>
      </c>
      <c r="F1801" s="15">
        <f>ABS(Tabelle2[[#This Row],[Stop]]-Tabelle2[[#This Row],[Start]]+1)</f>
        <v>468</v>
      </c>
      <c r="G1801" s="16">
        <f>Tabelle2[[#This Row],[Size '[bp']]]/$F$3118*100</f>
        <v>1.6138932761343806E-2</v>
      </c>
      <c r="I1801" s="14" t="s">
        <v>8754</v>
      </c>
      <c r="J1801" s="14" t="s">
        <v>8203</v>
      </c>
      <c r="K1801" s="22"/>
      <c r="L1801" s="22"/>
      <c r="M1801" s="24"/>
      <c r="N1801" s="20"/>
      <c r="O1801" s="21">
        <v>1</v>
      </c>
      <c r="P1801" s="20"/>
      <c r="Q1801" s="21">
        <v>1</v>
      </c>
    </row>
    <row r="1802" spans="1:17" x14ac:dyDescent="0.25">
      <c r="A1802" s="15" t="s">
        <v>1422</v>
      </c>
      <c r="B1802" s="15" t="s">
        <v>5333</v>
      </c>
      <c r="D1802" s="15">
        <v>1868304</v>
      </c>
      <c r="E1802" s="15">
        <v>1868570</v>
      </c>
      <c r="F1802" s="15">
        <f>ABS(Tabelle2[[#This Row],[Stop]]-Tabelle2[[#This Row],[Start]]+1)</f>
        <v>267</v>
      </c>
      <c r="G1802" s="16">
        <f>Tabelle2[[#This Row],[Size '[bp']]]/$F$3118*100</f>
        <v>9.2074680497410185E-3</v>
      </c>
      <c r="I1802" s="14" t="s">
        <v>8754</v>
      </c>
      <c r="J1802" s="14" t="s">
        <v>8203</v>
      </c>
      <c r="K1802" s="22"/>
      <c r="L1802" s="22"/>
      <c r="M1802" s="24"/>
      <c r="N1802" s="20"/>
      <c r="O1802" s="21">
        <v>1</v>
      </c>
      <c r="P1802" s="20"/>
      <c r="Q1802" s="21">
        <v>1</v>
      </c>
    </row>
    <row r="1803" spans="1:17" x14ac:dyDescent="0.25">
      <c r="A1803" s="15" t="s">
        <v>1421</v>
      </c>
      <c r="B1803" s="15" t="s">
        <v>5334</v>
      </c>
      <c r="D1803" s="15">
        <v>1868570</v>
      </c>
      <c r="E1803" s="15">
        <v>1869349</v>
      </c>
      <c r="F1803" s="15">
        <f>ABS(Tabelle2[[#This Row],[Stop]]-Tabelle2[[#This Row],[Start]]+1)</f>
        <v>780</v>
      </c>
      <c r="G1803" s="16">
        <f>Tabelle2[[#This Row],[Size '[bp']]]/$F$3118*100</f>
        <v>2.6898221268906349E-2</v>
      </c>
      <c r="I1803" s="14" t="s">
        <v>8789</v>
      </c>
      <c r="J1803" s="14" t="s">
        <v>8203</v>
      </c>
      <c r="K1803" s="22"/>
      <c r="L1803" s="22"/>
      <c r="M1803" s="24"/>
      <c r="N1803" s="20"/>
      <c r="O1803" s="21">
        <v>1</v>
      </c>
      <c r="P1803" s="20"/>
      <c r="Q1803" s="21">
        <v>1</v>
      </c>
    </row>
    <row r="1804" spans="1:17" x14ac:dyDescent="0.25">
      <c r="A1804" s="15" t="s">
        <v>1420</v>
      </c>
      <c r="B1804" s="15" t="s">
        <v>5335</v>
      </c>
      <c r="D1804" s="15">
        <v>1869358</v>
      </c>
      <c r="E1804" s="15">
        <v>1870062</v>
      </c>
      <c r="F1804" s="15">
        <f>ABS(Tabelle2[[#This Row],[Stop]]-Tabelle2[[#This Row],[Start]]+1)</f>
        <v>705</v>
      </c>
      <c r="G1804" s="16">
        <f>Tabelle2[[#This Row],[Size '[bp']]]/$F$3118*100</f>
        <v>2.4311853839203812E-2</v>
      </c>
      <c r="I1804" s="14" t="s">
        <v>8790</v>
      </c>
      <c r="J1804" s="14" t="s">
        <v>8203</v>
      </c>
      <c r="K1804" s="22"/>
      <c r="L1804" s="22"/>
      <c r="M1804" s="24"/>
      <c r="N1804" s="20"/>
      <c r="O1804" s="21">
        <v>1</v>
      </c>
      <c r="P1804" s="20"/>
      <c r="Q1804" s="21">
        <v>1</v>
      </c>
    </row>
    <row r="1805" spans="1:17" x14ac:dyDescent="0.25">
      <c r="A1805" s="15" t="s">
        <v>1419</v>
      </c>
      <c r="B1805" s="15" t="s">
        <v>5336</v>
      </c>
      <c r="D1805" s="15">
        <v>1870367</v>
      </c>
      <c r="E1805" s="15">
        <v>1870140</v>
      </c>
      <c r="F1805" s="15">
        <f>ABS(Tabelle2[[#This Row],[Stop]]-Tabelle2[[#This Row],[Start]]+1)</f>
        <v>226</v>
      </c>
      <c r="G1805" s="16">
        <f>Tabelle2[[#This Row],[Size '[bp']]]/$F$3118*100</f>
        <v>7.7935871881702999E-3</v>
      </c>
      <c r="I1805" s="14" t="s">
        <v>8754</v>
      </c>
      <c r="J1805" s="14" t="s">
        <v>8203</v>
      </c>
      <c r="K1805" s="22" t="s">
        <v>6893</v>
      </c>
      <c r="L1805" s="22"/>
      <c r="M1805" s="24"/>
      <c r="N1805" s="20"/>
      <c r="O1805" s="21">
        <v>1</v>
      </c>
      <c r="P1805" s="20"/>
      <c r="Q1805" s="21">
        <v>1</v>
      </c>
    </row>
    <row r="1806" spans="1:17" x14ac:dyDescent="0.25">
      <c r="A1806" s="15" t="s">
        <v>1418</v>
      </c>
      <c r="B1806" s="15" t="s">
        <v>5337</v>
      </c>
      <c r="D1806" s="15">
        <v>1872564</v>
      </c>
      <c r="E1806" s="15">
        <v>1870396</v>
      </c>
      <c r="F1806" s="15">
        <f>ABS(Tabelle2[[#This Row],[Stop]]-Tabelle2[[#This Row],[Start]]+1)</f>
        <v>2167</v>
      </c>
      <c r="G1806" s="16">
        <f>Tabelle2[[#This Row],[Size '[bp']]]/$F$3118*100</f>
        <v>7.4728776268871866E-2</v>
      </c>
      <c r="I1806" s="14" t="s">
        <v>8754</v>
      </c>
      <c r="J1806" s="14" t="s">
        <v>8203</v>
      </c>
      <c r="K1806" s="22"/>
      <c r="L1806" s="22"/>
      <c r="M1806" s="24"/>
      <c r="N1806" s="20"/>
      <c r="O1806" s="21">
        <v>1</v>
      </c>
      <c r="P1806" s="20"/>
      <c r="Q1806" s="21">
        <v>1</v>
      </c>
    </row>
    <row r="1807" spans="1:17" x14ac:dyDescent="0.25">
      <c r="A1807" s="15" t="s">
        <v>1417</v>
      </c>
      <c r="B1807" s="15" t="s">
        <v>5338</v>
      </c>
      <c r="D1807" s="15">
        <v>1872845</v>
      </c>
      <c r="E1807" s="15">
        <v>1872570</v>
      </c>
      <c r="F1807" s="15">
        <f>ABS(Tabelle2[[#This Row],[Stop]]-Tabelle2[[#This Row],[Start]]+1)</f>
        <v>274</v>
      </c>
      <c r="G1807" s="16">
        <f>Tabelle2[[#This Row],[Size '[bp']]]/$F$3118*100</f>
        <v>9.4488623431799226E-3</v>
      </c>
      <c r="I1807" s="14" t="s">
        <v>8754</v>
      </c>
      <c r="J1807" s="14" t="s">
        <v>8203</v>
      </c>
      <c r="K1807" s="22"/>
      <c r="L1807" s="22"/>
      <c r="M1807" s="24"/>
      <c r="N1807" s="20"/>
      <c r="O1807" s="21">
        <v>1</v>
      </c>
      <c r="P1807" s="20"/>
      <c r="Q1807" s="21">
        <v>1</v>
      </c>
    </row>
    <row r="1808" spans="1:17" x14ac:dyDescent="0.25">
      <c r="A1808" s="15" t="s">
        <v>1416</v>
      </c>
      <c r="B1808" s="15" t="s">
        <v>5339</v>
      </c>
      <c r="D1808" s="15">
        <v>1879358</v>
      </c>
      <c r="E1808" s="15">
        <v>1872849</v>
      </c>
      <c r="F1808" s="15">
        <f>ABS(Tabelle2[[#This Row],[Stop]]-Tabelle2[[#This Row],[Start]]+1)</f>
        <v>6508</v>
      </c>
      <c r="G1808" s="16">
        <f>Tabelle2[[#This Row],[Size '[bp']]]/$F$3118*100</f>
        <v>0.22442772310005449</v>
      </c>
      <c r="I1808" s="14" t="s">
        <v>8754</v>
      </c>
      <c r="J1808" s="14" t="s">
        <v>8203</v>
      </c>
      <c r="K1808" s="22"/>
      <c r="L1808" s="22"/>
      <c r="M1808" s="24"/>
      <c r="N1808" s="20"/>
      <c r="O1808" s="21">
        <v>1</v>
      </c>
      <c r="P1808" s="20"/>
      <c r="Q1808" s="21">
        <v>1</v>
      </c>
    </row>
    <row r="1809" spans="1:17" ht="25.5" x14ac:dyDescent="0.25">
      <c r="A1809" s="15" t="s">
        <v>1415</v>
      </c>
      <c r="B1809" s="15" t="s">
        <v>5340</v>
      </c>
      <c r="C1809" s="15" t="s">
        <v>8791</v>
      </c>
      <c r="D1809" s="15">
        <v>1879784</v>
      </c>
      <c r="E1809" s="15">
        <v>1880875</v>
      </c>
      <c r="F1809" s="15">
        <f>ABS(Tabelle2[[#This Row],[Stop]]-Tabelle2[[#This Row],[Start]]+1)</f>
        <v>1092</v>
      </c>
      <c r="G1809" s="16">
        <f>Tabelle2[[#This Row],[Size '[bp']]]/$F$3118*100</f>
        <v>3.7657509776468888E-2</v>
      </c>
      <c r="H1809" s="15" t="s">
        <v>8792</v>
      </c>
      <c r="I1809" s="14" t="s">
        <v>8793</v>
      </c>
      <c r="J1809" s="14" t="s">
        <v>8203</v>
      </c>
      <c r="K1809" s="22" t="s">
        <v>6744</v>
      </c>
      <c r="L1809" s="22"/>
      <c r="M1809" s="24" t="s">
        <v>11604</v>
      </c>
      <c r="N1809" s="21">
        <v>1</v>
      </c>
      <c r="O1809" s="20"/>
      <c r="P1809" s="21">
        <v>1</v>
      </c>
      <c r="Q1809" s="20"/>
    </row>
    <row r="1810" spans="1:17" x14ac:dyDescent="0.25">
      <c r="A1810" s="15" t="s">
        <v>1414</v>
      </c>
      <c r="B1810" s="15" t="s">
        <v>5341</v>
      </c>
      <c r="C1810" s="15" t="s">
        <v>8794</v>
      </c>
      <c r="D1810" s="15">
        <v>1880884</v>
      </c>
      <c r="E1810" s="15">
        <v>1881960</v>
      </c>
      <c r="F1810" s="15">
        <f>ABS(Tabelle2[[#This Row],[Stop]]-Tabelle2[[#This Row],[Start]]+1)</f>
        <v>1077</v>
      </c>
      <c r="G1810" s="16">
        <f>Tabelle2[[#This Row],[Size '[bp']]]/$F$3118*100</f>
        <v>3.7140236290528379E-2</v>
      </c>
      <c r="H1810" s="15" t="s">
        <v>8795</v>
      </c>
      <c r="I1810" s="14" t="s">
        <v>8796</v>
      </c>
      <c r="J1810" s="14" t="s">
        <v>8203</v>
      </c>
      <c r="K1810" s="22" t="s">
        <v>6744</v>
      </c>
      <c r="L1810" s="22"/>
      <c r="M1810" s="24" t="s">
        <v>11604</v>
      </c>
      <c r="N1810" s="21">
        <v>1</v>
      </c>
      <c r="O1810" s="20"/>
      <c r="P1810" s="21">
        <v>1</v>
      </c>
      <c r="Q1810" s="20"/>
    </row>
    <row r="1811" spans="1:17" x14ac:dyDescent="0.25">
      <c r="A1811" s="15" t="s">
        <v>1413</v>
      </c>
      <c r="B1811" s="15" t="s">
        <v>5342</v>
      </c>
      <c r="C1811" s="15" t="s">
        <v>8797</v>
      </c>
      <c r="D1811" s="15">
        <v>1881962</v>
      </c>
      <c r="E1811" s="15">
        <v>1883860</v>
      </c>
      <c r="F1811" s="15">
        <f>ABS(Tabelle2[[#This Row],[Stop]]-Tabelle2[[#This Row],[Start]]+1)</f>
        <v>1899</v>
      </c>
      <c r="G1811" s="16">
        <f>Tabelle2[[#This Row],[Size '[bp']]]/$F$3118*100</f>
        <v>6.5486823320068138E-2</v>
      </c>
      <c r="H1811" s="15" t="s">
        <v>8798</v>
      </c>
      <c r="I1811" s="14" t="s">
        <v>8799</v>
      </c>
      <c r="J1811" s="14" t="s">
        <v>8203</v>
      </c>
      <c r="K1811" s="22" t="s">
        <v>6744</v>
      </c>
      <c r="L1811" s="22"/>
      <c r="M1811" s="24" t="s">
        <v>11604</v>
      </c>
      <c r="N1811" s="21">
        <v>1</v>
      </c>
      <c r="O1811" s="20"/>
      <c r="P1811" s="21">
        <v>1</v>
      </c>
      <c r="Q1811" s="20"/>
    </row>
    <row r="1812" spans="1:17" x14ac:dyDescent="0.25">
      <c r="A1812" s="15" t="s">
        <v>1412</v>
      </c>
      <c r="B1812" s="15" t="s">
        <v>5343</v>
      </c>
      <c r="D1812" s="15">
        <v>1885462</v>
      </c>
      <c r="E1812" s="15">
        <v>1883939</v>
      </c>
      <c r="F1812" s="15">
        <f>ABS(Tabelle2[[#This Row],[Stop]]-Tabelle2[[#This Row],[Start]]+1)</f>
        <v>1522</v>
      </c>
      <c r="G1812" s="16">
        <f>Tabelle2[[#This Row],[Size '[bp']]]/$F$3118*100</f>
        <v>5.2486016373430082E-2</v>
      </c>
      <c r="I1812" s="14" t="s">
        <v>8754</v>
      </c>
      <c r="J1812" s="14" t="s">
        <v>8203</v>
      </c>
      <c r="K1812" s="22"/>
      <c r="L1812" s="22"/>
      <c r="M1812" s="24"/>
      <c r="N1812" s="20"/>
      <c r="O1812" s="21">
        <v>1</v>
      </c>
      <c r="P1812" s="20"/>
      <c r="Q1812" s="21">
        <v>1</v>
      </c>
    </row>
    <row r="1813" spans="1:17" x14ac:dyDescent="0.25">
      <c r="A1813" s="15" t="s">
        <v>1411</v>
      </c>
      <c r="B1813" s="15" t="s">
        <v>5344</v>
      </c>
      <c r="D1813" s="15">
        <v>1886360</v>
      </c>
      <c r="E1813" s="15">
        <v>1885689</v>
      </c>
      <c r="F1813" s="15">
        <f>ABS(Tabelle2[[#This Row],[Stop]]-Tabelle2[[#This Row],[Start]]+1)</f>
        <v>670</v>
      </c>
      <c r="G1813" s="16">
        <f>Tabelle2[[#This Row],[Size '[bp']]]/$F$3118*100</f>
        <v>2.3104882372009299E-2</v>
      </c>
      <c r="I1813" s="14" t="s">
        <v>8757</v>
      </c>
      <c r="J1813" s="14" t="s">
        <v>8203</v>
      </c>
      <c r="K1813" s="22"/>
      <c r="L1813" s="22"/>
      <c r="M1813" s="24"/>
      <c r="N1813" s="20"/>
      <c r="O1813" s="21">
        <v>1</v>
      </c>
      <c r="P1813" s="20"/>
      <c r="Q1813" s="21">
        <v>1</v>
      </c>
    </row>
    <row r="1814" spans="1:17" x14ac:dyDescent="0.25">
      <c r="A1814" s="15" t="s">
        <v>1410</v>
      </c>
      <c r="B1814" s="15" t="s">
        <v>5345</v>
      </c>
      <c r="D1814" s="15">
        <v>1886702</v>
      </c>
      <c r="E1814" s="15">
        <v>1888522</v>
      </c>
      <c r="F1814" s="15">
        <f>ABS(Tabelle2[[#This Row],[Stop]]-Tabelle2[[#This Row],[Start]]+1)</f>
        <v>1821</v>
      </c>
      <c r="G1814" s="16">
        <f>Tabelle2[[#This Row],[Size '[bp']]]/$F$3118*100</f>
        <v>6.2797001193177507E-2</v>
      </c>
      <c r="I1814" s="14" t="s">
        <v>8752</v>
      </c>
      <c r="J1814" s="14" t="s">
        <v>8203</v>
      </c>
      <c r="K1814" s="22"/>
      <c r="L1814" s="22"/>
      <c r="M1814" s="24"/>
      <c r="N1814" s="20"/>
      <c r="O1814" s="21">
        <v>1</v>
      </c>
      <c r="P1814" s="20"/>
      <c r="Q1814" s="21">
        <v>1</v>
      </c>
    </row>
    <row r="1815" spans="1:17" x14ac:dyDescent="0.25">
      <c r="A1815" s="15" t="s">
        <v>1409</v>
      </c>
      <c r="B1815" s="15" t="s">
        <v>5346</v>
      </c>
      <c r="D1815" s="15">
        <v>1888877</v>
      </c>
      <c r="E1815" s="15">
        <v>1889065</v>
      </c>
      <c r="F1815" s="15">
        <f>ABS(Tabelle2[[#This Row],[Stop]]-Tabelle2[[#This Row],[Start]]+1)</f>
        <v>189</v>
      </c>
      <c r="G1815" s="16">
        <f>Tabelle2[[#This Row],[Size '[bp']]]/$F$3118*100</f>
        <v>6.5176459228503845E-3</v>
      </c>
      <c r="I1815" s="14" t="s">
        <v>8754</v>
      </c>
      <c r="J1815" s="14" t="s">
        <v>8203</v>
      </c>
      <c r="K1815" s="22"/>
      <c r="L1815" s="22"/>
      <c r="M1815" s="24"/>
      <c r="N1815" s="20"/>
      <c r="O1815" s="21">
        <v>1</v>
      </c>
      <c r="P1815" s="20"/>
      <c r="Q1815" s="21">
        <v>1</v>
      </c>
    </row>
    <row r="1816" spans="1:17" x14ac:dyDescent="0.25">
      <c r="A1816" s="15" t="s">
        <v>1408</v>
      </c>
      <c r="B1816" s="15" t="s">
        <v>5347</v>
      </c>
      <c r="D1816" s="15">
        <v>1889510</v>
      </c>
      <c r="E1816" s="15">
        <v>1889157</v>
      </c>
      <c r="F1816" s="15">
        <f>ABS(Tabelle2[[#This Row],[Stop]]-Tabelle2[[#This Row],[Start]]+1)</f>
        <v>352</v>
      </c>
      <c r="G1816" s="16">
        <f>Tabelle2[[#This Row],[Size '[bp']]]/$F$3118*100</f>
        <v>1.2138684470070556E-2</v>
      </c>
      <c r="I1816" s="14" t="s">
        <v>8752</v>
      </c>
      <c r="J1816" s="14" t="s">
        <v>8203</v>
      </c>
      <c r="K1816" s="22"/>
      <c r="L1816" s="22"/>
      <c r="M1816" s="24"/>
      <c r="N1816" s="20"/>
      <c r="O1816" s="21">
        <v>1</v>
      </c>
      <c r="P1816" s="20"/>
      <c r="Q1816" s="21">
        <v>1</v>
      </c>
    </row>
    <row r="1817" spans="1:17" ht="25.5" x14ac:dyDescent="0.25">
      <c r="A1817" s="15" t="s">
        <v>1407</v>
      </c>
      <c r="B1817" s="15" t="s">
        <v>5348</v>
      </c>
      <c r="D1817" s="15">
        <v>1890917</v>
      </c>
      <c r="E1817" s="15">
        <v>1889700</v>
      </c>
      <c r="F1817" s="15">
        <f>ABS(Tabelle2[[#This Row],[Stop]]-Tabelle2[[#This Row],[Start]]+1)</f>
        <v>1216</v>
      </c>
      <c r="G1817" s="16">
        <f>Tabelle2[[#This Row],[Size '[bp']]]/$F$3118*100</f>
        <v>4.1933637260243739E-2</v>
      </c>
      <c r="I1817" s="14" t="s">
        <v>8800</v>
      </c>
      <c r="J1817" s="14" t="s">
        <v>8203</v>
      </c>
      <c r="K1817" s="22"/>
      <c r="L1817" s="22"/>
      <c r="M1817" s="24"/>
      <c r="N1817" s="20"/>
      <c r="O1817" s="21">
        <v>1</v>
      </c>
      <c r="P1817" s="20"/>
      <c r="Q1817" s="21">
        <v>1</v>
      </c>
    </row>
    <row r="1818" spans="1:17" x14ac:dyDescent="0.25">
      <c r="A1818" s="15" t="s">
        <v>1406</v>
      </c>
      <c r="B1818" s="15" t="s">
        <v>5349</v>
      </c>
      <c r="D1818" s="15">
        <v>1893179</v>
      </c>
      <c r="E1818" s="15">
        <v>1891497</v>
      </c>
      <c r="F1818" s="15">
        <f>ABS(Tabelle2[[#This Row],[Stop]]-Tabelle2[[#This Row],[Start]]+1)</f>
        <v>1681</v>
      </c>
      <c r="G1818" s="16">
        <f>Tabelle2[[#This Row],[Size '[bp']]]/$F$3118*100</f>
        <v>5.7969115324399446E-2</v>
      </c>
      <c r="I1818" s="14" t="s">
        <v>8801</v>
      </c>
      <c r="J1818" s="14" t="s">
        <v>8203</v>
      </c>
      <c r="K1818" s="22"/>
      <c r="L1818" s="22"/>
      <c r="M1818" s="24"/>
      <c r="N1818" s="20"/>
      <c r="O1818" s="21">
        <v>1</v>
      </c>
      <c r="P1818" s="20"/>
      <c r="Q1818" s="21">
        <v>1</v>
      </c>
    </row>
    <row r="1819" spans="1:17" x14ac:dyDescent="0.25">
      <c r="A1819" s="15" t="s">
        <v>1405</v>
      </c>
      <c r="B1819" s="15" t="s">
        <v>5350</v>
      </c>
      <c r="D1819" s="15">
        <v>1894509</v>
      </c>
      <c r="E1819" s="15">
        <v>1893301</v>
      </c>
      <c r="F1819" s="15">
        <f>ABS(Tabelle2[[#This Row],[Stop]]-Tabelle2[[#This Row],[Start]]+1)</f>
        <v>1207</v>
      </c>
      <c r="G1819" s="16">
        <f>Tabelle2[[#This Row],[Size '[bp']]]/$F$3118*100</f>
        <v>4.1623273168679434E-2</v>
      </c>
      <c r="I1819" s="14" t="s">
        <v>8754</v>
      </c>
      <c r="J1819" s="14" t="s">
        <v>8203</v>
      </c>
      <c r="K1819" s="22"/>
      <c r="L1819" s="22"/>
      <c r="M1819" s="24"/>
      <c r="N1819" s="20"/>
      <c r="O1819" s="21">
        <v>1</v>
      </c>
      <c r="P1819" s="20"/>
      <c r="Q1819" s="21">
        <v>1</v>
      </c>
    </row>
    <row r="1820" spans="1:17" x14ac:dyDescent="0.25">
      <c r="A1820" s="15" t="s">
        <v>1404</v>
      </c>
      <c r="B1820" s="15" t="s">
        <v>5351</v>
      </c>
      <c r="D1820" s="15">
        <v>1896104</v>
      </c>
      <c r="E1820" s="15">
        <v>1894857</v>
      </c>
      <c r="F1820" s="15">
        <f>ABS(Tabelle2[[#This Row],[Stop]]-Tabelle2[[#This Row],[Start]]+1)</f>
        <v>1246</v>
      </c>
      <c r="G1820" s="16">
        <f>Tabelle2[[#This Row],[Size '[bp']]]/$F$3118*100</f>
        <v>4.2968184232124756E-2</v>
      </c>
      <c r="I1820" s="14" t="s">
        <v>8757</v>
      </c>
      <c r="J1820" s="14" t="s">
        <v>8203</v>
      </c>
      <c r="K1820" s="22"/>
      <c r="L1820" s="22"/>
      <c r="M1820" s="24"/>
      <c r="N1820" s="20"/>
      <c r="O1820" s="21">
        <v>1</v>
      </c>
      <c r="P1820" s="20"/>
      <c r="Q1820" s="21">
        <v>1</v>
      </c>
    </row>
    <row r="1821" spans="1:17" x14ac:dyDescent="0.25">
      <c r="A1821" s="15" t="s">
        <v>1403</v>
      </c>
      <c r="B1821" s="15" t="s">
        <v>5352</v>
      </c>
      <c r="D1821" s="15">
        <v>1898703</v>
      </c>
      <c r="E1821" s="15">
        <v>1896208</v>
      </c>
      <c r="F1821" s="15">
        <f>ABS(Tabelle2[[#This Row],[Stop]]-Tabelle2[[#This Row],[Start]]+1)</f>
        <v>2494</v>
      </c>
      <c r="G1821" s="16">
        <f>Tabelle2[[#This Row],[Size '[bp']]]/$F$3118*100</f>
        <v>8.60053382623749E-2</v>
      </c>
      <c r="I1821" s="14" t="s">
        <v>8757</v>
      </c>
      <c r="J1821" s="14" t="s">
        <v>8203</v>
      </c>
      <c r="K1821" s="22"/>
      <c r="L1821" s="22"/>
      <c r="M1821" s="24"/>
      <c r="N1821" s="20"/>
      <c r="O1821" s="21">
        <v>1</v>
      </c>
      <c r="P1821" s="20"/>
      <c r="Q1821" s="21">
        <v>1</v>
      </c>
    </row>
    <row r="1822" spans="1:17" x14ac:dyDescent="0.25">
      <c r="A1822" s="15" t="s">
        <v>43</v>
      </c>
      <c r="B1822" s="15" t="s">
        <v>5353</v>
      </c>
      <c r="D1822" s="15">
        <v>1900630</v>
      </c>
      <c r="E1822" s="15">
        <v>1898843</v>
      </c>
      <c r="F1822" s="15">
        <f>ABS(Tabelle2[[#This Row],[Stop]]-Tabelle2[[#This Row],[Start]]+1)</f>
        <v>1786</v>
      </c>
      <c r="G1822" s="16">
        <f>Tabelle2[[#This Row],[Size '[bp']]]/$F$3118*100</f>
        <v>6.1590029725982987E-2</v>
      </c>
      <c r="I1822" s="14" t="s">
        <v>8802</v>
      </c>
      <c r="J1822" s="14" t="s">
        <v>8203</v>
      </c>
      <c r="K1822" s="22"/>
      <c r="L1822" s="22"/>
      <c r="M1822" s="24"/>
      <c r="N1822" s="20"/>
      <c r="O1822" s="21">
        <v>1</v>
      </c>
      <c r="P1822" s="20"/>
      <c r="Q1822" s="21">
        <v>1</v>
      </c>
    </row>
    <row r="1823" spans="1:17" x14ac:dyDescent="0.25">
      <c r="A1823" s="15" t="s">
        <v>1402</v>
      </c>
      <c r="B1823" s="15" t="s">
        <v>5354</v>
      </c>
      <c r="D1823" s="15">
        <v>1901280</v>
      </c>
      <c r="E1823" s="15">
        <v>1900702</v>
      </c>
      <c r="F1823" s="15">
        <f>ABS(Tabelle2[[#This Row],[Stop]]-Tabelle2[[#This Row],[Start]]+1)</f>
        <v>577</v>
      </c>
      <c r="G1823" s="16">
        <f>Tabelle2[[#This Row],[Size '[bp']]]/$F$3118*100</f>
        <v>1.9897786759178158E-2</v>
      </c>
      <c r="I1823" s="14" t="s">
        <v>8803</v>
      </c>
      <c r="J1823" s="14" t="s">
        <v>8203</v>
      </c>
      <c r="K1823" s="22"/>
      <c r="L1823" s="22"/>
      <c r="M1823" s="24"/>
      <c r="N1823" s="20"/>
      <c r="O1823" s="21">
        <v>1</v>
      </c>
      <c r="P1823" s="20"/>
      <c r="Q1823" s="21">
        <v>1</v>
      </c>
    </row>
    <row r="1824" spans="1:17" x14ac:dyDescent="0.25">
      <c r="A1824" s="15" t="s">
        <v>1401</v>
      </c>
      <c r="B1824" s="15" t="s">
        <v>5355</v>
      </c>
      <c r="D1824" s="15">
        <v>1902388</v>
      </c>
      <c r="E1824" s="15">
        <v>1901273</v>
      </c>
      <c r="F1824" s="15">
        <f>ABS(Tabelle2[[#This Row],[Stop]]-Tabelle2[[#This Row],[Start]]+1)</f>
        <v>1114</v>
      </c>
      <c r="G1824" s="16">
        <f>Tabelle2[[#This Row],[Size '[bp']]]/$F$3118*100</f>
        <v>3.8416177555848294E-2</v>
      </c>
      <c r="I1824" s="14" t="s">
        <v>8757</v>
      </c>
      <c r="J1824" s="14" t="s">
        <v>8203</v>
      </c>
      <c r="K1824" s="22"/>
      <c r="L1824" s="22"/>
      <c r="M1824" s="24"/>
      <c r="N1824" s="20"/>
      <c r="O1824" s="21">
        <v>1</v>
      </c>
      <c r="P1824" s="20"/>
      <c r="Q1824" s="21">
        <v>1</v>
      </c>
    </row>
    <row r="1825" spans="1:17" x14ac:dyDescent="0.25">
      <c r="A1825" s="15" t="s">
        <v>1400</v>
      </c>
      <c r="B1825" s="15" t="s">
        <v>5356</v>
      </c>
      <c r="D1825" s="15">
        <v>1903383</v>
      </c>
      <c r="E1825" s="15">
        <v>1902535</v>
      </c>
      <c r="F1825" s="15">
        <f>ABS(Tabelle2[[#This Row],[Stop]]-Tabelle2[[#This Row],[Start]]+1)</f>
        <v>847</v>
      </c>
      <c r="G1825" s="16">
        <f>Tabelle2[[#This Row],[Size '[bp']]]/$F$3118*100</f>
        <v>2.9208709506107274E-2</v>
      </c>
      <c r="I1825" s="14" t="s">
        <v>8755</v>
      </c>
      <c r="J1825" s="14" t="s">
        <v>8203</v>
      </c>
      <c r="K1825" s="22"/>
      <c r="L1825" s="22"/>
      <c r="M1825" s="24"/>
      <c r="N1825" s="20"/>
      <c r="O1825" s="21">
        <v>1</v>
      </c>
      <c r="P1825" s="20"/>
      <c r="Q1825" s="21">
        <v>1</v>
      </c>
    </row>
    <row r="1826" spans="1:17" x14ac:dyDescent="0.25">
      <c r="A1826" s="15" t="s">
        <v>1399</v>
      </c>
      <c r="B1826" s="15" t="s">
        <v>5357</v>
      </c>
      <c r="D1826" s="15">
        <v>1904355</v>
      </c>
      <c r="E1826" s="15">
        <v>1903474</v>
      </c>
      <c r="F1826" s="15">
        <f>ABS(Tabelle2[[#This Row],[Stop]]-Tabelle2[[#This Row],[Start]]+1)</f>
        <v>880</v>
      </c>
      <c r="G1826" s="16">
        <f>Tabelle2[[#This Row],[Size '[bp']]]/$F$3118*100</f>
        <v>3.0346711175176389E-2</v>
      </c>
      <c r="I1826" s="14" t="s">
        <v>8754</v>
      </c>
      <c r="J1826" s="14" t="s">
        <v>8203</v>
      </c>
      <c r="K1826" s="22"/>
      <c r="L1826" s="22"/>
      <c r="M1826" s="24"/>
      <c r="N1826" s="20"/>
      <c r="O1826" s="21">
        <v>1</v>
      </c>
      <c r="P1826" s="20"/>
      <c r="Q1826" s="21">
        <v>1</v>
      </c>
    </row>
    <row r="1827" spans="1:17" x14ac:dyDescent="0.25">
      <c r="A1827" s="15" t="s">
        <v>1398</v>
      </c>
      <c r="B1827" s="15" t="s">
        <v>5358</v>
      </c>
      <c r="D1827" s="15">
        <v>1907350</v>
      </c>
      <c r="E1827" s="15">
        <v>1904582</v>
      </c>
      <c r="F1827" s="15">
        <f>ABS(Tabelle2[[#This Row],[Stop]]-Tabelle2[[#This Row],[Start]]+1)</f>
        <v>2767</v>
      </c>
      <c r="G1827" s="16">
        <f>Tabelle2[[#This Row],[Size '[bp']]]/$F$3118*100</f>
        <v>9.5419715706492117E-2</v>
      </c>
      <c r="I1827" s="14" t="s">
        <v>8754</v>
      </c>
      <c r="J1827" s="14" t="s">
        <v>8203</v>
      </c>
      <c r="K1827" s="22"/>
      <c r="L1827" s="22"/>
      <c r="M1827" s="24"/>
      <c r="N1827" s="20"/>
      <c r="O1827" s="21">
        <v>1</v>
      </c>
      <c r="P1827" s="20"/>
      <c r="Q1827" s="21">
        <v>1</v>
      </c>
    </row>
    <row r="1828" spans="1:17" x14ac:dyDescent="0.25">
      <c r="A1828" s="15" t="s">
        <v>1397</v>
      </c>
      <c r="B1828" s="15" t="s">
        <v>5359</v>
      </c>
      <c r="D1828" s="15">
        <v>1908044</v>
      </c>
      <c r="E1828" s="15">
        <v>1907442</v>
      </c>
      <c r="F1828" s="15">
        <f>ABS(Tabelle2[[#This Row],[Stop]]-Tabelle2[[#This Row],[Start]]+1)</f>
        <v>601</v>
      </c>
      <c r="G1828" s="16">
        <f>Tabelle2[[#This Row],[Size '[bp']]]/$F$3118*100</f>
        <v>2.0725424336682969E-2</v>
      </c>
      <c r="I1828" s="14" t="s">
        <v>8754</v>
      </c>
      <c r="J1828" s="14" t="s">
        <v>8203</v>
      </c>
      <c r="K1828" s="22"/>
      <c r="L1828" s="22"/>
      <c r="M1828" s="24"/>
      <c r="N1828" s="20"/>
      <c r="O1828" s="21">
        <v>1</v>
      </c>
      <c r="P1828" s="20"/>
      <c r="Q1828" s="21">
        <v>1</v>
      </c>
    </row>
    <row r="1829" spans="1:17" x14ac:dyDescent="0.25">
      <c r="A1829" s="15" t="s">
        <v>1396</v>
      </c>
      <c r="B1829" s="15" t="s">
        <v>5360</v>
      </c>
      <c r="D1829" s="15">
        <v>1909386</v>
      </c>
      <c r="E1829" s="15">
        <v>1908133</v>
      </c>
      <c r="F1829" s="15">
        <f>ABS(Tabelle2[[#This Row],[Stop]]-Tabelle2[[#This Row],[Start]]+1)</f>
        <v>1252</v>
      </c>
      <c r="G1829" s="16">
        <f>Tabelle2[[#This Row],[Size '[bp']]]/$F$3118*100</f>
        <v>4.3175093626500953E-2</v>
      </c>
      <c r="I1829" s="14" t="s">
        <v>8754</v>
      </c>
      <c r="J1829" s="14" t="s">
        <v>8203</v>
      </c>
      <c r="K1829" s="22"/>
      <c r="L1829" s="22"/>
      <c r="M1829" s="24"/>
      <c r="N1829" s="20"/>
      <c r="O1829" s="21">
        <v>1</v>
      </c>
      <c r="P1829" s="20"/>
      <c r="Q1829" s="21">
        <v>1</v>
      </c>
    </row>
    <row r="1830" spans="1:17" x14ac:dyDescent="0.25">
      <c r="A1830" s="15" t="s">
        <v>1395</v>
      </c>
      <c r="B1830" s="15" t="s">
        <v>5361</v>
      </c>
      <c r="D1830" s="15">
        <v>1910132</v>
      </c>
      <c r="E1830" s="15">
        <v>1909434</v>
      </c>
      <c r="F1830" s="15">
        <f>ABS(Tabelle2[[#This Row],[Stop]]-Tabelle2[[#This Row],[Start]]+1)</f>
        <v>697</v>
      </c>
      <c r="G1830" s="16">
        <f>Tabelle2[[#This Row],[Size '[bp']]]/$F$3118*100</f>
        <v>2.4035974646702207E-2</v>
      </c>
      <c r="I1830" s="14" t="s">
        <v>8757</v>
      </c>
      <c r="J1830" s="14" t="s">
        <v>8203</v>
      </c>
      <c r="K1830" s="22"/>
      <c r="L1830" s="22"/>
      <c r="M1830" s="24"/>
      <c r="N1830" s="20"/>
      <c r="O1830" s="21">
        <v>1</v>
      </c>
      <c r="P1830" s="20"/>
      <c r="Q1830" s="21">
        <v>1</v>
      </c>
    </row>
    <row r="1831" spans="1:17" x14ac:dyDescent="0.25">
      <c r="A1831" s="15" t="s">
        <v>1394</v>
      </c>
      <c r="B1831" s="15" t="s">
        <v>5362</v>
      </c>
      <c r="D1831" s="15">
        <v>1910970</v>
      </c>
      <c r="E1831" s="15">
        <v>1910254</v>
      </c>
      <c r="F1831" s="15">
        <f>ABS(Tabelle2[[#This Row],[Stop]]-Tabelle2[[#This Row],[Start]]+1)</f>
        <v>715</v>
      </c>
      <c r="G1831" s="16">
        <f>Tabelle2[[#This Row],[Size '[bp']]]/$F$3118*100</f>
        <v>2.4656702829830818E-2</v>
      </c>
      <c r="I1831" s="14" t="s">
        <v>8757</v>
      </c>
      <c r="J1831" s="14" t="s">
        <v>8203</v>
      </c>
      <c r="K1831" s="22"/>
      <c r="L1831" s="22"/>
      <c r="M1831" s="24"/>
      <c r="N1831" s="20"/>
      <c r="O1831" s="21">
        <v>1</v>
      </c>
      <c r="P1831" s="20"/>
      <c r="Q1831" s="21">
        <v>1</v>
      </c>
    </row>
    <row r="1832" spans="1:17" x14ac:dyDescent="0.25">
      <c r="A1832" s="15" t="s">
        <v>1393</v>
      </c>
      <c r="B1832" s="15" t="s">
        <v>5363</v>
      </c>
      <c r="D1832" s="15">
        <v>1911980</v>
      </c>
      <c r="E1832" s="15">
        <v>1910970</v>
      </c>
      <c r="F1832" s="15">
        <f>ABS(Tabelle2[[#This Row],[Stop]]-Tabelle2[[#This Row],[Start]]+1)</f>
        <v>1009</v>
      </c>
      <c r="G1832" s="16">
        <f>Tabelle2[[#This Row],[Size '[bp']]]/$F$3118*100</f>
        <v>3.4795263154264747E-2</v>
      </c>
      <c r="I1832" s="14" t="s">
        <v>8757</v>
      </c>
      <c r="J1832" s="14" t="s">
        <v>8203</v>
      </c>
      <c r="K1832" s="22"/>
      <c r="L1832" s="22"/>
      <c r="M1832" s="24"/>
      <c r="N1832" s="20"/>
      <c r="O1832" s="21">
        <v>1</v>
      </c>
      <c r="P1832" s="20"/>
      <c r="Q1832" s="21">
        <v>1</v>
      </c>
    </row>
    <row r="1833" spans="1:17" ht="25.5" x14ac:dyDescent="0.25">
      <c r="A1833" s="15" t="s">
        <v>1392</v>
      </c>
      <c r="B1833" s="15" t="s">
        <v>5364</v>
      </c>
      <c r="D1833" s="15">
        <v>1913772</v>
      </c>
      <c r="E1833" s="15">
        <v>1912111</v>
      </c>
      <c r="F1833" s="15">
        <f>ABS(Tabelle2[[#This Row],[Stop]]-Tabelle2[[#This Row],[Start]]+1)</f>
        <v>1660</v>
      </c>
      <c r="G1833" s="16">
        <f>Tabelle2[[#This Row],[Size '[bp']]]/$F$3118*100</f>
        <v>5.7244932444082734E-2</v>
      </c>
      <c r="I1833" s="14" t="s">
        <v>8804</v>
      </c>
      <c r="J1833" s="14" t="s">
        <v>8203</v>
      </c>
      <c r="K1833" s="22"/>
      <c r="L1833" s="22"/>
      <c r="M1833" s="24"/>
      <c r="N1833" s="20"/>
      <c r="O1833" s="21">
        <v>1</v>
      </c>
      <c r="P1833" s="20"/>
      <c r="Q1833" s="21">
        <v>1</v>
      </c>
    </row>
    <row r="1834" spans="1:17" x14ac:dyDescent="0.25">
      <c r="A1834" s="15" t="s">
        <v>1391</v>
      </c>
      <c r="B1834" s="15" t="s">
        <v>5365</v>
      </c>
      <c r="D1834" s="15">
        <v>1915265</v>
      </c>
      <c r="E1834" s="15">
        <v>1913802</v>
      </c>
      <c r="F1834" s="15">
        <f>ABS(Tabelle2[[#This Row],[Stop]]-Tabelle2[[#This Row],[Start]]+1)</f>
        <v>1462</v>
      </c>
      <c r="G1834" s="16">
        <f>Tabelle2[[#This Row],[Size '[bp']]]/$F$3118*100</f>
        <v>5.0416922429668047E-2</v>
      </c>
      <c r="I1834" s="14" t="s">
        <v>8760</v>
      </c>
      <c r="J1834" s="14" t="s">
        <v>8203</v>
      </c>
      <c r="K1834" s="22"/>
      <c r="L1834" s="22"/>
      <c r="M1834" s="24"/>
      <c r="N1834" s="20"/>
      <c r="O1834" s="21">
        <v>1</v>
      </c>
      <c r="P1834" s="20"/>
      <c r="Q1834" s="21">
        <v>1</v>
      </c>
    </row>
    <row r="1835" spans="1:17" x14ac:dyDescent="0.25">
      <c r="A1835" s="15" t="s">
        <v>1390</v>
      </c>
      <c r="D1835" s="15">
        <v>1915801</v>
      </c>
      <c r="E1835" s="15">
        <v>1915442</v>
      </c>
      <c r="F1835" s="15">
        <f>ABS(Tabelle2[[#This Row],[Stop]]-Tabelle2[[#This Row],[Start]]+1)</f>
        <v>358</v>
      </c>
      <c r="G1835" s="16">
        <f>Tabelle2[[#This Row],[Size '[bp']]]/$F$3118*100</f>
        <v>1.2345593864446759E-2</v>
      </c>
      <c r="I1835" s="14" t="s">
        <v>8757</v>
      </c>
      <c r="J1835" s="14" t="s">
        <v>8203</v>
      </c>
      <c r="K1835" s="22"/>
      <c r="L1835" s="22"/>
      <c r="M1835" s="24"/>
      <c r="N1835" s="20"/>
      <c r="O1835" s="21">
        <v>1</v>
      </c>
      <c r="P1835" s="20"/>
      <c r="Q1835" s="21">
        <v>1</v>
      </c>
    </row>
    <row r="1836" spans="1:17" x14ac:dyDescent="0.25">
      <c r="A1836" s="15" t="s">
        <v>1389</v>
      </c>
      <c r="B1836" s="15" t="s">
        <v>5366</v>
      </c>
      <c r="D1836" s="15">
        <v>1917705</v>
      </c>
      <c r="E1836" s="15">
        <v>1916194</v>
      </c>
      <c r="F1836" s="15">
        <f>ABS(Tabelle2[[#This Row],[Stop]]-Tabelle2[[#This Row],[Start]]+1)</f>
        <v>1510</v>
      </c>
      <c r="G1836" s="16">
        <f>Tabelle2[[#This Row],[Size '[bp']]]/$F$3118*100</f>
        <v>5.2072197584677668E-2</v>
      </c>
      <c r="I1836" s="14" t="s">
        <v>8805</v>
      </c>
      <c r="J1836" s="14" t="s">
        <v>8203</v>
      </c>
      <c r="K1836" s="22"/>
      <c r="L1836" s="22"/>
      <c r="M1836" s="24"/>
      <c r="N1836" s="20"/>
      <c r="O1836" s="21">
        <v>1</v>
      </c>
      <c r="P1836" s="20"/>
      <c r="Q1836" s="21">
        <v>1</v>
      </c>
    </row>
    <row r="1837" spans="1:17" x14ac:dyDescent="0.25">
      <c r="A1837" s="15" t="s">
        <v>1388</v>
      </c>
      <c r="D1837" s="15">
        <v>1917900</v>
      </c>
      <c r="E1837" s="15">
        <v>1918208</v>
      </c>
      <c r="F1837" s="15">
        <f>ABS(Tabelle2[[#This Row],[Stop]]-Tabelle2[[#This Row],[Start]]+1)</f>
        <v>309</v>
      </c>
      <c r="G1837" s="16">
        <f>Tabelle2[[#This Row],[Size '[bp']]]/$F$3118*100</f>
        <v>1.0655833810374438E-2</v>
      </c>
      <c r="I1837" s="14" t="s">
        <v>8754</v>
      </c>
      <c r="J1837" s="14" t="s">
        <v>8203</v>
      </c>
      <c r="K1837" s="22"/>
      <c r="L1837" s="22"/>
      <c r="M1837" s="24"/>
      <c r="N1837" s="20"/>
      <c r="O1837" s="21">
        <v>1</v>
      </c>
      <c r="P1837" s="20"/>
      <c r="Q1837" s="21">
        <v>1</v>
      </c>
    </row>
    <row r="1838" spans="1:17" x14ac:dyDescent="0.25">
      <c r="A1838" s="15" t="s">
        <v>1387</v>
      </c>
      <c r="D1838" s="15">
        <v>1918416</v>
      </c>
      <c r="E1838" s="15">
        <v>1918640</v>
      </c>
      <c r="F1838" s="15">
        <f>ABS(Tabelle2[[#This Row],[Stop]]-Tabelle2[[#This Row],[Start]]+1)</f>
        <v>225</v>
      </c>
      <c r="G1838" s="16">
        <f>Tabelle2[[#This Row],[Size '[bp']]]/$F$3118*100</f>
        <v>7.7591022891075993E-3</v>
      </c>
      <c r="I1838" s="14" t="s">
        <v>8754</v>
      </c>
      <c r="J1838" s="14" t="s">
        <v>8203</v>
      </c>
      <c r="K1838" s="22" t="s">
        <v>7344</v>
      </c>
      <c r="L1838" s="22"/>
      <c r="M1838" s="24"/>
      <c r="N1838" s="20"/>
      <c r="O1838" s="21">
        <v>1</v>
      </c>
      <c r="P1838" s="20"/>
      <c r="Q1838" s="21">
        <v>1</v>
      </c>
    </row>
    <row r="1839" spans="1:17" x14ac:dyDescent="0.25">
      <c r="A1839" s="15" t="s">
        <v>1386</v>
      </c>
      <c r="D1839" s="15">
        <v>1918986</v>
      </c>
      <c r="E1839" s="15">
        <v>1918798</v>
      </c>
      <c r="F1839" s="15">
        <f>ABS(Tabelle2[[#This Row],[Stop]]-Tabelle2[[#This Row],[Start]]+1)</f>
        <v>187</v>
      </c>
      <c r="G1839" s="16">
        <f>Tabelle2[[#This Row],[Size '[bp']]]/$F$3118*100</f>
        <v>6.4486761247249825E-3</v>
      </c>
      <c r="I1839" s="14" t="s">
        <v>8754</v>
      </c>
      <c r="J1839" s="14" t="s">
        <v>8203</v>
      </c>
      <c r="K1839" s="22"/>
      <c r="L1839" s="22"/>
      <c r="M1839" s="24"/>
      <c r="N1839" s="20"/>
      <c r="O1839" s="21">
        <v>1</v>
      </c>
      <c r="P1839" s="20"/>
      <c r="Q1839" s="21">
        <v>1</v>
      </c>
    </row>
    <row r="1840" spans="1:17" x14ac:dyDescent="0.25">
      <c r="A1840" s="15" t="s">
        <v>1385</v>
      </c>
      <c r="B1840" s="15" t="s">
        <v>5367</v>
      </c>
      <c r="D1840" s="15">
        <v>1919680</v>
      </c>
      <c r="E1840" s="15">
        <v>1919033</v>
      </c>
      <c r="F1840" s="15">
        <f>ABS(Tabelle2[[#This Row],[Stop]]-Tabelle2[[#This Row],[Start]]+1)</f>
        <v>646</v>
      </c>
      <c r="G1840" s="16">
        <f>Tabelle2[[#This Row],[Size '[bp']]]/$F$3118*100</f>
        <v>2.2277244794504488E-2</v>
      </c>
      <c r="I1840" s="14" t="s">
        <v>8754</v>
      </c>
      <c r="J1840" s="14" t="s">
        <v>8203</v>
      </c>
      <c r="K1840" s="22"/>
      <c r="L1840" s="22"/>
      <c r="M1840" s="24"/>
      <c r="N1840" s="20"/>
      <c r="O1840" s="21">
        <v>1</v>
      </c>
      <c r="P1840" s="20"/>
      <c r="Q1840" s="21">
        <v>1</v>
      </c>
    </row>
    <row r="1841" spans="1:17" x14ac:dyDescent="0.25">
      <c r="A1841" s="15" t="s">
        <v>1384</v>
      </c>
      <c r="D1841" s="15">
        <v>1920933</v>
      </c>
      <c r="E1841" s="15">
        <v>1920172</v>
      </c>
      <c r="F1841" s="15">
        <f>ABS(Tabelle2[[#This Row],[Stop]]-Tabelle2[[#This Row],[Start]]+1)</f>
        <v>760</v>
      </c>
      <c r="G1841" s="16">
        <f>Tabelle2[[#This Row],[Size '[bp']]]/$F$3118*100</f>
        <v>2.6208523287652337E-2</v>
      </c>
      <c r="I1841" s="14" t="s">
        <v>8754</v>
      </c>
      <c r="J1841" s="14" t="s">
        <v>8203</v>
      </c>
      <c r="K1841" s="22"/>
      <c r="L1841" s="22"/>
      <c r="M1841" s="24"/>
      <c r="N1841" s="20"/>
      <c r="O1841" s="21">
        <v>1</v>
      </c>
      <c r="P1841" s="20"/>
      <c r="Q1841" s="21">
        <v>1</v>
      </c>
    </row>
    <row r="1842" spans="1:17" x14ac:dyDescent="0.25">
      <c r="A1842" s="15" t="s">
        <v>1383</v>
      </c>
      <c r="B1842" s="15" t="s">
        <v>5368</v>
      </c>
      <c r="D1842" s="15">
        <v>1921666</v>
      </c>
      <c r="E1842" s="15">
        <v>1921115</v>
      </c>
      <c r="F1842" s="15">
        <f>ABS(Tabelle2[[#This Row],[Stop]]-Tabelle2[[#This Row],[Start]]+1)</f>
        <v>550</v>
      </c>
      <c r="G1842" s="16">
        <f>Tabelle2[[#This Row],[Size '[bp']]]/$F$3118*100</f>
        <v>1.8966694484485243E-2</v>
      </c>
      <c r="I1842" s="14" t="s">
        <v>8754</v>
      </c>
      <c r="J1842" s="14" t="s">
        <v>8203</v>
      </c>
      <c r="K1842" s="22"/>
      <c r="L1842" s="22"/>
      <c r="M1842" s="24"/>
      <c r="N1842" s="20"/>
      <c r="O1842" s="21">
        <v>1</v>
      </c>
      <c r="P1842" s="20"/>
      <c r="Q1842" s="21">
        <v>1</v>
      </c>
    </row>
    <row r="1843" spans="1:17" x14ac:dyDescent="0.25">
      <c r="A1843" s="15" t="s">
        <v>1382</v>
      </c>
      <c r="B1843" s="15" t="s">
        <v>5369</v>
      </c>
      <c r="D1843" s="15">
        <v>1922748</v>
      </c>
      <c r="E1843" s="15">
        <v>1921816</v>
      </c>
      <c r="F1843" s="15">
        <f>ABS(Tabelle2[[#This Row],[Stop]]-Tabelle2[[#This Row],[Start]]+1)</f>
        <v>931</v>
      </c>
      <c r="G1843" s="16">
        <f>Tabelle2[[#This Row],[Size '[bp']]]/$F$3118*100</f>
        <v>3.2105441027374115E-2</v>
      </c>
      <c r="I1843" s="14" t="s">
        <v>8752</v>
      </c>
      <c r="J1843" s="14" t="s">
        <v>8203</v>
      </c>
      <c r="K1843" s="22"/>
      <c r="L1843" s="22"/>
      <c r="M1843" s="24"/>
      <c r="N1843" s="20"/>
      <c r="O1843" s="21">
        <v>1</v>
      </c>
      <c r="P1843" s="20"/>
      <c r="Q1843" s="21">
        <v>1</v>
      </c>
    </row>
    <row r="1844" spans="1:17" x14ac:dyDescent="0.25">
      <c r="A1844" s="15" t="s">
        <v>1381</v>
      </c>
      <c r="B1844" s="15" t="s">
        <v>5370</v>
      </c>
      <c r="D1844" s="15">
        <v>1927482</v>
      </c>
      <c r="E1844" s="15">
        <v>1923016</v>
      </c>
      <c r="F1844" s="15">
        <f>ABS(Tabelle2[[#This Row],[Stop]]-Tabelle2[[#This Row],[Start]]+1)</f>
        <v>4465</v>
      </c>
      <c r="G1844" s="16">
        <f>Tabelle2[[#This Row],[Size '[bp']]]/$F$3118*100</f>
        <v>0.15397507431495747</v>
      </c>
      <c r="I1844" s="14" t="s">
        <v>8757</v>
      </c>
      <c r="J1844" s="14" t="s">
        <v>8203</v>
      </c>
      <c r="K1844" s="22"/>
      <c r="L1844" s="22"/>
      <c r="M1844" s="24"/>
      <c r="N1844" s="20"/>
      <c r="O1844" s="21">
        <v>1</v>
      </c>
      <c r="P1844" s="20"/>
      <c r="Q1844" s="21">
        <v>1</v>
      </c>
    </row>
    <row r="1845" spans="1:17" x14ac:dyDescent="0.25">
      <c r="A1845" s="15" t="s">
        <v>1380</v>
      </c>
      <c r="B1845" s="15" t="s">
        <v>5371</v>
      </c>
      <c r="D1845" s="15">
        <v>1928309</v>
      </c>
      <c r="E1845" s="15">
        <v>1927728</v>
      </c>
      <c r="F1845" s="15">
        <f>ABS(Tabelle2[[#This Row],[Stop]]-Tabelle2[[#This Row],[Start]]+1)</f>
        <v>580</v>
      </c>
      <c r="G1845" s="16">
        <f>Tabelle2[[#This Row],[Size '[bp']]]/$F$3118*100</f>
        <v>2.0001241456366257E-2</v>
      </c>
      <c r="I1845" s="14" t="s">
        <v>8760</v>
      </c>
      <c r="J1845" s="14" t="s">
        <v>8203</v>
      </c>
      <c r="K1845" s="22"/>
      <c r="L1845" s="22"/>
      <c r="M1845" s="24"/>
      <c r="N1845" s="20"/>
      <c r="O1845" s="21">
        <v>1</v>
      </c>
      <c r="P1845" s="20"/>
      <c r="Q1845" s="21">
        <v>1</v>
      </c>
    </row>
    <row r="1846" spans="1:17" x14ac:dyDescent="0.25">
      <c r="A1846" s="15" t="s">
        <v>1379</v>
      </c>
      <c r="B1846" s="15" t="s">
        <v>5372</v>
      </c>
      <c r="D1846" s="15">
        <v>1929649</v>
      </c>
      <c r="E1846" s="15">
        <v>1928714</v>
      </c>
      <c r="F1846" s="15">
        <f>ABS(Tabelle2[[#This Row],[Stop]]-Tabelle2[[#This Row],[Start]]+1)</f>
        <v>934</v>
      </c>
      <c r="G1846" s="16">
        <f>Tabelle2[[#This Row],[Size '[bp']]]/$F$3118*100</f>
        <v>3.220889572456221E-2</v>
      </c>
      <c r="I1846" s="14" t="s">
        <v>8754</v>
      </c>
      <c r="J1846" s="14" t="s">
        <v>8203</v>
      </c>
      <c r="K1846" s="22" t="s">
        <v>7344</v>
      </c>
      <c r="L1846" s="22"/>
      <c r="M1846" s="24"/>
      <c r="N1846" s="20"/>
      <c r="O1846" s="21">
        <v>1</v>
      </c>
      <c r="P1846" s="20"/>
      <c r="Q1846" s="21">
        <v>1</v>
      </c>
    </row>
    <row r="1847" spans="1:17" x14ac:dyDescent="0.25">
      <c r="A1847" s="15" t="s">
        <v>1378</v>
      </c>
      <c r="B1847" s="15" t="s">
        <v>5373</v>
      </c>
      <c r="D1847" s="15">
        <v>1929683</v>
      </c>
      <c r="E1847" s="15">
        <v>1929856</v>
      </c>
      <c r="F1847" s="15">
        <f>ABS(Tabelle2[[#This Row],[Stop]]-Tabelle2[[#This Row],[Start]]+1)</f>
        <v>174</v>
      </c>
      <c r="G1847" s="16">
        <f>Tabelle2[[#This Row],[Size '[bp']]]/$F$3118*100</f>
        <v>6.0003724369098767E-3</v>
      </c>
      <c r="I1847" s="14" t="s">
        <v>8806</v>
      </c>
      <c r="J1847" s="14" t="s">
        <v>8203</v>
      </c>
      <c r="K1847" s="22"/>
      <c r="L1847" s="22"/>
      <c r="M1847" s="24"/>
      <c r="N1847" s="20"/>
      <c r="O1847" s="21">
        <v>1</v>
      </c>
      <c r="P1847" s="20"/>
      <c r="Q1847" s="21">
        <v>1</v>
      </c>
    </row>
    <row r="1848" spans="1:17" x14ac:dyDescent="0.25">
      <c r="A1848" s="15" t="s">
        <v>1377</v>
      </c>
      <c r="D1848" s="15">
        <v>1930006</v>
      </c>
      <c r="E1848" s="15">
        <v>1930383</v>
      </c>
      <c r="F1848" s="15">
        <f>ABS(Tabelle2[[#This Row],[Stop]]-Tabelle2[[#This Row],[Start]]+1)</f>
        <v>378</v>
      </c>
      <c r="G1848" s="16">
        <f>Tabelle2[[#This Row],[Size '[bp']]]/$F$3118*100</f>
        <v>1.3035291845700769E-2</v>
      </c>
      <c r="I1848" s="14" t="s">
        <v>8755</v>
      </c>
      <c r="J1848" s="14" t="s">
        <v>8203</v>
      </c>
      <c r="K1848" s="22"/>
      <c r="L1848" s="22"/>
      <c r="M1848" s="24"/>
      <c r="N1848" s="20"/>
      <c r="O1848" s="21">
        <v>1</v>
      </c>
      <c r="P1848" s="20"/>
      <c r="Q1848" s="21">
        <v>1</v>
      </c>
    </row>
    <row r="1849" spans="1:17" x14ac:dyDescent="0.25">
      <c r="A1849" s="15" t="s">
        <v>1376</v>
      </c>
      <c r="B1849" s="15" t="s">
        <v>5374</v>
      </c>
      <c r="D1849" s="15">
        <v>1932351</v>
      </c>
      <c r="E1849" s="15">
        <v>1930528</v>
      </c>
      <c r="F1849" s="15">
        <f>ABS(Tabelle2[[#This Row],[Stop]]-Tabelle2[[#This Row],[Start]]+1)</f>
        <v>1822</v>
      </c>
      <c r="G1849" s="16">
        <f>Tabelle2[[#This Row],[Size '[bp']]]/$F$3118*100</f>
        <v>6.2831486092240207E-2</v>
      </c>
      <c r="I1849" s="14" t="s">
        <v>8752</v>
      </c>
      <c r="J1849" s="14" t="s">
        <v>8203</v>
      </c>
      <c r="K1849" s="22"/>
      <c r="L1849" s="22"/>
      <c r="M1849" s="24"/>
      <c r="N1849" s="20"/>
      <c r="O1849" s="21">
        <v>1</v>
      </c>
      <c r="P1849" s="20"/>
      <c r="Q1849" s="21">
        <v>1</v>
      </c>
    </row>
    <row r="1850" spans="1:17" x14ac:dyDescent="0.25">
      <c r="A1850" s="15" t="s">
        <v>1375</v>
      </c>
      <c r="D1850" s="15">
        <v>1932662</v>
      </c>
      <c r="E1850" s="15">
        <v>1932459</v>
      </c>
      <c r="F1850" s="15">
        <f>ABS(Tabelle2[[#This Row],[Stop]]-Tabelle2[[#This Row],[Start]]+1)</f>
        <v>202</v>
      </c>
      <c r="G1850" s="16">
        <f>Tabelle2[[#This Row],[Size '[bp']]]/$F$3118*100</f>
        <v>6.9659496106654895E-3</v>
      </c>
      <c r="I1850" s="14" t="s">
        <v>8754</v>
      </c>
      <c r="J1850" s="14" t="s">
        <v>8203</v>
      </c>
      <c r="K1850" s="22"/>
      <c r="L1850" s="22"/>
      <c r="M1850" s="24"/>
      <c r="N1850" s="20"/>
      <c r="O1850" s="21">
        <v>1</v>
      </c>
      <c r="P1850" s="20"/>
      <c r="Q1850" s="21">
        <v>1</v>
      </c>
    </row>
    <row r="1851" spans="1:17" x14ac:dyDescent="0.25">
      <c r="A1851" s="15" t="s">
        <v>1374</v>
      </c>
      <c r="B1851" s="15" t="s">
        <v>5375</v>
      </c>
      <c r="D1851" s="15">
        <v>1933351</v>
      </c>
      <c r="E1851" s="15">
        <v>1932890</v>
      </c>
      <c r="F1851" s="15">
        <f>ABS(Tabelle2[[#This Row],[Stop]]-Tabelle2[[#This Row],[Start]]+1)</f>
        <v>460</v>
      </c>
      <c r="G1851" s="16">
        <f>Tabelle2[[#This Row],[Size '[bp']]]/$F$3118*100</f>
        <v>1.5863053568842204E-2</v>
      </c>
      <c r="I1851" s="14" t="s">
        <v>8754</v>
      </c>
      <c r="J1851" s="14" t="s">
        <v>8203</v>
      </c>
      <c r="K1851" s="22"/>
      <c r="L1851" s="22"/>
      <c r="M1851" s="24"/>
      <c r="N1851" s="20"/>
      <c r="O1851" s="21">
        <v>1</v>
      </c>
      <c r="P1851" s="20"/>
      <c r="Q1851" s="21">
        <v>1</v>
      </c>
    </row>
    <row r="1852" spans="1:17" x14ac:dyDescent="0.25">
      <c r="A1852" s="15" t="s">
        <v>1373</v>
      </c>
      <c r="B1852" s="15" t="s">
        <v>5376</v>
      </c>
      <c r="D1852" s="15">
        <v>1933763</v>
      </c>
      <c r="E1852" s="15">
        <v>1933404</v>
      </c>
      <c r="F1852" s="15">
        <f>ABS(Tabelle2[[#This Row],[Stop]]-Tabelle2[[#This Row],[Start]]+1)</f>
        <v>358</v>
      </c>
      <c r="G1852" s="16">
        <f>Tabelle2[[#This Row],[Size '[bp']]]/$F$3118*100</f>
        <v>1.2345593864446759E-2</v>
      </c>
      <c r="I1852" s="14" t="s">
        <v>8807</v>
      </c>
      <c r="J1852" s="14" t="s">
        <v>8203</v>
      </c>
      <c r="K1852" s="22"/>
      <c r="L1852" s="22"/>
      <c r="M1852" s="24"/>
      <c r="N1852" s="20"/>
      <c r="O1852" s="21">
        <v>1</v>
      </c>
      <c r="P1852" s="20"/>
      <c r="Q1852" s="21">
        <v>1</v>
      </c>
    </row>
    <row r="1853" spans="1:17" x14ac:dyDescent="0.25">
      <c r="A1853" s="15" t="s">
        <v>1372</v>
      </c>
      <c r="B1853" s="15" t="s">
        <v>5377</v>
      </c>
      <c r="D1853" s="15">
        <v>1934351</v>
      </c>
      <c r="E1853" s="15">
        <v>1933842</v>
      </c>
      <c r="F1853" s="15">
        <f>ABS(Tabelle2[[#This Row],[Stop]]-Tabelle2[[#This Row],[Start]]+1)</f>
        <v>508</v>
      </c>
      <c r="G1853" s="16">
        <f>Tabelle2[[#This Row],[Size '[bp']]]/$F$3118*100</f>
        <v>1.7518328723851825E-2</v>
      </c>
      <c r="I1853" s="14" t="s">
        <v>8754</v>
      </c>
      <c r="J1853" s="14" t="s">
        <v>8203</v>
      </c>
      <c r="K1853" s="22"/>
      <c r="L1853" s="22"/>
      <c r="M1853" s="24"/>
      <c r="N1853" s="20"/>
      <c r="O1853" s="21">
        <v>1</v>
      </c>
      <c r="P1853" s="20"/>
      <c r="Q1853" s="21">
        <v>1</v>
      </c>
    </row>
    <row r="1854" spans="1:17" x14ac:dyDescent="0.25">
      <c r="A1854" s="15" t="s">
        <v>1371</v>
      </c>
      <c r="B1854" s="15" t="s">
        <v>5378</v>
      </c>
      <c r="D1854" s="15">
        <v>1935830</v>
      </c>
      <c r="E1854" s="15">
        <v>1934991</v>
      </c>
      <c r="F1854" s="15">
        <f>ABS(Tabelle2[[#This Row],[Stop]]-Tabelle2[[#This Row],[Start]]+1)</f>
        <v>838</v>
      </c>
      <c r="G1854" s="16">
        <f>Tabelle2[[#This Row],[Size '[bp']]]/$F$3118*100</f>
        <v>2.8898345414542975E-2</v>
      </c>
      <c r="I1854" s="14" t="s">
        <v>8755</v>
      </c>
      <c r="J1854" s="14" t="s">
        <v>8203</v>
      </c>
      <c r="K1854" s="22"/>
      <c r="L1854" s="22"/>
      <c r="M1854" s="24"/>
      <c r="N1854" s="20"/>
      <c r="O1854" s="21">
        <v>1</v>
      </c>
      <c r="P1854" s="20"/>
      <c r="Q1854" s="21">
        <v>1</v>
      </c>
    </row>
    <row r="1855" spans="1:17" x14ac:dyDescent="0.25">
      <c r="A1855" s="15" t="s">
        <v>1370</v>
      </c>
      <c r="B1855" s="15" t="s">
        <v>5379</v>
      </c>
      <c r="D1855" s="15">
        <v>1937384</v>
      </c>
      <c r="E1855" s="15">
        <v>1936440</v>
      </c>
      <c r="F1855" s="15">
        <f>ABS(Tabelle2[[#This Row],[Stop]]-Tabelle2[[#This Row],[Start]]+1)</f>
        <v>943</v>
      </c>
      <c r="G1855" s="16">
        <f>Tabelle2[[#This Row],[Size '[bp']]]/$F$3118*100</f>
        <v>3.2519259816126515E-2</v>
      </c>
      <c r="I1855" s="14" t="s">
        <v>8752</v>
      </c>
      <c r="J1855" s="14" t="s">
        <v>8203</v>
      </c>
      <c r="K1855" s="22"/>
      <c r="L1855" s="22"/>
      <c r="M1855" s="24"/>
      <c r="N1855" s="20"/>
      <c r="O1855" s="21">
        <v>1</v>
      </c>
      <c r="P1855" s="20"/>
      <c r="Q1855" s="21">
        <v>1</v>
      </c>
    </row>
    <row r="1856" spans="1:17" x14ac:dyDescent="0.25">
      <c r="A1856" s="15" t="s">
        <v>1369</v>
      </c>
      <c r="B1856" s="15" t="s">
        <v>5380</v>
      </c>
      <c r="D1856" s="15">
        <v>1937764</v>
      </c>
      <c r="E1856" s="15">
        <v>1938324</v>
      </c>
      <c r="F1856" s="15">
        <f>ABS(Tabelle2[[#This Row],[Stop]]-Tabelle2[[#This Row],[Start]]+1)</f>
        <v>561</v>
      </c>
      <c r="G1856" s="16">
        <f>Tabelle2[[#This Row],[Size '[bp']]]/$F$3118*100</f>
        <v>1.9346028374174949E-2</v>
      </c>
      <c r="I1856" s="14" t="s">
        <v>8755</v>
      </c>
      <c r="J1856" s="14" t="s">
        <v>8203</v>
      </c>
      <c r="K1856" s="22"/>
      <c r="L1856" s="22"/>
      <c r="M1856" s="24"/>
      <c r="N1856" s="20"/>
      <c r="O1856" s="21">
        <v>1</v>
      </c>
      <c r="P1856" s="20"/>
      <c r="Q1856" s="21">
        <v>1</v>
      </c>
    </row>
    <row r="1857" spans="1:17" x14ac:dyDescent="0.25">
      <c r="A1857" s="15" t="s">
        <v>1368</v>
      </c>
      <c r="D1857" s="15">
        <v>1938346</v>
      </c>
      <c r="E1857" s="15">
        <v>1938450</v>
      </c>
      <c r="F1857" s="15">
        <f>ABS(Tabelle2[[#This Row],[Stop]]-Tabelle2[[#This Row],[Start]]+1)</f>
        <v>105</v>
      </c>
      <c r="G1857" s="16">
        <f>Tabelle2[[#This Row],[Size '[bp']]]/$F$3118*100</f>
        <v>3.6209144015835462E-3</v>
      </c>
      <c r="I1857" s="14" t="s">
        <v>8754</v>
      </c>
      <c r="J1857" s="14" t="s">
        <v>8203</v>
      </c>
      <c r="K1857" s="22"/>
      <c r="L1857" s="22"/>
      <c r="M1857" s="24"/>
      <c r="N1857" s="20"/>
      <c r="O1857" s="21">
        <v>1</v>
      </c>
      <c r="P1857" s="20"/>
      <c r="Q1857" s="21">
        <v>1</v>
      </c>
    </row>
    <row r="1858" spans="1:17" x14ac:dyDescent="0.25">
      <c r="A1858" s="15" t="s">
        <v>1367</v>
      </c>
      <c r="D1858" s="15">
        <v>1938674</v>
      </c>
      <c r="E1858" s="15">
        <v>1938886</v>
      </c>
      <c r="F1858" s="15">
        <f>ABS(Tabelle2[[#This Row],[Stop]]-Tabelle2[[#This Row],[Start]]+1)</f>
        <v>213</v>
      </c>
      <c r="G1858" s="16">
        <f>Tabelle2[[#This Row],[Size '[bp']]]/$F$3118*100</f>
        <v>7.3452835003551941E-3</v>
      </c>
      <c r="I1858" s="14" t="s">
        <v>8754</v>
      </c>
      <c r="J1858" s="14" t="s">
        <v>8203</v>
      </c>
      <c r="K1858" s="22"/>
      <c r="L1858" s="22"/>
      <c r="M1858" s="24"/>
      <c r="N1858" s="20"/>
      <c r="O1858" s="21">
        <v>1</v>
      </c>
      <c r="P1858" s="20"/>
      <c r="Q1858" s="21">
        <v>1</v>
      </c>
    </row>
    <row r="1859" spans="1:17" x14ac:dyDescent="0.25">
      <c r="A1859" s="15" t="s">
        <v>1366</v>
      </c>
      <c r="B1859" s="15" t="s">
        <v>5381</v>
      </c>
      <c r="D1859" s="15">
        <v>1939491</v>
      </c>
      <c r="E1859" s="15">
        <v>1938955</v>
      </c>
      <c r="F1859" s="15">
        <f>ABS(Tabelle2[[#This Row],[Stop]]-Tabelle2[[#This Row],[Start]]+1)</f>
        <v>535</v>
      </c>
      <c r="G1859" s="16">
        <f>Tabelle2[[#This Row],[Size '[bp']]]/$F$3118*100</f>
        <v>1.8449420998544738E-2</v>
      </c>
      <c r="I1859" s="14" t="s">
        <v>8755</v>
      </c>
      <c r="J1859" s="14" t="s">
        <v>8203</v>
      </c>
      <c r="K1859" s="22"/>
      <c r="L1859" s="22"/>
      <c r="M1859" s="24"/>
      <c r="N1859" s="20"/>
      <c r="O1859" s="21">
        <v>1</v>
      </c>
      <c r="P1859" s="20"/>
      <c r="Q1859" s="21">
        <v>1</v>
      </c>
    </row>
    <row r="1860" spans="1:17" x14ac:dyDescent="0.25">
      <c r="A1860" s="15" t="s">
        <v>1365</v>
      </c>
      <c r="B1860" s="15" t="s">
        <v>5382</v>
      </c>
      <c r="D1860" s="15">
        <v>1940536</v>
      </c>
      <c r="E1860" s="15">
        <v>1940000</v>
      </c>
      <c r="F1860" s="15">
        <f>ABS(Tabelle2[[#This Row],[Stop]]-Tabelle2[[#This Row],[Start]]+1)</f>
        <v>535</v>
      </c>
      <c r="G1860" s="16">
        <f>Tabelle2[[#This Row],[Size '[bp']]]/$F$3118*100</f>
        <v>1.8449420998544738E-2</v>
      </c>
      <c r="I1860" s="14" t="s">
        <v>8754</v>
      </c>
      <c r="J1860" s="14" t="s">
        <v>8203</v>
      </c>
      <c r="K1860" s="22"/>
      <c r="L1860" s="22"/>
      <c r="M1860" s="24"/>
      <c r="N1860" s="20"/>
      <c r="O1860" s="21">
        <v>1</v>
      </c>
      <c r="P1860" s="20"/>
      <c r="Q1860" s="21">
        <v>1</v>
      </c>
    </row>
    <row r="1861" spans="1:17" x14ac:dyDescent="0.25">
      <c r="A1861" s="15" t="s">
        <v>1364</v>
      </c>
      <c r="B1861" s="15" t="s">
        <v>5383</v>
      </c>
      <c r="D1861" s="15">
        <v>1940666</v>
      </c>
      <c r="E1861" s="15">
        <v>1941610</v>
      </c>
      <c r="F1861" s="15">
        <f>ABS(Tabelle2[[#This Row],[Stop]]-Tabelle2[[#This Row],[Start]]+1)</f>
        <v>945</v>
      </c>
      <c r="G1861" s="16">
        <f>Tabelle2[[#This Row],[Size '[bp']]]/$F$3118*100</f>
        <v>3.2588229614251916E-2</v>
      </c>
      <c r="I1861" s="14" t="s">
        <v>8754</v>
      </c>
      <c r="J1861" s="14" t="s">
        <v>8203</v>
      </c>
      <c r="K1861" s="22"/>
      <c r="L1861" s="22"/>
      <c r="M1861" s="24"/>
      <c r="N1861" s="20"/>
      <c r="O1861" s="21">
        <v>1</v>
      </c>
      <c r="P1861" s="20"/>
      <c r="Q1861" s="21">
        <v>1</v>
      </c>
    </row>
    <row r="1862" spans="1:17" x14ac:dyDescent="0.25">
      <c r="A1862" s="15" t="s">
        <v>1363</v>
      </c>
      <c r="B1862" s="15" t="s">
        <v>5384</v>
      </c>
      <c r="D1862" s="15">
        <v>1941729</v>
      </c>
      <c r="E1862" s="15">
        <v>1942319</v>
      </c>
      <c r="F1862" s="15">
        <f>ABS(Tabelle2[[#This Row],[Stop]]-Tabelle2[[#This Row],[Start]]+1)</f>
        <v>591</v>
      </c>
      <c r="G1862" s="16">
        <f>Tabelle2[[#This Row],[Size '[bp']]]/$F$3118*100</f>
        <v>2.038057534605596E-2</v>
      </c>
      <c r="I1862" s="14" t="s">
        <v>8754</v>
      </c>
      <c r="J1862" s="14" t="s">
        <v>8203</v>
      </c>
      <c r="K1862" s="22"/>
      <c r="L1862" s="22"/>
      <c r="M1862" s="24"/>
      <c r="N1862" s="20"/>
      <c r="O1862" s="21">
        <v>1</v>
      </c>
      <c r="P1862" s="20"/>
      <c r="Q1862" s="21">
        <v>1</v>
      </c>
    </row>
    <row r="1863" spans="1:17" x14ac:dyDescent="0.25">
      <c r="A1863" s="15" t="s">
        <v>1362</v>
      </c>
      <c r="D1863" s="15">
        <v>1942579</v>
      </c>
      <c r="E1863" s="15">
        <v>1943025</v>
      </c>
      <c r="F1863" s="15">
        <f>ABS(Tabelle2[[#This Row],[Stop]]-Tabelle2[[#This Row],[Start]]+1)</f>
        <v>447</v>
      </c>
      <c r="G1863" s="16">
        <f>Tabelle2[[#This Row],[Size '[bp']]]/$F$3118*100</f>
        <v>1.5414749881027099E-2</v>
      </c>
      <c r="I1863" s="14" t="s">
        <v>8754</v>
      </c>
      <c r="J1863" s="14" t="s">
        <v>8203</v>
      </c>
      <c r="K1863" s="22"/>
      <c r="L1863" s="22"/>
      <c r="M1863" s="24"/>
      <c r="N1863" s="20"/>
      <c r="O1863" s="21">
        <v>1</v>
      </c>
      <c r="P1863" s="20"/>
      <c r="Q1863" s="21">
        <v>1</v>
      </c>
    </row>
    <row r="1864" spans="1:17" x14ac:dyDescent="0.25">
      <c r="A1864" s="15" t="s">
        <v>1361</v>
      </c>
      <c r="B1864" s="15" t="s">
        <v>5385</v>
      </c>
      <c r="D1864" s="15">
        <v>1943902</v>
      </c>
      <c r="E1864" s="15">
        <v>1943201</v>
      </c>
      <c r="F1864" s="15">
        <f>ABS(Tabelle2[[#This Row],[Stop]]-Tabelle2[[#This Row],[Start]]+1)</f>
        <v>700</v>
      </c>
      <c r="G1864" s="16">
        <f>Tabelle2[[#This Row],[Size '[bp']]]/$F$3118*100</f>
        <v>2.4139429343890313E-2</v>
      </c>
      <c r="I1864" s="14" t="s">
        <v>8755</v>
      </c>
      <c r="J1864" s="14" t="s">
        <v>8203</v>
      </c>
      <c r="K1864" s="22" t="s">
        <v>6718</v>
      </c>
      <c r="L1864" s="22"/>
      <c r="M1864" s="24"/>
      <c r="N1864" s="20"/>
      <c r="O1864" s="21">
        <v>1</v>
      </c>
      <c r="P1864" s="20"/>
      <c r="Q1864" s="21">
        <v>1</v>
      </c>
    </row>
    <row r="1865" spans="1:17" x14ac:dyDescent="0.25">
      <c r="A1865" s="15" t="s">
        <v>1360</v>
      </c>
      <c r="D1865" s="15">
        <v>1944045</v>
      </c>
      <c r="E1865" s="15">
        <v>1944287</v>
      </c>
      <c r="F1865" s="15">
        <f>ABS(Tabelle2[[#This Row],[Stop]]-Tabelle2[[#This Row],[Start]]+1)</f>
        <v>243</v>
      </c>
      <c r="G1865" s="16">
        <f>Tabelle2[[#This Row],[Size '[bp']]]/$F$3118*100</f>
        <v>8.379830472236208E-3</v>
      </c>
      <c r="I1865" s="14" t="s">
        <v>8757</v>
      </c>
      <c r="J1865" s="14" t="s">
        <v>8203</v>
      </c>
      <c r="K1865" s="22"/>
      <c r="L1865" s="22"/>
      <c r="M1865" s="24"/>
      <c r="N1865" s="20"/>
      <c r="O1865" s="21">
        <v>1</v>
      </c>
      <c r="P1865" s="20"/>
      <c r="Q1865" s="21">
        <v>1</v>
      </c>
    </row>
    <row r="1866" spans="1:17" x14ac:dyDescent="0.25">
      <c r="A1866" s="15" t="s">
        <v>1359</v>
      </c>
      <c r="D1866" s="15">
        <v>1944567</v>
      </c>
      <c r="E1866" s="15">
        <v>1944785</v>
      </c>
      <c r="F1866" s="15">
        <f>ABS(Tabelle2[[#This Row],[Stop]]-Tabelle2[[#This Row],[Start]]+1)</f>
        <v>219</v>
      </c>
      <c r="G1866" s="16">
        <f>Tabelle2[[#This Row],[Size '[bp']]]/$F$3118*100</f>
        <v>7.5521928947313967E-3</v>
      </c>
      <c r="I1866" s="14" t="s">
        <v>8757</v>
      </c>
      <c r="J1866" s="14" t="s">
        <v>8203</v>
      </c>
      <c r="K1866" s="22"/>
      <c r="L1866" s="22"/>
      <c r="M1866" s="24"/>
      <c r="N1866" s="20"/>
      <c r="O1866" s="21">
        <v>1</v>
      </c>
      <c r="P1866" s="20"/>
      <c r="Q1866" s="21">
        <v>1</v>
      </c>
    </row>
    <row r="1867" spans="1:17" x14ac:dyDescent="0.25">
      <c r="A1867" s="15" t="s">
        <v>1358</v>
      </c>
      <c r="D1867" s="15">
        <v>1944817</v>
      </c>
      <c r="E1867" s="15">
        <v>1945128</v>
      </c>
      <c r="F1867" s="15">
        <f>ABS(Tabelle2[[#This Row],[Stop]]-Tabelle2[[#This Row],[Start]]+1)</f>
        <v>312</v>
      </c>
      <c r="G1867" s="16">
        <f>Tabelle2[[#This Row],[Size '[bp']]]/$F$3118*100</f>
        <v>1.0759288507562539E-2</v>
      </c>
      <c r="I1867" s="14" t="s">
        <v>8757</v>
      </c>
      <c r="J1867" s="14" t="s">
        <v>8203</v>
      </c>
      <c r="K1867" s="22"/>
      <c r="L1867" s="22"/>
      <c r="M1867" s="24"/>
      <c r="N1867" s="20"/>
      <c r="O1867" s="21">
        <v>1</v>
      </c>
      <c r="P1867" s="20"/>
      <c r="Q1867" s="21">
        <v>1</v>
      </c>
    </row>
    <row r="1868" spans="1:17" x14ac:dyDescent="0.25">
      <c r="A1868" s="15" t="s">
        <v>1357</v>
      </c>
      <c r="B1868" s="15" t="s">
        <v>5386</v>
      </c>
      <c r="D1868" s="15">
        <v>1945263</v>
      </c>
      <c r="E1868" s="15">
        <v>1946039</v>
      </c>
      <c r="F1868" s="15">
        <f>ABS(Tabelle2[[#This Row],[Stop]]-Tabelle2[[#This Row],[Start]]+1)</f>
        <v>777</v>
      </c>
      <c r="G1868" s="16">
        <f>Tabelle2[[#This Row],[Size '[bp']]]/$F$3118*100</f>
        <v>2.6794766571718243E-2</v>
      </c>
      <c r="I1868" s="14" t="s">
        <v>8757</v>
      </c>
      <c r="J1868" s="14" t="s">
        <v>8203</v>
      </c>
      <c r="K1868" s="22"/>
      <c r="L1868" s="22"/>
      <c r="M1868" s="24"/>
      <c r="N1868" s="20"/>
      <c r="O1868" s="21">
        <v>1</v>
      </c>
      <c r="P1868" s="20"/>
      <c r="Q1868" s="21">
        <v>1</v>
      </c>
    </row>
    <row r="1869" spans="1:17" x14ac:dyDescent="0.25">
      <c r="A1869" s="15" t="s">
        <v>1356</v>
      </c>
      <c r="B1869" s="15" t="s">
        <v>5387</v>
      </c>
      <c r="D1869" s="15">
        <v>1946907</v>
      </c>
      <c r="E1869" s="15">
        <v>1946077</v>
      </c>
      <c r="F1869" s="15">
        <f>ABS(Tabelle2[[#This Row],[Stop]]-Tabelle2[[#This Row],[Start]]+1)</f>
        <v>829</v>
      </c>
      <c r="G1869" s="16">
        <f>Tabelle2[[#This Row],[Size '[bp']]]/$F$3118*100</f>
        <v>2.858798132297867E-2</v>
      </c>
      <c r="I1869" s="14" t="s">
        <v>8755</v>
      </c>
      <c r="J1869" s="14" t="s">
        <v>8203</v>
      </c>
      <c r="K1869" s="22"/>
      <c r="L1869" s="22"/>
      <c r="M1869" s="24"/>
      <c r="N1869" s="20"/>
      <c r="O1869" s="21">
        <v>1</v>
      </c>
      <c r="P1869" s="20"/>
      <c r="Q1869" s="21">
        <v>1</v>
      </c>
    </row>
    <row r="1870" spans="1:17" x14ac:dyDescent="0.25">
      <c r="A1870" s="15" t="s">
        <v>1355</v>
      </c>
      <c r="D1870" s="15">
        <v>1947339</v>
      </c>
      <c r="E1870" s="15">
        <v>1947064</v>
      </c>
      <c r="F1870" s="15">
        <f>ABS(Tabelle2[[#This Row],[Stop]]-Tabelle2[[#This Row],[Start]]+1)</f>
        <v>274</v>
      </c>
      <c r="G1870" s="16">
        <f>Tabelle2[[#This Row],[Size '[bp']]]/$F$3118*100</f>
        <v>9.4488623431799226E-3</v>
      </c>
      <c r="I1870" s="14" t="s">
        <v>8754</v>
      </c>
      <c r="J1870" s="14" t="s">
        <v>8203</v>
      </c>
      <c r="K1870" s="22"/>
      <c r="L1870" s="22"/>
      <c r="M1870" s="24"/>
      <c r="N1870" s="20"/>
      <c r="O1870" s="21">
        <v>1</v>
      </c>
      <c r="P1870" s="20"/>
      <c r="Q1870" s="21">
        <v>1</v>
      </c>
    </row>
    <row r="1871" spans="1:17" x14ac:dyDescent="0.25">
      <c r="A1871" s="15" t="s">
        <v>1354</v>
      </c>
      <c r="B1871" s="15" t="s">
        <v>5388</v>
      </c>
      <c r="D1871" s="15">
        <v>1947804</v>
      </c>
      <c r="E1871" s="15">
        <v>1947421</v>
      </c>
      <c r="F1871" s="15">
        <f>ABS(Tabelle2[[#This Row],[Stop]]-Tabelle2[[#This Row],[Start]]+1)</f>
        <v>382</v>
      </c>
      <c r="G1871" s="16">
        <f>Tabelle2[[#This Row],[Size '[bp']]]/$F$3118*100</f>
        <v>1.317323144195157E-2</v>
      </c>
      <c r="I1871" s="14" t="s">
        <v>8755</v>
      </c>
      <c r="J1871" s="14" t="s">
        <v>8203</v>
      </c>
      <c r="K1871" s="22"/>
      <c r="L1871" s="22"/>
      <c r="M1871" s="24"/>
      <c r="N1871" s="20"/>
      <c r="O1871" s="21">
        <v>1</v>
      </c>
      <c r="P1871" s="20"/>
      <c r="Q1871" s="21">
        <v>1</v>
      </c>
    </row>
    <row r="1872" spans="1:17" x14ac:dyDescent="0.25">
      <c r="A1872" s="15" t="s">
        <v>121</v>
      </c>
      <c r="B1872" s="15" t="s">
        <v>5389</v>
      </c>
      <c r="D1872" s="15">
        <v>1948115</v>
      </c>
      <c r="E1872" s="15">
        <v>1947801</v>
      </c>
      <c r="F1872" s="15">
        <f>ABS(Tabelle2[[#This Row],[Stop]]-Tabelle2[[#This Row],[Start]]+1)</f>
        <v>313</v>
      </c>
      <c r="G1872" s="16">
        <f>Tabelle2[[#This Row],[Size '[bp']]]/$F$3118*100</f>
        <v>1.0793773406625238E-2</v>
      </c>
      <c r="I1872" s="14" t="s">
        <v>8754</v>
      </c>
      <c r="J1872" s="14" t="s">
        <v>8203</v>
      </c>
      <c r="K1872" s="22"/>
      <c r="L1872" s="22"/>
      <c r="M1872" s="24"/>
      <c r="N1872" s="20"/>
      <c r="O1872" s="21">
        <v>1</v>
      </c>
      <c r="P1872" s="20"/>
      <c r="Q1872" s="21">
        <v>1</v>
      </c>
    </row>
    <row r="1873" spans="1:17" x14ac:dyDescent="0.25">
      <c r="A1873" s="15" t="s">
        <v>1353</v>
      </c>
      <c r="B1873" s="15" t="s">
        <v>5390</v>
      </c>
      <c r="D1873" s="15">
        <v>1948509</v>
      </c>
      <c r="E1873" s="15">
        <v>1948078</v>
      </c>
      <c r="F1873" s="15">
        <f>ABS(Tabelle2[[#This Row],[Stop]]-Tabelle2[[#This Row],[Start]]+1)</f>
        <v>430</v>
      </c>
      <c r="G1873" s="16">
        <f>Tabelle2[[#This Row],[Size '[bp']]]/$F$3118*100</f>
        <v>1.4828506596961192E-2</v>
      </c>
      <c r="I1873" s="14" t="s">
        <v>8754</v>
      </c>
      <c r="J1873" s="14" t="s">
        <v>8203</v>
      </c>
      <c r="K1873" s="22"/>
      <c r="L1873" s="22"/>
      <c r="M1873" s="24"/>
      <c r="N1873" s="20"/>
      <c r="O1873" s="21">
        <v>1</v>
      </c>
      <c r="P1873" s="20"/>
      <c r="Q1873" s="21">
        <v>1</v>
      </c>
    </row>
    <row r="1874" spans="1:17" x14ac:dyDescent="0.25">
      <c r="A1874" s="15" t="s">
        <v>1352</v>
      </c>
      <c r="B1874" s="15" t="s">
        <v>5391</v>
      </c>
      <c r="C1874" s="15" t="s">
        <v>8808</v>
      </c>
      <c r="D1874" s="15">
        <v>1950122</v>
      </c>
      <c r="E1874" s="15">
        <v>1948539</v>
      </c>
      <c r="F1874" s="15">
        <f>ABS(Tabelle2[[#This Row],[Stop]]-Tabelle2[[#This Row],[Start]]+1)</f>
        <v>1582</v>
      </c>
      <c r="G1874" s="16">
        <f>Tabelle2[[#This Row],[Size '[bp']]]/$F$3118*100</f>
        <v>5.4555110317192103E-2</v>
      </c>
      <c r="H1874" s="15" t="s">
        <v>8809</v>
      </c>
      <c r="I1874" s="14" t="s">
        <v>8755</v>
      </c>
      <c r="J1874" s="14" t="s">
        <v>8203</v>
      </c>
      <c r="K1874" s="22"/>
      <c r="L1874" s="22"/>
      <c r="M1874" s="24"/>
      <c r="N1874" s="21">
        <v>1</v>
      </c>
      <c r="O1874" s="20"/>
      <c r="P1874" s="21">
        <v>1</v>
      </c>
      <c r="Q1874" s="20"/>
    </row>
    <row r="1875" spans="1:17" ht="25.5" x14ac:dyDescent="0.25">
      <c r="A1875" s="15" t="s">
        <v>1351</v>
      </c>
      <c r="B1875" s="15" t="s">
        <v>5392</v>
      </c>
      <c r="D1875" s="15">
        <v>1952922</v>
      </c>
      <c r="E1875" s="15">
        <v>1950490</v>
      </c>
      <c r="F1875" s="15">
        <f>ABS(Tabelle2[[#This Row],[Stop]]-Tabelle2[[#This Row],[Start]]+1)</f>
        <v>2431</v>
      </c>
      <c r="G1875" s="16">
        <f>Tabelle2[[#This Row],[Size '[bp']]]/$F$3118*100</f>
        <v>8.3832789621424778E-2</v>
      </c>
      <c r="I1875" s="14" t="s">
        <v>8810</v>
      </c>
      <c r="J1875" s="14" t="s">
        <v>8203</v>
      </c>
      <c r="K1875" s="22"/>
      <c r="L1875" s="22"/>
      <c r="M1875" s="24"/>
      <c r="N1875" s="20"/>
      <c r="O1875" s="21">
        <v>1</v>
      </c>
      <c r="P1875" s="20"/>
      <c r="Q1875" s="21">
        <v>1</v>
      </c>
    </row>
    <row r="1876" spans="1:17" x14ac:dyDescent="0.25">
      <c r="A1876" s="15" t="s">
        <v>1350</v>
      </c>
      <c r="B1876" s="15" t="s">
        <v>5393</v>
      </c>
      <c r="D1876" s="15">
        <v>1953957</v>
      </c>
      <c r="E1876" s="15">
        <v>1953088</v>
      </c>
      <c r="F1876" s="15">
        <f>ABS(Tabelle2[[#This Row],[Stop]]-Tabelle2[[#This Row],[Start]]+1)</f>
        <v>868</v>
      </c>
      <c r="G1876" s="16">
        <f>Tabelle2[[#This Row],[Size '[bp']]]/$F$3118*100</f>
        <v>2.9932892386423986E-2</v>
      </c>
      <c r="I1876" s="14" t="s">
        <v>8757</v>
      </c>
      <c r="J1876" s="14" t="s">
        <v>8203</v>
      </c>
      <c r="K1876" s="22"/>
      <c r="L1876" s="22"/>
      <c r="M1876" s="24"/>
      <c r="N1876" s="20"/>
      <c r="O1876" s="21">
        <v>1</v>
      </c>
      <c r="P1876" s="20"/>
      <c r="Q1876" s="21">
        <v>1</v>
      </c>
    </row>
    <row r="1877" spans="1:17" ht="25.5" x14ac:dyDescent="0.25">
      <c r="A1877" s="15" t="s">
        <v>1349</v>
      </c>
      <c r="B1877" s="15" t="s">
        <v>5394</v>
      </c>
      <c r="D1877" s="15">
        <v>1956294</v>
      </c>
      <c r="E1877" s="15">
        <v>1954015</v>
      </c>
      <c r="F1877" s="15">
        <f>ABS(Tabelle2[[#This Row],[Stop]]-Tabelle2[[#This Row],[Start]]+1)</f>
        <v>2278</v>
      </c>
      <c r="G1877" s="16">
        <f>Tabelle2[[#This Row],[Size '[bp']]]/$F$3118*100</f>
        <v>7.8556600064831603E-2</v>
      </c>
      <c r="I1877" s="14" t="s">
        <v>8811</v>
      </c>
      <c r="J1877" s="14" t="s">
        <v>8203</v>
      </c>
      <c r="K1877" s="22"/>
      <c r="L1877" s="22"/>
      <c r="M1877" s="24"/>
      <c r="N1877" s="20"/>
      <c r="O1877" s="21">
        <v>1</v>
      </c>
      <c r="P1877" s="20"/>
      <c r="Q1877" s="21">
        <v>1</v>
      </c>
    </row>
    <row r="1878" spans="1:17" x14ac:dyDescent="0.25">
      <c r="A1878" s="15" t="s">
        <v>1348</v>
      </c>
      <c r="B1878" s="15" t="s">
        <v>5395</v>
      </c>
      <c r="D1878" s="15">
        <v>1959750</v>
      </c>
      <c r="E1878" s="15">
        <v>1957672</v>
      </c>
      <c r="F1878" s="15">
        <f>ABS(Tabelle2[[#This Row],[Stop]]-Tabelle2[[#This Row],[Start]]+1)</f>
        <v>2077</v>
      </c>
      <c r="G1878" s="16">
        <f>Tabelle2[[#This Row],[Size '[bp']]]/$F$3118*100</f>
        <v>7.1625135353228814E-2</v>
      </c>
      <c r="I1878" s="14" t="s">
        <v>8812</v>
      </c>
      <c r="J1878" s="14" t="s">
        <v>8203</v>
      </c>
      <c r="K1878" s="22"/>
      <c r="L1878" s="22"/>
      <c r="M1878" s="24"/>
      <c r="N1878" s="20"/>
      <c r="O1878" s="21">
        <v>1</v>
      </c>
      <c r="P1878" s="20"/>
      <c r="Q1878" s="21">
        <v>1</v>
      </c>
    </row>
    <row r="1879" spans="1:17" x14ac:dyDescent="0.25">
      <c r="A1879" s="15" t="s">
        <v>1347</v>
      </c>
      <c r="B1879" s="15" t="s">
        <v>5396</v>
      </c>
      <c r="D1879" s="15">
        <v>1960812</v>
      </c>
      <c r="E1879" s="15">
        <v>1959919</v>
      </c>
      <c r="F1879" s="15">
        <f>ABS(Tabelle2[[#This Row],[Stop]]-Tabelle2[[#This Row],[Start]]+1)</f>
        <v>892</v>
      </c>
      <c r="G1879" s="16">
        <f>Tabelle2[[#This Row],[Size '[bp']]]/$F$3118*100</f>
        <v>3.0760529963928796E-2</v>
      </c>
      <c r="I1879" s="14" t="s">
        <v>8813</v>
      </c>
      <c r="J1879" s="14" t="s">
        <v>8203</v>
      </c>
      <c r="K1879" s="22"/>
      <c r="L1879" s="22"/>
      <c r="M1879" s="24"/>
      <c r="N1879" s="20"/>
      <c r="O1879" s="21">
        <v>1</v>
      </c>
      <c r="P1879" s="20"/>
      <c r="Q1879" s="21">
        <v>1</v>
      </c>
    </row>
    <row r="1880" spans="1:17" x14ac:dyDescent="0.25">
      <c r="A1880" s="15" t="s">
        <v>1346</v>
      </c>
      <c r="B1880" s="15" t="s">
        <v>5397</v>
      </c>
      <c r="D1880" s="15">
        <v>1961668</v>
      </c>
      <c r="E1880" s="15">
        <v>1961234</v>
      </c>
      <c r="F1880" s="15">
        <f>ABS(Tabelle2[[#This Row],[Stop]]-Tabelle2[[#This Row],[Start]]+1)</f>
        <v>433</v>
      </c>
      <c r="G1880" s="16">
        <f>Tabelle2[[#This Row],[Size '[bp']]]/$F$3118*100</f>
        <v>1.4931961294149292E-2</v>
      </c>
      <c r="I1880" s="14" t="s">
        <v>8754</v>
      </c>
      <c r="J1880" s="14" t="s">
        <v>8203</v>
      </c>
      <c r="K1880" s="22"/>
      <c r="L1880" s="22"/>
      <c r="M1880" s="24"/>
      <c r="N1880" s="20"/>
      <c r="O1880" s="21">
        <v>1</v>
      </c>
      <c r="P1880" s="20"/>
      <c r="Q1880" s="21">
        <v>1</v>
      </c>
    </row>
    <row r="1881" spans="1:17" x14ac:dyDescent="0.25">
      <c r="A1881" s="15" t="s">
        <v>1345</v>
      </c>
      <c r="B1881" s="15" t="s">
        <v>5398</v>
      </c>
      <c r="D1881" s="15">
        <v>1962586</v>
      </c>
      <c r="E1881" s="15">
        <v>1961840</v>
      </c>
      <c r="F1881" s="15">
        <f>ABS(Tabelle2[[#This Row],[Stop]]-Tabelle2[[#This Row],[Start]]+1)</f>
        <v>745</v>
      </c>
      <c r="G1881" s="16">
        <f>Tabelle2[[#This Row],[Size '[bp']]]/$F$3118*100</f>
        <v>2.5691249801711832E-2</v>
      </c>
      <c r="I1881" s="14" t="s">
        <v>8754</v>
      </c>
      <c r="J1881" s="14" t="s">
        <v>8203</v>
      </c>
      <c r="K1881" s="22"/>
      <c r="L1881" s="22"/>
      <c r="M1881" s="24"/>
      <c r="N1881" s="20"/>
      <c r="O1881" s="21">
        <v>1</v>
      </c>
      <c r="P1881" s="20"/>
      <c r="Q1881" s="21">
        <v>1</v>
      </c>
    </row>
    <row r="1882" spans="1:17" x14ac:dyDescent="0.25">
      <c r="A1882" s="15" t="s">
        <v>1344</v>
      </c>
      <c r="B1882" s="15" t="s">
        <v>5399</v>
      </c>
      <c r="C1882" s="15" t="s">
        <v>8814</v>
      </c>
      <c r="D1882" s="15">
        <v>1964478</v>
      </c>
      <c r="E1882" s="15">
        <v>1962583</v>
      </c>
      <c r="F1882" s="15">
        <f>ABS(Tabelle2[[#This Row],[Stop]]-Tabelle2[[#This Row],[Start]]+1)</f>
        <v>1894</v>
      </c>
      <c r="G1882" s="16">
        <f>Tabelle2[[#This Row],[Size '[bp']]]/$F$3118*100</f>
        <v>6.5314398824754649E-2</v>
      </c>
      <c r="H1882" s="15" t="s">
        <v>8815</v>
      </c>
      <c r="I1882" s="14" t="s">
        <v>8755</v>
      </c>
      <c r="J1882" s="14" t="s">
        <v>8203</v>
      </c>
      <c r="K1882" s="22"/>
      <c r="L1882" s="22"/>
      <c r="M1882" s="24"/>
      <c r="N1882" s="21">
        <v>1</v>
      </c>
      <c r="O1882" s="20"/>
      <c r="P1882" s="21">
        <v>1</v>
      </c>
      <c r="Q1882" s="20"/>
    </row>
    <row r="1883" spans="1:17" x14ac:dyDescent="0.25">
      <c r="A1883" s="15" t="s">
        <v>1343</v>
      </c>
      <c r="C1883" s="15" t="s">
        <v>10619</v>
      </c>
      <c r="D1883" s="15">
        <v>1964752</v>
      </c>
      <c r="E1883" s="15">
        <v>1964606</v>
      </c>
      <c r="F1883" s="15">
        <f>ABS(Tabelle2[[#This Row],[Stop]]-Tabelle2[[#This Row],[Start]]+1)</f>
        <v>145</v>
      </c>
      <c r="G1883" s="16">
        <f>Tabelle2[[#This Row],[Size '[bp']]]/$F$3118*100</f>
        <v>5.0003103640915642E-3</v>
      </c>
      <c r="H1883" s="15" t="s">
        <v>10620</v>
      </c>
      <c r="I1883" s="14" t="s">
        <v>8816</v>
      </c>
      <c r="J1883" s="14" t="s">
        <v>8203</v>
      </c>
      <c r="K1883" s="22"/>
      <c r="L1883" s="22"/>
      <c r="M1883" s="24"/>
      <c r="N1883" s="21">
        <v>1</v>
      </c>
      <c r="O1883" s="20"/>
      <c r="P1883" s="21">
        <v>1</v>
      </c>
      <c r="Q1883" s="20"/>
    </row>
    <row r="1884" spans="1:17" x14ac:dyDescent="0.25">
      <c r="A1884" s="15" t="s">
        <v>1342</v>
      </c>
      <c r="B1884" s="15" t="s">
        <v>5400</v>
      </c>
      <c r="C1884" s="15" t="s">
        <v>10621</v>
      </c>
      <c r="D1884" s="15">
        <v>1965342</v>
      </c>
      <c r="E1884" s="15">
        <v>1964653</v>
      </c>
      <c r="F1884" s="15">
        <f>ABS(Tabelle2[[#This Row],[Stop]]-Tabelle2[[#This Row],[Start]]+1)</f>
        <v>688</v>
      </c>
      <c r="G1884" s="16">
        <f>Tabelle2[[#This Row],[Size '[bp']]]/$F$3118*100</f>
        <v>2.3725610555137906E-2</v>
      </c>
      <c r="H1884" s="15" t="s">
        <v>10622</v>
      </c>
      <c r="I1884" s="14" t="s">
        <v>8817</v>
      </c>
      <c r="J1884" s="14" t="s">
        <v>8203</v>
      </c>
      <c r="K1884" s="22"/>
      <c r="L1884" s="22"/>
      <c r="M1884" s="24"/>
      <c r="N1884" s="21">
        <v>1</v>
      </c>
      <c r="O1884" s="20"/>
      <c r="P1884" s="21">
        <v>1</v>
      </c>
      <c r="Q1884" s="20"/>
    </row>
    <row r="1885" spans="1:17" x14ac:dyDescent="0.25">
      <c r="A1885" s="15" t="s">
        <v>1341</v>
      </c>
      <c r="B1885" s="15" t="s">
        <v>5401</v>
      </c>
      <c r="D1885" s="15">
        <v>1966136</v>
      </c>
      <c r="E1885" s="15">
        <v>1965828</v>
      </c>
      <c r="F1885" s="15">
        <f>ABS(Tabelle2[[#This Row],[Stop]]-Tabelle2[[#This Row],[Start]]+1)</f>
        <v>307</v>
      </c>
      <c r="G1885" s="16">
        <f>Tabelle2[[#This Row],[Size '[bp']]]/$F$3118*100</f>
        <v>1.0586864012249037E-2</v>
      </c>
      <c r="I1885" s="14" t="s">
        <v>8818</v>
      </c>
      <c r="J1885" s="14" t="s">
        <v>6614</v>
      </c>
      <c r="K1885" s="22"/>
      <c r="L1885" s="22"/>
      <c r="M1885" s="24"/>
      <c r="N1885" s="20"/>
      <c r="O1885" s="20"/>
      <c r="P1885" s="20"/>
      <c r="Q1885" s="20"/>
    </row>
    <row r="1886" spans="1:17" ht="25.5" x14ac:dyDescent="0.25">
      <c r="A1886" s="15" t="s">
        <v>1340</v>
      </c>
      <c r="B1886" s="15" t="s">
        <v>5402</v>
      </c>
      <c r="D1886" s="15">
        <v>1966229</v>
      </c>
      <c r="E1886" s="15">
        <v>1966588</v>
      </c>
      <c r="F1886" s="15">
        <f>ABS(Tabelle2[[#This Row],[Stop]]-Tabelle2[[#This Row],[Start]]+1)</f>
        <v>360</v>
      </c>
      <c r="G1886" s="16">
        <f>Tabelle2[[#This Row],[Size '[bp']]]/$F$3118*100</f>
        <v>1.241456366257216E-2</v>
      </c>
      <c r="I1886" s="14" t="s">
        <v>8819</v>
      </c>
      <c r="J1886" s="14" t="s">
        <v>8475</v>
      </c>
      <c r="K1886" s="22"/>
      <c r="L1886" s="22"/>
      <c r="M1886" s="24"/>
      <c r="N1886" s="20"/>
      <c r="O1886" s="20"/>
      <c r="P1886" s="20"/>
      <c r="Q1886" s="20"/>
    </row>
    <row r="1887" spans="1:17" x14ac:dyDescent="0.25">
      <c r="A1887" s="15" t="s">
        <v>1339</v>
      </c>
      <c r="B1887" s="15" t="s">
        <v>5403</v>
      </c>
      <c r="D1887" s="15">
        <v>1966816</v>
      </c>
      <c r="E1887" s="15">
        <v>1967163</v>
      </c>
      <c r="F1887" s="15">
        <f>ABS(Tabelle2[[#This Row],[Stop]]-Tabelle2[[#This Row],[Start]]+1)</f>
        <v>348</v>
      </c>
      <c r="G1887" s="16">
        <f>Tabelle2[[#This Row],[Size '[bp']]]/$F$3118*100</f>
        <v>1.2000744873819753E-2</v>
      </c>
      <c r="I1887" s="14" t="s">
        <v>120</v>
      </c>
      <c r="J1887" s="14" t="s">
        <v>11627</v>
      </c>
      <c r="K1887" s="22"/>
      <c r="L1887" s="22"/>
      <c r="M1887" s="24"/>
      <c r="N1887" s="20"/>
      <c r="O1887" s="20"/>
      <c r="P1887" s="20"/>
      <c r="Q1887" s="20"/>
    </row>
    <row r="1888" spans="1:17" x14ac:dyDescent="0.25">
      <c r="A1888" s="15" t="s">
        <v>1338</v>
      </c>
      <c r="B1888" s="15" t="s">
        <v>5404</v>
      </c>
      <c r="D1888" s="15">
        <v>1967216</v>
      </c>
      <c r="E1888" s="15">
        <v>1967554</v>
      </c>
      <c r="F1888" s="15">
        <f>ABS(Tabelle2[[#This Row],[Stop]]-Tabelle2[[#This Row],[Start]]+1)</f>
        <v>339</v>
      </c>
      <c r="G1888" s="16">
        <f>Tabelle2[[#This Row],[Size '[bp']]]/$F$3118*100</f>
        <v>1.169038078225545E-2</v>
      </c>
      <c r="I1888" s="14" t="s">
        <v>120</v>
      </c>
      <c r="J1888" s="14" t="s">
        <v>11627</v>
      </c>
      <c r="K1888" s="22"/>
      <c r="L1888" s="22"/>
      <c r="M1888" s="24"/>
      <c r="N1888" s="20"/>
      <c r="O1888" s="20"/>
      <c r="P1888" s="20"/>
      <c r="Q1888" s="20"/>
    </row>
    <row r="1889" spans="1:17" ht="25.5" x14ac:dyDescent="0.25">
      <c r="A1889" s="15" t="s">
        <v>1337</v>
      </c>
      <c r="B1889" s="15" t="s">
        <v>5405</v>
      </c>
      <c r="C1889" s="15" t="s">
        <v>8820</v>
      </c>
      <c r="D1889" s="15">
        <v>1967593</v>
      </c>
      <c r="E1889" s="15">
        <v>1968291</v>
      </c>
      <c r="F1889" s="15">
        <f>ABS(Tabelle2[[#This Row],[Stop]]-Tabelle2[[#This Row],[Start]]+1)</f>
        <v>699</v>
      </c>
      <c r="G1889" s="16">
        <f>Tabelle2[[#This Row],[Size '[bp']]]/$F$3118*100</f>
        <v>2.4104944444827612E-2</v>
      </c>
      <c r="H1889" s="15" t="s">
        <v>8821</v>
      </c>
      <c r="I1889" s="14" t="s">
        <v>8822</v>
      </c>
      <c r="J1889" s="14" t="s">
        <v>6690</v>
      </c>
      <c r="K1889" s="22"/>
      <c r="L1889" s="22"/>
      <c r="M1889" s="24"/>
      <c r="N1889" s="20"/>
      <c r="O1889" s="20"/>
      <c r="P1889" s="20"/>
      <c r="Q1889" s="20"/>
    </row>
    <row r="1890" spans="1:17" x14ac:dyDescent="0.25">
      <c r="A1890" s="15" t="s">
        <v>1336</v>
      </c>
      <c r="B1890" s="15" t="s">
        <v>5406</v>
      </c>
      <c r="C1890" s="15" t="s">
        <v>11428</v>
      </c>
      <c r="D1890" s="15">
        <v>1968337</v>
      </c>
      <c r="E1890" s="15">
        <v>1969593</v>
      </c>
      <c r="F1890" s="15">
        <f>ABS(Tabelle2[[#This Row],[Stop]]-Tabelle2[[#This Row],[Start]]+1)</f>
        <v>1257</v>
      </c>
      <c r="G1890" s="16">
        <f>Tabelle2[[#This Row],[Size '[bp']]]/$F$3118*100</f>
        <v>4.3347518121814456E-2</v>
      </c>
      <c r="H1890" s="15" t="s">
        <v>11429</v>
      </c>
      <c r="I1890" s="14" t="s">
        <v>6822</v>
      </c>
      <c r="J1890" s="14" t="s">
        <v>6632</v>
      </c>
      <c r="K1890" s="22"/>
      <c r="L1890" s="22"/>
      <c r="M1890" s="24" t="s">
        <v>11430</v>
      </c>
      <c r="N1890" s="20"/>
      <c r="O1890" s="20"/>
      <c r="P1890" s="20"/>
      <c r="Q1890" s="20"/>
    </row>
    <row r="1891" spans="1:17" x14ac:dyDescent="0.25">
      <c r="A1891" s="15" t="s">
        <v>1335</v>
      </c>
      <c r="B1891" s="15" t="s">
        <v>5407</v>
      </c>
      <c r="C1891" s="15" t="s">
        <v>8823</v>
      </c>
      <c r="D1891" s="15">
        <v>1969590</v>
      </c>
      <c r="E1891" s="15">
        <v>1970000</v>
      </c>
      <c r="F1891" s="15">
        <f>ABS(Tabelle2[[#This Row],[Stop]]-Tabelle2[[#This Row],[Start]]+1)</f>
        <v>411</v>
      </c>
      <c r="G1891" s="16">
        <f>Tabelle2[[#This Row],[Size '[bp']]]/$F$3118*100</f>
        <v>1.4173293514769883E-2</v>
      </c>
      <c r="H1891" s="15" t="s">
        <v>8824</v>
      </c>
      <c r="I1891" s="14" t="s">
        <v>8825</v>
      </c>
      <c r="J1891" s="14" t="s">
        <v>6643</v>
      </c>
      <c r="K1891" s="29" t="s">
        <v>7250</v>
      </c>
      <c r="L1891" s="29"/>
      <c r="M1891" s="30" t="s">
        <v>11085</v>
      </c>
      <c r="N1891" s="20"/>
      <c r="O1891" s="20"/>
      <c r="P1891" s="20"/>
      <c r="Q1891" s="20"/>
    </row>
    <row r="1892" spans="1:17" x14ac:dyDescent="0.25">
      <c r="A1892" s="15" t="s">
        <v>1334</v>
      </c>
      <c r="B1892" s="15" t="s">
        <v>5408</v>
      </c>
      <c r="D1892" s="15">
        <v>1971264</v>
      </c>
      <c r="E1892" s="15">
        <v>1970566</v>
      </c>
      <c r="F1892" s="15">
        <f>ABS(Tabelle2[[#This Row],[Stop]]-Tabelle2[[#This Row],[Start]]+1)</f>
        <v>697</v>
      </c>
      <c r="G1892" s="16">
        <f>Tabelle2[[#This Row],[Size '[bp']]]/$F$3118*100</f>
        <v>2.4035974646702207E-2</v>
      </c>
      <c r="I1892" s="14" t="s">
        <v>8826</v>
      </c>
      <c r="J1892" s="14" t="s">
        <v>8827</v>
      </c>
      <c r="K1892" s="22" t="s">
        <v>7393</v>
      </c>
      <c r="L1892" s="22"/>
      <c r="M1892" s="24"/>
      <c r="N1892" s="20"/>
      <c r="O1892" s="20"/>
      <c r="P1892" s="20"/>
      <c r="Q1892" s="20"/>
    </row>
    <row r="1893" spans="1:17" x14ac:dyDescent="0.25">
      <c r="A1893" s="15" t="s">
        <v>1333</v>
      </c>
      <c r="B1893" s="15" t="s">
        <v>5409</v>
      </c>
      <c r="D1893" s="15">
        <v>1971546</v>
      </c>
      <c r="E1893" s="15">
        <v>1972163</v>
      </c>
      <c r="F1893" s="15">
        <f>ABS(Tabelle2[[#This Row],[Stop]]-Tabelle2[[#This Row],[Start]]+1)</f>
        <v>618</v>
      </c>
      <c r="G1893" s="16">
        <f>Tabelle2[[#This Row],[Size '[bp']]]/$F$3118*100</f>
        <v>2.1311667620748875E-2</v>
      </c>
      <c r="I1893" s="14" t="s">
        <v>6560</v>
      </c>
      <c r="J1893" s="14" t="s">
        <v>11627</v>
      </c>
      <c r="K1893" s="22" t="s">
        <v>7393</v>
      </c>
      <c r="L1893" s="22"/>
      <c r="M1893" s="24"/>
      <c r="N1893" s="20"/>
      <c r="O1893" s="20"/>
      <c r="P1893" s="20"/>
      <c r="Q1893" s="20"/>
    </row>
    <row r="1894" spans="1:17" ht="25.5" x14ac:dyDescent="0.25">
      <c r="A1894" s="15" t="s">
        <v>1332</v>
      </c>
      <c r="B1894" s="15" t="s">
        <v>5410</v>
      </c>
      <c r="C1894" s="15" t="s">
        <v>8828</v>
      </c>
      <c r="D1894" s="15">
        <v>1972174</v>
      </c>
      <c r="E1894" s="15">
        <v>1973385</v>
      </c>
      <c r="F1894" s="15">
        <f>ABS(Tabelle2[[#This Row],[Stop]]-Tabelle2[[#This Row],[Start]]+1)</f>
        <v>1212</v>
      </c>
      <c r="G1894" s="16">
        <f>Tabelle2[[#This Row],[Size '[bp']]]/$F$3118*100</f>
        <v>4.1795697663992937E-2</v>
      </c>
      <c r="H1894" s="15" t="s">
        <v>8829</v>
      </c>
      <c r="I1894" s="14" t="s">
        <v>8830</v>
      </c>
      <c r="J1894" s="14" t="s">
        <v>6758</v>
      </c>
      <c r="K1894" s="22"/>
      <c r="L1894" s="22"/>
      <c r="M1894" s="24"/>
      <c r="N1894" s="20"/>
      <c r="O1894" s="20"/>
      <c r="P1894" s="20"/>
      <c r="Q1894" s="20"/>
    </row>
    <row r="1895" spans="1:17" x14ac:dyDescent="0.25">
      <c r="A1895" s="15" t="s">
        <v>1331</v>
      </c>
      <c r="B1895" s="15" t="s">
        <v>5411</v>
      </c>
      <c r="C1895" s="15" t="s">
        <v>8831</v>
      </c>
      <c r="D1895" s="15">
        <v>1975357</v>
      </c>
      <c r="E1895" s="15">
        <v>1973447</v>
      </c>
      <c r="F1895" s="15">
        <f>ABS(Tabelle2[[#This Row],[Stop]]-Tabelle2[[#This Row],[Start]]+1)</f>
        <v>1909</v>
      </c>
      <c r="G1895" s="16">
        <f>Tabelle2[[#This Row],[Size '[bp']]]/$F$3118*100</f>
        <v>6.5831672310695144E-2</v>
      </c>
      <c r="H1895" s="15" t="s">
        <v>8832</v>
      </c>
      <c r="I1895" s="14" t="s">
        <v>8833</v>
      </c>
      <c r="J1895" s="14" t="s">
        <v>6653</v>
      </c>
      <c r="K1895" s="22"/>
      <c r="L1895" s="22"/>
      <c r="M1895" s="24" t="s">
        <v>11431</v>
      </c>
      <c r="N1895" s="20"/>
      <c r="O1895" s="20"/>
      <c r="P1895" s="20"/>
      <c r="Q1895" s="20"/>
    </row>
    <row r="1896" spans="1:17" ht="25.5" x14ac:dyDescent="0.25">
      <c r="A1896" s="15" t="s">
        <v>1330</v>
      </c>
      <c r="B1896" s="15" t="s">
        <v>5412</v>
      </c>
      <c r="D1896" s="15">
        <v>1976745</v>
      </c>
      <c r="E1896" s="15">
        <v>1975507</v>
      </c>
      <c r="F1896" s="15">
        <f>ABS(Tabelle2[[#This Row],[Stop]]-Tabelle2[[#This Row],[Start]]+1)</f>
        <v>1237</v>
      </c>
      <c r="G1896" s="16">
        <f>Tabelle2[[#This Row],[Size '[bp']]]/$F$3118*100</f>
        <v>4.2657820140560451E-2</v>
      </c>
      <c r="I1896" s="14" t="s">
        <v>8834</v>
      </c>
      <c r="J1896" s="14" t="s">
        <v>6758</v>
      </c>
      <c r="K1896" s="22"/>
      <c r="L1896" s="22"/>
      <c r="M1896" s="24"/>
      <c r="N1896" s="20"/>
      <c r="O1896" s="20"/>
      <c r="P1896" s="20"/>
      <c r="Q1896" s="20"/>
    </row>
    <row r="1897" spans="1:17" x14ac:dyDescent="0.25">
      <c r="A1897" s="15" t="s">
        <v>1329</v>
      </c>
      <c r="B1897" s="15" t="s">
        <v>5413</v>
      </c>
      <c r="D1897" s="15">
        <v>1977685</v>
      </c>
      <c r="E1897" s="15">
        <v>1976822</v>
      </c>
      <c r="F1897" s="15">
        <f>ABS(Tabelle2[[#This Row],[Stop]]-Tabelle2[[#This Row],[Start]]+1)</f>
        <v>862</v>
      </c>
      <c r="G1897" s="16">
        <f>Tabelle2[[#This Row],[Size '[bp']]]/$F$3118*100</f>
        <v>2.9725982992047786E-2</v>
      </c>
      <c r="I1897" s="14" t="s">
        <v>6560</v>
      </c>
      <c r="J1897" s="14" t="s">
        <v>11627</v>
      </c>
      <c r="K1897" s="22"/>
      <c r="L1897" s="22"/>
      <c r="M1897" s="24"/>
      <c r="N1897" s="20"/>
      <c r="O1897" s="20"/>
      <c r="P1897" s="20"/>
      <c r="Q1897" s="20"/>
    </row>
    <row r="1898" spans="1:17" x14ac:dyDescent="0.25">
      <c r="A1898" s="15" t="s">
        <v>1328</v>
      </c>
      <c r="B1898" s="15" t="s">
        <v>5414</v>
      </c>
      <c r="C1898" s="15" t="s">
        <v>8835</v>
      </c>
      <c r="D1898" s="15">
        <v>1978232</v>
      </c>
      <c r="E1898" s="15">
        <v>1977783</v>
      </c>
      <c r="F1898" s="15">
        <f>ABS(Tabelle2[[#This Row],[Stop]]-Tabelle2[[#This Row],[Start]]+1)</f>
        <v>448</v>
      </c>
      <c r="G1898" s="16">
        <f>Tabelle2[[#This Row],[Size '[bp']]]/$F$3118*100</f>
        <v>1.5449234780089799E-2</v>
      </c>
      <c r="H1898" s="15" t="s">
        <v>8836</v>
      </c>
      <c r="I1898" s="14" t="s">
        <v>10623</v>
      </c>
      <c r="J1898" s="14" t="s">
        <v>6708</v>
      </c>
      <c r="K1898" s="22"/>
      <c r="L1898" s="22"/>
      <c r="M1898" s="24"/>
      <c r="N1898" s="20"/>
      <c r="O1898" s="20"/>
      <c r="P1898" s="20"/>
      <c r="Q1898" s="20"/>
    </row>
    <row r="1899" spans="1:17" x14ac:dyDescent="0.25">
      <c r="A1899" s="15" t="s">
        <v>1327</v>
      </c>
      <c r="B1899" s="15" t="s">
        <v>5415</v>
      </c>
      <c r="D1899" s="15">
        <v>1978298</v>
      </c>
      <c r="E1899" s="15">
        <v>1978849</v>
      </c>
      <c r="F1899" s="15">
        <f>ABS(Tabelle2[[#This Row],[Stop]]-Tabelle2[[#This Row],[Start]]+1)</f>
        <v>552</v>
      </c>
      <c r="G1899" s="16">
        <f>Tabelle2[[#This Row],[Size '[bp']]]/$F$3118*100</f>
        <v>1.9035664282610644E-2</v>
      </c>
      <c r="I1899" s="14" t="s">
        <v>6564</v>
      </c>
      <c r="J1899" s="14" t="s">
        <v>11627</v>
      </c>
      <c r="K1899" s="22"/>
      <c r="L1899" s="22"/>
      <c r="M1899" s="24"/>
      <c r="N1899" s="20"/>
      <c r="O1899" s="20"/>
      <c r="P1899" s="20"/>
      <c r="Q1899" s="20"/>
    </row>
    <row r="1900" spans="1:17" x14ac:dyDescent="0.25">
      <c r="A1900" s="15" t="s">
        <v>1326</v>
      </c>
      <c r="B1900" s="15" t="s">
        <v>5416</v>
      </c>
      <c r="D1900" s="15">
        <v>1979130</v>
      </c>
      <c r="E1900" s="15">
        <v>1978921</v>
      </c>
      <c r="F1900" s="15">
        <f>ABS(Tabelle2[[#This Row],[Stop]]-Tabelle2[[#This Row],[Start]]+1)</f>
        <v>208</v>
      </c>
      <c r="G1900" s="16">
        <f>Tabelle2[[#This Row],[Size '[bp']]]/$F$3118*100</f>
        <v>7.1728590050416921E-3</v>
      </c>
      <c r="I1900" s="14" t="s">
        <v>120</v>
      </c>
      <c r="J1900" s="14" t="s">
        <v>11627</v>
      </c>
      <c r="K1900" s="22"/>
      <c r="L1900" s="22"/>
      <c r="M1900" s="24"/>
      <c r="N1900" s="20"/>
      <c r="O1900" s="20"/>
      <c r="P1900" s="20"/>
      <c r="Q1900" s="20"/>
    </row>
    <row r="1901" spans="1:17" x14ac:dyDescent="0.25">
      <c r="A1901" s="15" t="s">
        <v>1325</v>
      </c>
      <c r="B1901" s="15" t="s">
        <v>5417</v>
      </c>
      <c r="D1901" s="15">
        <v>1979618</v>
      </c>
      <c r="E1901" s="15">
        <v>1979325</v>
      </c>
      <c r="F1901" s="15">
        <f>ABS(Tabelle2[[#This Row],[Stop]]-Tabelle2[[#This Row],[Start]]+1)</f>
        <v>292</v>
      </c>
      <c r="G1901" s="16">
        <f>Tabelle2[[#This Row],[Size '[bp']]]/$F$3118*100</f>
        <v>1.006959052630853E-2</v>
      </c>
      <c r="I1901" s="14" t="s">
        <v>6560</v>
      </c>
      <c r="J1901" s="14" t="s">
        <v>11627</v>
      </c>
      <c r="K1901" s="22"/>
      <c r="L1901" s="22"/>
      <c r="M1901" s="24"/>
      <c r="N1901" s="20"/>
      <c r="O1901" s="20"/>
      <c r="P1901" s="20"/>
      <c r="Q1901" s="20"/>
    </row>
    <row r="1902" spans="1:17" x14ac:dyDescent="0.25">
      <c r="A1902" s="15" t="s">
        <v>1324</v>
      </c>
      <c r="B1902" s="15" t="s">
        <v>5418</v>
      </c>
      <c r="C1902" s="15" t="s">
        <v>8837</v>
      </c>
      <c r="D1902" s="15">
        <v>1980611</v>
      </c>
      <c r="E1902" s="15">
        <v>1979769</v>
      </c>
      <c r="F1902" s="15">
        <f>ABS(Tabelle2[[#This Row],[Stop]]-Tabelle2[[#This Row],[Start]]+1)</f>
        <v>841</v>
      </c>
      <c r="G1902" s="16">
        <f>Tabelle2[[#This Row],[Size '[bp']]]/$F$3118*100</f>
        <v>2.9001800111731074E-2</v>
      </c>
      <c r="H1902" s="15" t="s">
        <v>8838</v>
      </c>
      <c r="I1902" s="14" t="s">
        <v>8839</v>
      </c>
      <c r="J1902" s="14" t="s">
        <v>6632</v>
      </c>
      <c r="K1902" s="22"/>
      <c r="L1902" s="22"/>
      <c r="M1902" s="24"/>
      <c r="N1902" s="20"/>
      <c r="O1902" s="20"/>
      <c r="P1902" s="20"/>
      <c r="Q1902" s="20"/>
    </row>
    <row r="1903" spans="1:17" ht="38.25" x14ac:dyDescent="0.25">
      <c r="A1903" s="15" t="s">
        <v>1323</v>
      </c>
      <c r="B1903" s="15" t="s">
        <v>5419</v>
      </c>
      <c r="C1903" s="15" t="s">
        <v>8840</v>
      </c>
      <c r="D1903" s="15">
        <v>1980681</v>
      </c>
      <c r="E1903" s="15">
        <v>1981433</v>
      </c>
      <c r="F1903" s="15">
        <f>ABS(Tabelle2[[#This Row],[Stop]]-Tabelle2[[#This Row],[Start]]+1)</f>
        <v>753</v>
      </c>
      <c r="G1903" s="16">
        <f>Tabelle2[[#This Row],[Size '[bp']]]/$F$3118*100</f>
        <v>2.5967128994213433E-2</v>
      </c>
      <c r="H1903" s="15" t="s">
        <v>8841</v>
      </c>
      <c r="I1903" s="14" t="s">
        <v>8842</v>
      </c>
      <c r="J1903" s="14" t="s">
        <v>8843</v>
      </c>
      <c r="K1903" s="29"/>
      <c r="L1903" s="29"/>
      <c r="M1903" s="30" t="s">
        <v>11201</v>
      </c>
      <c r="N1903" s="20"/>
      <c r="O1903" s="20"/>
      <c r="P1903" s="20"/>
      <c r="Q1903" s="20"/>
    </row>
    <row r="1904" spans="1:17" ht="409.5" x14ac:dyDescent="0.25">
      <c r="A1904" s="15" t="s">
        <v>1322</v>
      </c>
      <c r="B1904" s="15" t="s">
        <v>5420</v>
      </c>
      <c r="C1904" s="15" t="s">
        <v>8844</v>
      </c>
      <c r="D1904" s="15">
        <v>1981923</v>
      </c>
      <c r="E1904" s="15">
        <v>1983407</v>
      </c>
      <c r="F1904" s="15">
        <f>ABS(Tabelle2[[#This Row],[Stop]]-Tabelle2[[#This Row],[Start]]+1)</f>
        <v>1485</v>
      </c>
      <c r="G1904" s="16">
        <f>Tabelle2[[#This Row],[Size '[bp']]]/$F$3118*100</f>
        <v>5.1210075108110154E-2</v>
      </c>
      <c r="H1904" s="15" t="s">
        <v>8845</v>
      </c>
      <c r="I1904" s="14" t="s">
        <v>11175</v>
      </c>
      <c r="J1904" s="14" t="s">
        <v>6758</v>
      </c>
      <c r="K1904" s="29" t="s">
        <v>6893</v>
      </c>
      <c r="L1904" s="29" t="s">
        <v>10687</v>
      </c>
      <c r="M1904" s="30" t="s">
        <v>11131</v>
      </c>
      <c r="N1904" s="20"/>
      <c r="O1904" s="20"/>
      <c r="P1904" s="20"/>
      <c r="Q1904" s="20"/>
    </row>
    <row r="1905" spans="1:17" x14ac:dyDescent="0.25">
      <c r="A1905" s="15" t="s">
        <v>1321</v>
      </c>
      <c r="D1905" s="15">
        <v>1984044</v>
      </c>
      <c r="E1905" s="15">
        <v>1984148</v>
      </c>
      <c r="F1905" s="15">
        <f>ABS(Tabelle2[[#This Row],[Stop]]-Tabelle2[[#This Row],[Start]]+1)</f>
        <v>105</v>
      </c>
      <c r="G1905" s="16">
        <f>Tabelle2[[#This Row],[Size '[bp']]]/$F$3118*100</f>
        <v>3.6209144015835462E-3</v>
      </c>
      <c r="I1905" s="14" t="s">
        <v>120</v>
      </c>
      <c r="J1905" s="14" t="s">
        <v>11627</v>
      </c>
      <c r="K1905" s="22"/>
      <c r="L1905" s="22"/>
      <c r="M1905" s="24"/>
      <c r="N1905" s="20"/>
      <c r="O1905" s="20"/>
      <c r="P1905" s="20"/>
      <c r="Q1905" s="20"/>
    </row>
    <row r="1906" spans="1:17" x14ac:dyDescent="0.25">
      <c r="A1906" s="15" t="s">
        <v>1320</v>
      </c>
      <c r="B1906" s="15" t="s">
        <v>5421</v>
      </c>
      <c r="D1906" s="15">
        <v>1985613</v>
      </c>
      <c r="E1906" s="15">
        <v>1984207</v>
      </c>
      <c r="F1906" s="15">
        <f>ABS(Tabelle2[[#This Row],[Stop]]-Tabelle2[[#This Row],[Start]]+1)</f>
        <v>1405</v>
      </c>
      <c r="G1906" s="16">
        <f>Tabelle2[[#This Row],[Size '[bp']]]/$F$3118*100</f>
        <v>4.8451283183094121E-2</v>
      </c>
      <c r="I1906" s="14" t="s">
        <v>6564</v>
      </c>
      <c r="J1906" s="14" t="s">
        <v>11627</v>
      </c>
      <c r="K1906" s="22"/>
      <c r="L1906" s="22"/>
      <c r="M1906" s="24"/>
      <c r="N1906" s="20"/>
      <c r="O1906" s="20"/>
      <c r="P1906" s="20"/>
      <c r="Q1906" s="20"/>
    </row>
    <row r="1907" spans="1:17" x14ac:dyDescent="0.25">
      <c r="A1907" s="15" t="s">
        <v>1319</v>
      </c>
      <c r="B1907" s="15" t="s">
        <v>5422</v>
      </c>
      <c r="D1907" s="15">
        <v>1986169</v>
      </c>
      <c r="E1907" s="15">
        <v>1985630</v>
      </c>
      <c r="F1907" s="15">
        <f>ABS(Tabelle2[[#This Row],[Stop]]-Tabelle2[[#This Row],[Start]]+1)</f>
        <v>538</v>
      </c>
      <c r="G1907" s="16">
        <f>Tabelle2[[#This Row],[Size '[bp']]]/$F$3118*100</f>
        <v>1.8552875695732839E-2</v>
      </c>
      <c r="I1907" s="14" t="s">
        <v>6564</v>
      </c>
      <c r="J1907" s="14" t="s">
        <v>11627</v>
      </c>
      <c r="K1907" s="22" t="s">
        <v>6718</v>
      </c>
      <c r="L1907" s="22"/>
      <c r="M1907" s="24"/>
      <c r="N1907" s="20"/>
      <c r="O1907" s="20"/>
      <c r="P1907" s="20"/>
      <c r="Q1907" s="20"/>
    </row>
    <row r="1908" spans="1:17" x14ac:dyDescent="0.25">
      <c r="A1908" s="15" t="s">
        <v>1318</v>
      </c>
      <c r="B1908" s="15" t="s">
        <v>5423</v>
      </c>
      <c r="D1908" s="15">
        <v>1988014</v>
      </c>
      <c r="E1908" s="15">
        <v>1986302</v>
      </c>
      <c r="F1908" s="15">
        <f>ABS(Tabelle2[[#This Row],[Stop]]-Tabelle2[[#This Row],[Start]]+1)</f>
        <v>1711</v>
      </c>
      <c r="G1908" s="16">
        <f>Tabelle2[[#This Row],[Size '[bp']]]/$F$3118*100</f>
        <v>5.9003662296280457E-2</v>
      </c>
      <c r="I1908" s="14" t="s">
        <v>7556</v>
      </c>
      <c r="J1908" s="14" t="s">
        <v>6563</v>
      </c>
      <c r="K1908" s="22"/>
      <c r="L1908" s="22"/>
      <c r="M1908" s="24"/>
      <c r="N1908" s="20"/>
      <c r="O1908" s="20"/>
      <c r="P1908" s="20"/>
      <c r="Q1908" s="20"/>
    </row>
    <row r="1909" spans="1:17" x14ac:dyDescent="0.25">
      <c r="A1909" s="15" t="s">
        <v>1317</v>
      </c>
      <c r="B1909" s="15" t="s">
        <v>5424</v>
      </c>
      <c r="D1909" s="15">
        <v>1988250</v>
      </c>
      <c r="E1909" s="15">
        <v>1988011</v>
      </c>
      <c r="F1909" s="15">
        <f>ABS(Tabelle2[[#This Row],[Stop]]-Tabelle2[[#This Row],[Start]]+1)</f>
        <v>238</v>
      </c>
      <c r="G1909" s="16">
        <f>Tabelle2[[#This Row],[Size '[bp']]]/$F$3118*100</f>
        <v>8.2074059769227051E-3</v>
      </c>
      <c r="I1909" s="14" t="s">
        <v>120</v>
      </c>
      <c r="J1909" s="14" t="s">
        <v>11627</v>
      </c>
      <c r="K1909" s="22"/>
      <c r="L1909" s="22"/>
      <c r="M1909" s="24"/>
      <c r="N1909" s="20"/>
      <c r="O1909" s="20"/>
      <c r="P1909" s="20"/>
      <c r="Q1909" s="20"/>
    </row>
    <row r="1910" spans="1:17" x14ac:dyDescent="0.25">
      <c r="A1910" s="15" t="s">
        <v>1316</v>
      </c>
      <c r="B1910" s="15" t="s">
        <v>5425</v>
      </c>
      <c r="D1910" s="15">
        <v>1988308</v>
      </c>
      <c r="E1910" s="15">
        <v>1988805</v>
      </c>
      <c r="F1910" s="15">
        <f>ABS(Tabelle2[[#This Row],[Stop]]-Tabelle2[[#This Row],[Start]]+1)</f>
        <v>498</v>
      </c>
      <c r="G1910" s="16">
        <f>Tabelle2[[#This Row],[Size '[bp']]]/$F$3118*100</f>
        <v>1.717347973322482E-2</v>
      </c>
      <c r="I1910" s="14" t="s">
        <v>6564</v>
      </c>
      <c r="J1910" s="14" t="s">
        <v>11627</v>
      </c>
      <c r="K1910" s="22"/>
      <c r="L1910" s="22"/>
      <c r="M1910" s="24"/>
      <c r="N1910" s="20"/>
      <c r="O1910" s="20"/>
      <c r="P1910" s="20"/>
      <c r="Q1910" s="20"/>
    </row>
    <row r="1911" spans="1:17" x14ac:dyDescent="0.25">
      <c r="A1911" s="15" t="s">
        <v>1315</v>
      </c>
      <c r="B1911" s="15" t="s">
        <v>5426</v>
      </c>
      <c r="D1911" s="15">
        <v>1988792</v>
      </c>
      <c r="E1911" s="15">
        <v>1990327</v>
      </c>
      <c r="F1911" s="15">
        <f>ABS(Tabelle2[[#This Row],[Stop]]-Tabelle2[[#This Row],[Start]]+1)</f>
        <v>1536</v>
      </c>
      <c r="G1911" s="16">
        <f>Tabelle2[[#This Row],[Size '[bp']]]/$F$3118*100</f>
        <v>5.2968804960307883E-2</v>
      </c>
      <c r="I1911" s="14" t="s">
        <v>8041</v>
      </c>
      <c r="J1911" s="14" t="s">
        <v>6575</v>
      </c>
      <c r="K1911" s="22"/>
      <c r="L1911" s="22"/>
      <c r="M1911" s="24"/>
      <c r="N1911" s="20"/>
      <c r="O1911" s="20"/>
      <c r="P1911" s="20"/>
      <c r="Q1911" s="20"/>
    </row>
    <row r="1912" spans="1:17" x14ac:dyDescent="0.25">
      <c r="A1912" s="15" t="s">
        <v>1314</v>
      </c>
      <c r="B1912" s="15" t="s">
        <v>5427</v>
      </c>
      <c r="D1912" s="15">
        <v>1990341</v>
      </c>
      <c r="E1912" s="15">
        <v>1990775</v>
      </c>
      <c r="F1912" s="15">
        <f>ABS(Tabelle2[[#This Row],[Stop]]-Tabelle2[[#This Row],[Start]]+1)</f>
        <v>435</v>
      </c>
      <c r="G1912" s="16">
        <f>Tabelle2[[#This Row],[Size '[bp']]]/$F$3118*100</f>
        <v>1.5000931092274693E-2</v>
      </c>
      <c r="I1912" s="14" t="s">
        <v>8846</v>
      </c>
      <c r="J1912" s="14" t="s">
        <v>6575</v>
      </c>
      <c r="K1912" s="22"/>
      <c r="L1912" s="22"/>
      <c r="M1912" s="24"/>
      <c r="N1912" s="20"/>
      <c r="O1912" s="20"/>
      <c r="P1912" s="20"/>
      <c r="Q1912" s="20"/>
    </row>
    <row r="1913" spans="1:17" ht="89.25" x14ac:dyDescent="0.25">
      <c r="A1913" s="15" t="s">
        <v>1313</v>
      </c>
      <c r="B1913" s="15" t="s">
        <v>5428</v>
      </c>
      <c r="C1913" s="15" t="s">
        <v>8847</v>
      </c>
      <c r="D1913" s="15">
        <v>1990902</v>
      </c>
      <c r="E1913" s="15">
        <v>1991897</v>
      </c>
      <c r="F1913" s="15">
        <f>ABS(Tabelle2[[#This Row],[Stop]]-Tabelle2[[#This Row],[Start]]+1)</f>
        <v>996</v>
      </c>
      <c r="G1913" s="16">
        <f>Tabelle2[[#This Row],[Size '[bp']]]/$F$3118*100</f>
        <v>3.4346959466449639E-2</v>
      </c>
      <c r="H1913" s="15" t="s">
        <v>8848</v>
      </c>
      <c r="I1913" s="14" t="s">
        <v>11175</v>
      </c>
      <c r="J1913" s="14" t="s">
        <v>6758</v>
      </c>
      <c r="K1913" s="29" t="s">
        <v>8849</v>
      </c>
      <c r="L1913" s="29" t="s">
        <v>10688</v>
      </c>
      <c r="M1913" s="30" t="s">
        <v>10750</v>
      </c>
      <c r="N1913" s="20"/>
      <c r="O1913" s="20"/>
      <c r="P1913" s="20"/>
      <c r="Q1913" s="20"/>
    </row>
    <row r="1914" spans="1:17" ht="293.25" x14ac:dyDescent="0.25">
      <c r="A1914" s="15" t="s">
        <v>1312</v>
      </c>
      <c r="B1914" s="15" t="s">
        <v>5429</v>
      </c>
      <c r="C1914" s="15" t="s">
        <v>8850</v>
      </c>
      <c r="D1914" s="15">
        <v>1992314</v>
      </c>
      <c r="E1914" s="15">
        <v>1993000</v>
      </c>
      <c r="F1914" s="15">
        <f>ABS(Tabelle2[[#This Row],[Stop]]-Tabelle2[[#This Row],[Start]]+1)</f>
        <v>687</v>
      </c>
      <c r="G1914" s="16">
        <f>Tabelle2[[#This Row],[Size '[bp']]]/$F$3118*100</f>
        <v>2.3691125656075205E-2</v>
      </c>
      <c r="H1914" s="15" t="s">
        <v>8851</v>
      </c>
      <c r="I1914" s="14" t="s">
        <v>8852</v>
      </c>
      <c r="J1914" s="14" t="s">
        <v>6566</v>
      </c>
      <c r="K1914" s="22"/>
      <c r="L1914" s="22" t="s">
        <v>10689</v>
      </c>
      <c r="M1914" s="24" t="s">
        <v>10887</v>
      </c>
      <c r="N1914" s="20"/>
      <c r="O1914" s="20"/>
      <c r="P1914" s="20"/>
      <c r="Q1914" s="20"/>
    </row>
    <row r="1915" spans="1:17" x14ac:dyDescent="0.25">
      <c r="A1915" s="15" t="s">
        <v>1311</v>
      </c>
      <c r="B1915" s="15" t="s">
        <v>5430</v>
      </c>
      <c r="C1915" s="15" t="s">
        <v>8853</v>
      </c>
      <c r="D1915" s="15">
        <v>1993007</v>
      </c>
      <c r="E1915" s="15">
        <v>1993996</v>
      </c>
      <c r="F1915" s="15">
        <f>ABS(Tabelle2[[#This Row],[Stop]]-Tabelle2[[#This Row],[Start]]+1)</f>
        <v>990</v>
      </c>
      <c r="G1915" s="16">
        <f>Tabelle2[[#This Row],[Size '[bp']]]/$F$3118*100</f>
        <v>3.4140050072073443E-2</v>
      </c>
      <c r="H1915" s="15" t="s">
        <v>8854</v>
      </c>
      <c r="I1915" s="14" t="s">
        <v>8855</v>
      </c>
      <c r="J1915" s="14" t="s">
        <v>6614</v>
      </c>
      <c r="K1915" s="22"/>
      <c r="L1915" s="20"/>
      <c r="M1915" s="30" t="s">
        <v>11202</v>
      </c>
      <c r="N1915" s="20"/>
      <c r="O1915" s="20"/>
      <c r="P1915" s="20"/>
      <c r="Q1915" s="20"/>
    </row>
    <row r="1916" spans="1:17" x14ac:dyDescent="0.25">
      <c r="A1916" s="15" t="s">
        <v>1310</v>
      </c>
      <c r="B1916" s="15" t="s">
        <v>5431</v>
      </c>
      <c r="D1916" s="15">
        <v>1995126</v>
      </c>
      <c r="E1916" s="15">
        <v>1993993</v>
      </c>
      <c r="F1916" s="15">
        <f>ABS(Tabelle2[[#This Row],[Stop]]-Tabelle2[[#This Row],[Start]]+1)</f>
        <v>1132</v>
      </c>
      <c r="G1916" s="16">
        <f>Tabelle2[[#This Row],[Size '[bp']]]/$F$3118*100</f>
        <v>3.9036905738976904E-2</v>
      </c>
      <c r="I1916" s="14" t="s">
        <v>120</v>
      </c>
      <c r="J1916" s="14" t="s">
        <v>11627</v>
      </c>
      <c r="K1916" s="22"/>
      <c r="L1916" s="22"/>
      <c r="M1916" s="24"/>
      <c r="N1916" s="20"/>
      <c r="O1916" s="20"/>
      <c r="P1916" s="20"/>
      <c r="Q1916" s="20"/>
    </row>
    <row r="1917" spans="1:17" x14ac:dyDescent="0.25">
      <c r="A1917" s="15" t="s">
        <v>1309</v>
      </c>
      <c r="B1917" s="15" t="s">
        <v>5432</v>
      </c>
      <c r="D1917" s="15">
        <v>1995471</v>
      </c>
      <c r="E1917" s="15">
        <v>1996430</v>
      </c>
      <c r="F1917" s="15">
        <f>ABS(Tabelle2[[#This Row],[Stop]]-Tabelle2[[#This Row],[Start]]+1)</f>
        <v>960</v>
      </c>
      <c r="G1917" s="16">
        <f>Tabelle2[[#This Row],[Size '[bp']]]/$F$3118*100</f>
        <v>3.3105503100192425E-2</v>
      </c>
      <c r="I1917" s="14" t="s">
        <v>6560</v>
      </c>
      <c r="J1917" s="14" t="s">
        <v>11627</v>
      </c>
      <c r="K1917" s="22" t="s">
        <v>7250</v>
      </c>
      <c r="L1917" s="22"/>
      <c r="M1917" s="24"/>
      <c r="N1917" s="20"/>
      <c r="O1917" s="20"/>
      <c r="P1917" s="20"/>
      <c r="Q1917" s="20"/>
    </row>
    <row r="1918" spans="1:17" x14ac:dyDescent="0.25">
      <c r="A1918" s="15" t="s">
        <v>1308</v>
      </c>
      <c r="B1918" s="15" t="s">
        <v>5433</v>
      </c>
      <c r="D1918" s="15">
        <v>1996554</v>
      </c>
      <c r="E1918" s="15">
        <v>1999094</v>
      </c>
      <c r="F1918" s="15">
        <f>ABS(Tabelle2[[#This Row],[Stop]]-Tabelle2[[#This Row],[Start]]+1)</f>
        <v>2541</v>
      </c>
      <c r="G1918" s="16">
        <f>Tabelle2[[#This Row],[Size '[bp']]]/$F$3118*100</f>
        <v>8.7626128518321827E-2</v>
      </c>
      <c r="I1918" s="14" t="s">
        <v>8353</v>
      </c>
      <c r="J1918" s="14" t="s">
        <v>6563</v>
      </c>
      <c r="K1918" s="22"/>
      <c r="L1918" s="22"/>
      <c r="M1918" s="24"/>
      <c r="N1918" s="20"/>
      <c r="O1918" s="20"/>
      <c r="P1918" s="20"/>
      <c r="Q1918" s="20"/>
    </row>
    <row r="1919" spans="1:17" ht="127.5" x14ac:dyDescent="0.25">
      <c r="A1919" s="15" t="s">
        <v>1307</v>
      </c>
      <c r="B1919" s="15" t="s">
        <v>5434</v>
      </c>
      <c r="C1919" s="15" t="s">
        <v>8856</v>
      </c>
      <c r="D1919" s="15">
        <v>1999225</v>
      </c>
      <c r="E1919" s="15">
        <v>2000208</v>
      </c>
      <c r="F1919" s="15">
        <f>ABS(Tabelle2[[#This Row],[Stop]]-Tabelle2[[#This Row],[Start]]+1)</f>
        <v>984</v>
      </c>
      <c r="G1919" s="16">
        <f>Tabelle2[[#This Row],[Size '[bp']]]/$F$3118*100</f>
        <v>3.3933140677697232E-2</v>
      </c>
      <c r="H1919" s="15" t="s">
        <v>8857</v>
      </c>
      <c r="I1919" s="14" t="s">
        <v>8858</v>
      </c>
      <c r="J1919" s="14" t="s">
        <v>6566</v>
      </c>
      <c r="K1919" s="22" t="s">
        <v>8859</v>
      </c>
      <c r="L1919" s="22" t="s">
        <v>10690</v>
      </c>
      <c r="M1919" s="24" t="s">
        <v>10888</v>
      </c>
      <c r="N1919" s="20"/>
      <c r="O1919" s="20"/>
      <c r="P1919" s="20"/>
      <c r="Q1919" s="20"/>
    </row>
    <row r="1920" spans="1:17" x14ac:dyDescent="0.25">
      <c r="A1920" s="15" t="s">
        <v>1306</v>
      </c>
      <c r="B1920" s="15" t="s">
        <v>5435</v>
      </c>
      <c r="D1920" s="15">
        <v>2001413</v>
      </c>
      <c r="E1920" s="15">
        <v>2000322</v>
      </c>
      <c r="F1920" s="15">
        <f>ABS(Tabelle2[[#This Row],[Stop]]-Tabelle2[[#This Row],[Start]]+1)</f>
        <v>1090</v>
      </c>
      <c r="G1920" s="16">
        <f>Tabelle2[[#This Row],[Size '[bp']]]/$F$3118*100</f>
        <v>3.758853997834348E-2</v>
      </c>
      <c r="I1920" s="14" t="s">
        <v>6564</v>
      </c>
      <c r="J1920" s="14" t="s">
        <v>11627</v>
      </c>
      <c r="K1920" s="22"/>
      <c r="L1920" s="22"/>
      <c r="M1920" s="24"/>
      <c r="N1920" s="20"/>
      <c r="O1920" s="20"/>
      <c r="P1920" s="20"/>
      <c r="Q1920" s="20"/>
    </row>
    <row r="1921" spans="1:17" ht="25.5" x14ac:dyDescent="0.25">
      <c r="A1921" s="15" t="s">
        <v>1305</v>
      </c>
      <c r="B1921" s="15" t="s">
        <v>5436</v>
      </c>
      <c r="C1921" s="15" t="s">
        <v>8860</v>
      </c>
      <c r="D1921" s="15">
        <v>2001526</v>
      </c>
      <c r="E1921" s="15">
        <v>2005434</v>
      </c>
      <c r="F1921" s="15">
        <f>ABS(Tabelle2[[#This Row],[Stop]]-Tabelle2[[#This Row],[Start]]+1)</f>
        <v>3909</v>
      </c>
      <c r="G1921" s="16">
        <f>Tabelle2[[#This Row],[Size '[bp']]]/$F$3118*100</f>
        <v>0.13480147043609605</v>
      </c>
      <c r="H1921" s="15" t="s">
        <v>8861</v>
      </c>
      <c r="I1921" s="14" t="s">
        <v>6757</v>
      </c>
      <c r="J1921" s="14" t="s">
        <v>6758</v>
      </c>
      <c r="K1921" s="22"/>
      <c r="L1921" s="22"/>
      <c r="M1921" s="24"/>
      <c r="N1921" s="20"/>
      <c r="O1921" s="20"/>
      <c r="P1921" s="20"/>
      <c r="Q1921" s="20"/>
    </row>
    <row r="1922" spans="1:17" ht="25.5" x14ac:dyDescent="0.25">
      <c r="A1922" s="15" t="s">
        <v>1304</v>
      </c>
      <c r="B1922" s="15" t="s">
        <v>5437</v>
      </c>
      <c r="C1922" s="15" t="s">
        <v>8862</v>
      </c>
      <c r="D1922" s="15">
        <v>2005928</v>
      </c>
      <c r="E1922" s="15">
        <v>2005476</v>
      </c>
      <c r="F1922" s="15">
        <f>ABS(Tabelle2[[#This Row],[Stop]]-Tabelle2[[#This Row],[Start]]+1)</f>
        <v>451</v>
      </c>
      <c r="G1922" s="16">
        <f>Tabelle2[[#This Row],[Size '[bp']]]/$F$3118*100</f>
        <v>1.5552689477277899E-2</v>
      </c>
      <c r="H1922" s="15" t="s">
        <v>8863</v>
      </c>
      <c r="I1922" s="14" t="s">
        <v>10889</v>
      </c>
      <c r="J1922" s="14" t="s">
        <v>6566</v>
      </c>
      <c r="K1922" s="22" t="s">
        <v>8864</v>
      </c>
      <c r="L1922" s="22" t="s">
        <v>8865</v>
      </c>
      <c r="M1922" s="24" t="s">
        <v>10890</v>
      </c>
      <c r="N1922" s="20"/>
      <c r="O1922" s="20"/>
      <c r="P1922" s="20"/>
      <c r="Q1922" s="20"/>
    </row>
    <row r="1923" spans="1:17" x14ac:dyDescent="0.25">
      <c r="A1923" s="15" t="s">
        <v>1303</v>
      </c>
      <c r="B1923" s="15" t="s">
        <v>5438</v>
      </c>
      <c r="C1923" s="15" t="s">
        <v>8866</v>
      </c>
      <c r="D1923" s="15">
        <v>2006458</v>
      </c>
      <c r="E1923" s="15">
        <v>2006036</v>
      </c>
      <c r="F1923" s="15">
        <f>ABS(Tabelle2[[#This Row],[Stop]]-Tabelle2[[#This Row],[Start]]+1)</f>
        <v>421</v>
      </c>
      <c r="G1923" s="16">
        <f>Tabelle2[[#This Row],[Size '[bp']]]/$F$3118*100</f>
        <v>1.4518142505396885E-2</v>
      </c>
      <c r="H1923" s="15" t="s">
        <v>8867</v>
      </c>
      <c r="I1923" s="14" t="s">
        <v>8868</v>
      </c>
      <c r="J1923" s="14" t="s">
        <v>6566</v>
      </c>
      <c r="K1923" s="22" t="s">
        <v>8869</v>
      </c>
      <c r="L1923" s="22"/>
      <c r="M1923" s="30" t="s">
        <v>11203</v>
      </c>
      <c r="N1923" s="20"/>
      <c r="O1923" s="20"/>
      <c r="P1923" s="20"/>
      <c r="Q1923" s="20"/>
    </row>
    <row r="1924" spans="1:17" ht="242.25" x14ac:dyDescent="0.25">
      <c r="A1924" s="15" t="s">
        <v>1302</v>
      </c>
      <c r="B1924" s="15" t="s">
        <v>5439</v>
      </c>
      <c r="C1924" s="15" t="s">
        <v>8870</v>
      </c>
      <c r="D1924" s="15">
        <v>2006798</v>
      </c>
      <c r="E1924" s="15">
        <v>2007559</v>
      </c>
      <c r="F1924" s="15">
        <f>ABS(Tabelle2[[#This Row],[Stop]]-Tabelle2[[#This Row],[Start]]+1)</f>
        <v>762</v>
      </c>
      <c r="G1924" s="16">
        <f>Tabelle2[[#This Row],[Size '[bp']]]/$F$3118*100</f>
        <v>2.6277493085777738E-2</v>
      </c>
      <c r="H1924" s="15" t="s">
        <v>8871</v>
      </c>
      <c r="I1924" s="14" t="s">
        <v>8872</v>
      </c>
      <c r="J1924" s="14" t="s">
        <v>6566</v>
      </c>
      <c r="K1924" s="22" t="s">
        <v>8873</v>
      </c>
      <c r="L1924" s="22" t="s">
        <v>10691</v>
      </c>
      <c r="M1924" s="24" t="s">
        <v>10891</v>
      </c>
      <c r="N1924" s="20"/>
      <c r="O1924" s="20"/>
      <c r="P1924" s="20"/>
      <c r="Q1924" s="20"/>
    </row>
    <row r="1925" spans="1:17" ht="255" x14ac:dyDescent="0.25">
      <c r="A1925" s="15" t="s">
        <v>1301</v>
      </c>
      <c r="B1925" s="15" t="s">
        <v>5440</v>
      </c>
      <c r="C1925" s="15" t="s">
        <v>8874</v>
      </c>
      <c r="D1925" s="15">
        <v>2007864</v>
      </c>
      <c r="E1925" s="15">
        <v>2008643</v>
      </c>
      <c r="F1925" s="15">
        <f>ABS(Tabelle2[[#This Row],[Stop]]-Tabelle2[[#This Row],[Start]]+1)</f>
        <v>780</v>
      </c>
      <c r="G1925" s="16">
        <f>Tabelle2[[#This Row],[Size '[bp']]]/$F$3118*100</f>
        <v>2.6898221268906349E-2</v>
      </c>
      <c r="H1925" s="15" t="s">
        <v>8875</v>
      </c>
      <c r="I1925" s="14" t="s">
        <v>10893</v>
      </c>
      <c r="J1925" s="14" t="s">
        <v>6566</v>
      </c>
      <c r="K1925" s="22" t="s">
        <v>8876</v>
      </c>
      <c r="L1925" s="22" t="s">
        <v>10692</v>
      </c>
      <c r="M1925" s="24" t="s">
        <v>10892</v>
      </c>
      <c r="N1925" s="20"/>
      <c r="O1925" s="20"/>
      <c r="P1925" s="20"/>
      <c r="Q1925" s="20"/>
    </row>
    <row r="1926" spans="1:17" x14ac:dyDescent="0.25">
      <c r="A1926" s="15" t="s">
        <v>1300</v>
      </c>
      <c r="B1926" s="15" t="s">
        <v>5441</v>
      </c>
      <c r="D1926" s="15">
        <v>2008640</v>
      </c>
      <c r="E1926" s="15">
        <v>2009602</v>
      </c>
      <c r="F1926" s="15">
        <f>ABS(Tabelle2[[#This Row],[Stop]]-Tabelle2[[#This Row],[Start]]+1)</f>
        <v>963</v>
      </c>
      <c r="G1926" s="16">
        <f>Tabelle2[[#This Row],[Size '[bp']]]/$F$3118*100</f>
        <v>3.3208957797380527E-2</v>
      </c>
      <c r="I1926" s="14" t="s">
        <v>8877</v>
      </c>
      <c r="J1926" s="14" t="s">
        <v>7093</v>
      </c>
      <c r="K1926" s="22" t="s">
        <v>8878</v>
      </c>
      <c r="L1926" s="22"/>
      <c r="M1926" s="24"/>
      <c r="N1926" s="20"/>
      <c r="O1926" s="20"/>
      <c r="P1926" s="20"/>
      <c r="Q1926" s="20"/>
    </row>
    <row r="1927" spans="1:17" ht="25.5" x14ac:dyDescent="0.25">
      <c r="A1927" s="15" t="s">
        <v>1299</v>
      </c>
      <c r="B1927" s="15" t="s">
        <v>5442</v>
      </c>
      <c r="C1927" s="15" t="s">
        <v>8879</v>
      </c>
      <c r="D1927" s="15">
        <v>2011370</v>
      </c>
      <c r="E1927" s="15">
        <v>2009664</v>
      </c>
      <c r="F1927" s="15">
        <f>ABS(Tabelle2[[#This Row],[Stop]]-Tabelle2[[#This Row],[Start]]+1)</f>
        <v>1705</v>
      </c>
      <c r="G1927" s="16">
        <f>Tabelle2[[#This Row],[Size '[bp']]]/$F$3118*100</f>
        <v>5.8796752901904253E-2</v>
      </c>
      <c r="H1927" s="15" t="s">
        <v>8880</v>
      </c>
      <c r="I1927" s="14" t="s">
        <v>8881</v>
      </c>
      <c r="J1927" s="14" t="s">
        <v>6614</v>
      </c>
      <c r="K1927" s="29" t="s">
        <v>8882</v>
      </c>
      <c r="L1927" s="29"/>
      <c r="M1927" s="30" t="s">
        <v>11204</v>
      </c>
      <c r="N1927" s="20"/>
      <c r="O1927" s="20"/>
      <c r="P1927" s="20"/>
      <c r="Q1927" s="20"/>
    </row>
    <row r="1928" spans="1:17" ht="38.25" x14ac:dyDescent="0.25">
      <c r="A1928" s="15" t="s">
        <v>1298</v>
      </c>
      <c r="B1928" s="15" t="s">
        <v>5443</v>
      </c>
      <c r="C1928" s="15" t="s">
        <v>8883</v>
      </c>
      <c r="D1928" s="15">
        <v>2011777</v>
      </c>
      <c r="E1928" s="15">
        <v>2012571</v>
      </c>
      <c r="F1928" s="15">
        <f>ABS(Tabelle2[[#This Row],[Stop]]-Tabelle2[[#This Row],[Start]]+1)</f>
        <v>795</v>
      </c>
      <c r="G1928" s="16">
        <f>Tabelle2[[#This Row],[Size '[bp']]]/$F$3118*100</f>
        <v>2.7415494754846854E-2</v>
      </c>
      <c r="H1928" s="15" t="s">
        <v>8884</v>
      </c>
      <c r="I1928" s="14" t="s">
        <v>10894</v>
      </c>
      <c r="J1928" s="14" t="s">
        <v>6566</v>
      </c>
      <c r="K1928" s="22" t="s">
        <v>8885</v>
      </c>
      <c r="L1928" s="22" t="s">
        <v>8886</v>
      </c>
      <c r="M1928" s="24" t="s">
        <v>10895</v>
      </c>
      <c r="N1928" s="20"/>
      <c r="O1928" s="20"/>
      <c r="P1928" s="20"/>
      <c r="Q1928" s="20"/>
    </row>
    <row r="1929" spans="1:17" ht="38.25" x14ac:dyDescent="0.25">
      <c r="A1929" s="15" t="s">
        <v>1297</v>
      </c>
      <c r="B1929" s="15" t="s">
        <v>5444</v>
      </c>
      <c r="C1929" s="15" t="s">
        <v>8887</v>
      </c>
      <c r="D1929" s="15">
        <v>2012568</v>
      </c>
      <c r="E1929" s="15">
        <v>2013560</v>
      </c>
      <c r="F1929" s="15">
        <f>ABS(Tabelle2[[#This Row],[Stop]]-Tabelle2[[#This Row],[Start]]+1)</f>
        <v>993</v>
      </c>
      <c r="G1929" s="16">
        <f>Tabelle2[[#This Row],[Size '[bp']]]/$F$3118*100</f>
        <v>3.4243504769261544E-2</v>
      </c>
      <c r="H1929" s="15" t="s">
        <v>8888</v>
      </c>
      <c r="I1929" s="14" t="s">
        <v>8889</v>
      </c>
      <c r="J1929" s="14" t="s">
        <v>7093</v>
      </c>
      <c r="K1929" s="22" t="s">
        <v>8890</v>
      </c>
      <c r="L1929" s="22"/>
      <c r="M1929" s="24" t="s">
        <v>10747</v>
      </c>
      <c r="N1929" s="20"/>
      <c r="O1929" s="20"/>
      <c r="P1929" s="20"/>
      <c r="Q1929" s="20"/>
    </row>
    <row r="1930" spans="1:17" ht="38.25" x14ac:dyDescent="0.25">
      <c r="A1930" s="15" t="s">
        <v>1296</v>
      </c>
      <c r="B1930" s="15" t="s">
        <v>5445</v>
      </c>
      <c r="C1930" s="15" t="s">
        <v>1295</v>
      </c>
      <c r="D1930" s="15">
        <v>2013557</v>
      </c>
      <c r="E1930" s="15">
        <v>2015623</v>
      </c>
      <c r="F1930" s="15">
        <f>ABS(Tabelle2[[#This Row],[Stop]]-Tabelle2[[#This Row],[Start]]+1)</f>
        <v>2067</v>
      </c>
      <c r="G1930" s="16">
        <f>Tabelle2[[#This Row],[Size '[bp']]]/$F$3118*100</f>
        <v>7.1280286362601808E-2</v>
      </c>
      <c r="H1930" s="15" t="s">
        <v>8891</v>
      </c>
      <c r="I1930" s="14" t="s">
        <v>8892</v>
      </c>
      <c r="J1930" s="14" t="s">
        <v>6614</v>
      </c>
      <c r="K1930" s="29" t="s">
        <v>8893</v>
      </c>
      <c r="L1930" s="29"/>
      <c r="M1930" s="30" t="s">
        <v>10784</v>
      </c>
      <c r="N1930" s="20"/>
      <c r="O1930" s="20"/>
      <c r="P1930" s="20"/>
      <c r="Q1930" s="20"/>
    </row>
    <row r="1931" spans="1:17" ht="25.5" x14ac:dyDescent="0.25">
      <c r="A1931" s="15" t="s">
        <v>1294</v>
      </c>
      <c r="B1931" s="15" t="s">
        <v>5446</v>
      </c>
      <c r="C1931" s="15" t="s">
        <v>1293</v>
      </c>
      <c r="D1931" s="15">
        <v>2015811</v>
      </c>
      <c r="E1931" s="15">
        <v>2016080</v>
      </c>
      <c r="F1931" s="15">
        <f>ABS(Tabelle2[[#This Row],[Stop]]-Tabelle2[[#This Row],[Start]]+1)</f>
        <v>270</v>
      </c>
      <c r="G1931" s="16">
        <f>Tabelle2[[#This Row],[Size '[bp']]]/$F$3118*100</f>
        <v>9.3109227469291202E-3</v>
      </c>
      <c r="H1931" s="15" t="s">
        <v>8894</v>
      </c>
      <c r="I1931" s="14" t="s">
        <v>8895</v>
      </c>
      <c r="J1931" s="14" t="s">
        <v>6614</v>
      </c>
      <c r="K1931" s="29" t="s">
        <v>8896</v>
      </c>
      <c r="L1931" s="29"/>
      <c r="M1931" s="30" t="s">
        <v>10754</v>
      </c>
      <c r="N1931" s="20"/>
      <c r="O1931" s="20"/>
      <c r="P1931" s="20"/>
      <c r="Q1931" s="20"/>
    </row>
    <row r="1932" spans="1:17" x14ac:dyDescent="0.25">
      <c r="A1932" s="15" t="s">
        <v>1292</v>
      </c>
      <c r="B1932" s="15" t="s">
        <v>5447</v>
      </c>
      <c r="D1932" s="15">
        <v>2017287</v>
      </c>
      <c r="E1932" s="15">
        <v>2016760</v>
      </c>
      <c r="F1932" s="15">
        <f>ABS(Tabelle2[[#This Row],[Stop]]-Tabelle2[[#This Row],[Start]]+1)</f>
        <v>526</v>
      </c>
      <c r="G1932" s="16">
        <f>Tabelle2[[#This Row],[Size '[bp']]]/$F$3118*100</f>
        <v>1.8139056906980432E-2</v>
      </c>
      <c r="I1932" s="14" t="s">
        <v>8897</v>
      </c>
      <c r="J1932" s="14" t="s">
        <v>6566</v>
      </c>
      <c r="K1932" s="22"/>
      <c r="L1932" s="22"/>
      <c r="M1932" s="24"/>
      <c r="N1932" s="20"/>
      <c r="O1932" s="20"/>
      <c r="P1932" s="20"/>
      <c r="Q1932" s="20"/>
    </row>
    <row r="1933" spans="1:17" x14ac:dyDescent="0.25">
      <c r="A1933" s="15" t="s">
        <v>1291</v>
      </c>
      <c r="B1933" s="15" t="s">
        <v>5448</v>
      </c>
      <c r="C1933" s="15" t="s">
        <v>8898</v>
      </c>
      <c r="D1933" s="15">
        <v>2018649</v>
      </c>
      <c r="E1933" s="15">
        <v>2017366</v>
      </c>
      <c r="F1933" s="15">
        <f>ABS(Tabelle2[[#This Row],[Stop]]-Tabelle2[[#This Row],[Start]]+1)</f>
        <v>1282</v>
      </c>
      <c r="G1933" s="16">
        <f>Tabelle2[[#This Row],[Size '[bp']]]/$F$3118*100</f>
        <v>4.420964059838197E-2</v>
      </c>
      <c r="H1933" s="15" t="s">
        <v>8899</v>
      </c>
      <c r="I1933" s="14" t="s">
        <v>8900</v>
      </c>
      <c r="J1933" s="14" t="s">
        <v>6708</v>
      </c>
      <c r="K1933" s="22"/>
      <c r="L1933" s="22"/>
      <c r="M1933" s="24"/>
      <c r="N1933" s="20"/>
      <c r="O1933" s="20"/>
      <c r="P1933" s="20"/>
      <c r="Q1933" s="20"/>
    </row>
    <row r="1934" spans="1:17" x14ac:dyDescent="0.25">
      <c r="A1934" s="15" t="s">
        <v>1290</v>
      </c>
      <c r="B1934" s="15" t="s">
        <v>5449</v>
      </c>
      <c r="C1934" s="15" t="s">
        <v>8901</v>
      </c>
      <c r="D1934" s="15">
        <v>2020156</v>
      </c>
      <c r="E1934" s="15">
        <v>2018696</v>
      </c>
      <c r="F1934" s="15">
        <f>ABS(Tabelle2[[#This Row],[Stop]]-Tabelle2[[#This Row],[Start]]+1)</f>
        <v>1459</v>
      </c>
      <c r="G1934" s="16">
        <f>Tabelle2[[#This Row],[Size '[bp']]]/$F$3118*100</f>
        <v>5.0313467732479945E-2</v>
      </c>
      <c r="H1934" s="15" t="s">
        <v>8902</v>
      </c>
      <c r="I1934" s="14" t="s">
        <v>8903</v>
      </c>
      <c r="J1934" s="14" t="s">
        <v>6575</v>
      </c>
      <c r="K1934" s="22" t="s">
        <v>6885</v>
      </c>
      <c r="L1934" s="22"/>
      <c r="M1934" s="24"/>
      <c r="N1934" s="20"/>
      <c r="O1934" s="20"/>
      <c r="P1934" s="20"/>
      <c r="Q1934" s="20"/>
    </row>
    <row r="1935" spans="1:17" x14ac:dyDescent="0.25">
      <c r="A1935" s="15" t="s">
        <v>1288</v>
      </c>
      <c r="B1935" s="15" t="s">
        <v>5450</v>
      </c>
      <c r="D1935" s="15">
        <v>2020400</v>
      </c>
      <c r="E1935" s="15">
        <v>2021158</v>
      </c>
      <c r="F1935" s="15">
        <f>ABS(Tabelle2[[#This Row],[Stop]]-Tabelle2[[#This Row],[Start]]+1)</f>
        <v>759</v>
      </c>
      <c r="G1935" s="16">
        <f>Tabelle2[[#This Row],[Size '[bp']]]/$F$3118*100</f>
        <v>2.6174038388589636E-2</v>
      </c>
      <c r="I1935" s="14" t="s">
        <v>120</v>
      </c>
      <c r="J1935" s="14" t="s">
        <v>11627</v>
      </c>
      <c r="K1935" s="22"/>
      <c r="L1935" s="22"/>
      <c r="M1935" s="24"/>
      <c r="N1935" s="20"/>
      <c r="O1935" s="20"/>
      <c r="P1935" s="20"/>
      <c r="Q1935" s="20"/>
    </row>
    <row r="1936" spans="1:17" x14ac:dyDescent="0.25">
      <c r="A1936" s="15" t="s">
        <v>1287</v>
      </c>
      <c r="B1936" s="15" t="s">
        <v>5451</v>
      </c>
      <c r="D1936" s="15">
        <v>2021355</v>
      </c>
      <c r="E1936" s="15">
        <v>2021894</v>
      </c>
      <c r="F1936" s="15">
        <f>ABS(Tabelle2[[#This Row],[Stop]]-Tabelle2[[#This Row],[Start]]+1)</f>
        <v>540</v>
      </c>
      <c r="G1936" s="16">
        <f>Tabelle2[[#This Row],[Size '[bp']]]/$F$3118*100</f>
        <v>1.862184549385824E-2</v>
      </c>
      <c r="I1936" s="14" t="s">
        <v>8904</v>
      </c>
      <c r="J1936" s="14" t="s">
        <v>11627</v>
      </c>
      <c r="K1936" s="22"/>
      <c r="L1936" s="22"/>
      <c r="M1936" s="24"/>
      <c r="N1936" s="20"/>
      <c r="O1936" s="20"/>
      <c r="P1936" s="20"/>
      <c r="Q1936" s="20"/>
    </row>
    <row r="1937" spans="1:17" x14ac:dyDescent="0.25">
      <c r="A1937" s="15" t="s">
        <v>1286</v>
      </c>
      <c r="B1937" s="15" t="s">
        <v>5452</v>
      </c>
      <c r="C1937" s="15" t="s">
        <v>8905</v>
      </c>
      <c r="D1937" s="15">
        <v>2022724</v>
      </c>
      <c r="E1937" s="15">
        <v>2021891</v>
      </c>
      <c r="F1937" s="15">
        <f>ABS(Tabelle2[[#This Row],[Stop]]-Tabelle2[[#This Row],[Start]]+1)</f>
        <v>832</v>
      </c>
      <c r="G1937" s="16">
        <f>Tabelle2[[#This Row],[Size '[bp']]]/$F$3118*100</f>
        <v>2.8691436020166768E-2</v>
      </c>
      <c r="H1937" s="15" t="s">
        <v>8906</v>
      </c>
      <c r="I1937" s="14" t="s">
        <v>8907</v>
      </c>
      <c r="J1937" s="14" t="s">
        <v>6643</v>
      </c>
      <c r="K1937" s="29"/>
      <c r="L1937" s="29"/>
      <c r="M1937" s="30" t="s">
        <v>11170</v>
      </c>
      <c r="N1937" s="20"/>
      <c r="O1937" s="20"/>
      <c r="P1937" s="20"/>
      <c r="Q1937" s="20"/>
    </row>
    <row r="1938" spans="1:17" x14ac:dyDescent="0.25">
      <c r="A1938" s="15" t="s">
        <v>1285</v>
      </c>
      <c r="B1938" s="15" t="s">
        <v>5453</v>
      </c>
      <c r="C1938" s="15" t="s">
        <v>8908</v>
      </c>
      <c r="D1938" s="15">
        <v>2023635</v>
      </c>
      <c r="E1938" s="15">
        <v>2022730</v>
      </c>
      <c r="F1938" s="15">
        <f>ABS(Tabelle2[[#This Row],[Stop]]-Tabelle2[[#This Row],[Start]]+1)</f>
        <v>904</v>
      </c>
      <c r="G1938" s="16">
        <f>Tabelle2[[#This Row],[Size '[bp']]]/$F$3118*100</f>
        <v>3.11743487526812E-2</v>
      </c>
      <c r="H1938" s="15" t="s">
        <v>8909</v>
      </c>
      <c r="I1938" s="14" t="s">
        <v>8910</v>
      </c>
      <c r="J1938" s="14" t="s">
        <v>6575</v>
      </c>
      <c r="K1938" s="22"/>
      <c r="L1938" s="22"/>
      <c r="M1938" s="24"/>
      <c r="N1938" s="20"/>
      <c r="O1938" s="20"/>
      <c r="P1938" s="20"/>
      <c r="Q1938" s="20"/>
    </row>
    <row r="1939" spans="1:17" x14ac:dyDescent="0.25">
      <c r="A1939" s="15" t="s">
        <v>1284</v>
      </c>
      <c r="B1939" s="15" t="s">
        <v>5454</v>
      </c>
      <c r="D1939" s="15">
        <v>2024266</v>
      </c>
      <c r="E1939" s="15">
        <v>2023655</v>
      </c>
      <c r="F1939" s="15">
        <f>ABS(Tabelle2[[#This Row],[Stop]]-Tabelle2[[#This Row],[Start]]+1)</f>
        <v>610</v>
      </c>
      <c r="G1939" s="16">
        <f>Tabelle2[[#This Row],[Size '[bp']]]/$F$3118*100</f>
        <v>2.1035788428247271E-2</v>
      </c>
      <c r="I1939" s="14" t="s">
        <v>120</v>
      </c>
      <c r="J1939" s="14" t="s">
        <v>11627</v>
      </c>
      <c r="K1939" s="22"/>
      <c r="L1939" s="22"/>
      <c r="M1939" s="24"/>
      <c r="N1939" s="20"/>
      <c r="O1939" s="20"/>
      <c r="P1939" s="20"/>
      <c r="Q1939" s="20"/>
    </row>
    <row r="1940" spans="1:17" x14ac:dyDescent="0.25">
      <c r="A1940" s="15" t="s">
        <v>1283</v>
      </c>
      <c r="B1940" s="15" t="s">
        <v>5455</v>
      </c>
      <c r="D1940" s="15">
        <v>2024452</v>
      </c>
      <c r="E1940" s="15">
        <v>2025813</v>
      </c>
      <c r="F1940" s="15">
        <f>ABS(Tabelle2[[#This Row],[Stop]]-Tabelle2[[#This Row],[Start]]+1)</f>
        <v>1362</v>
      </c>
      <c r="G1940" s="16">
        <f>Tabelle2[[#This Row],[Size '[bp']]]/$F$3118*100</f>
        <v>4.6968432523398003E-2</v>
      </c>
      <c r="I1940" s="14" t="s">
        <v>6560</v>
      </c>
      <c r="J1940" s="14" t="s">
        <v>11627</v>
      </c>
      <c r="K1940" s="22"/>
      <c r="L1940" s="22"/>
      <c r="M1940" s="24"/>
      <c r="N1940" s="20"/>
      <c r="O1940" s="20"/>
      <c r="P1940" s="20"/>
      <c r="Q1940" s="20"/>
    </row>
    <row r="1941" spans="1:17" x14ac:dyDescent="0.25">
      <c r="A1941" s="15" t="s">
        <v>1282</v>
      </c>
      <c r="B1941" s="15" t="s">
        <v>5456</v>
      </c>
      <c r="D1941" s="15">
        <v>2025814</v>
      </c>
      <c r="E1941" s="15">
        <v>2026839</v>
      </c>
      <c r="F1941" s="15">
        <f>ABS(Tabelle2[[#This Row],[Stop]]-Tabelle2[[#This Row],[Start]]+1)</f>
        <v>1026</v>
      </c>
      <c r="G1941" s="16">
        <f>Tabelle2[[#This Row],[Size '[bp']]]/$F$3118*100</f>
        <v>3.5381506438330657E-2</v>
      </c>
      <c r="I1941" s="14" t="s">
        <v>6801</v>
      </c>
      <c r="J1941" s="14" t="s">
        <v>6563</v>
      </c>
      <c r="K1941" s="22"/>
      <c r="L1941" s="22"/>
      <c r="M1941" s="24"/>
      <c r="N1941" s="20"/>
      <c r="O1941" s="20"/>
      <c r="P1941" s="20"/>
      <c r="Q1941" s="20"/>
    </row>
    <row r="1942" spans="1:17" x14ac:dyDescent="0.25">
      <c r="A1942" s="15" t="s">
        <v>1281</v>
      </c>
      <c r="B1942" s="15" t="s">
        <v>5457</v>
      </c>
      <c r="D1942" s="15">
        <v>2027837</v>
      </c>
      <c r="E1942" s="15">
        <v>2027166</v>
      </c>
      <c r="F1942" s="15">
        <f>ABS(Tabelle2[[#This Row],[Stop]]-Tabelle2[[#This Row],[Start]]+1)</f>
        <v>670</v>
      </c>
      <c r="G1942" s="16">
        <f>Tabelle2[[#This Row],[Size '[bp']]]/$F$3118*100</f>
        <v>2.3104882372009299E-2</v>
      </c>
      <c r="I1942" s="14" t="s">
        <v>6564</v>
      </c>
      <c r="J1942" s="14" t="s">
        <v>11627</v>
      </c>
      <c r="K1942" s="22"/>
      <c r="L1942" s="22"/>
      <c r="M1942" s="24"/>
      <c r="N1942" s="20"/>
      <c r="O1942" s="20"/>
      <c r="P1942" s="20"/>
      <c r="Q1942" s="20"/>
    </row>
    <row r="1943" spans="1:17" x14ac:dyDescent="0.25">
      <c r="A1943" s="15" t="s">
        <v>1280</v>
      </c>
      <c r="B1943" s="15" t="s">
        <v>5458</v>
      </c>
      <c r="C1943" s="15" t="s">
        <v>8911</v>
      </c>
      <c r="D1943" s="15">
        <v>2029481</v>
      </c>
      <c r="E1943" s="15">
        <v>2027901</v>
      </c>
      <c r="F1943" s="15">
        <f>ABS(Tabelle2[[#This Row],[Stop]]-Tabelle2[[#This Row],[Start]]+1)</f>
        <v>1579</v>
      </c>
      <c r="G1943" s="16">
        <f>Tabelle2[[#This Row],[Size '[bp']]]/$F$3118*100</f>
        <v>5.4451655620004001E-2</v>
      </c>
      <c r="H1943" s="15" t="s">
        <v>8912</v>
      </c>
      <c r="I1943" s="14" t="s">
        <v>11205</v>
      </c>
      <c r="J1943" s="14" t="s">
        <v>6575</v>
      </c>
      <c r="K1943" s="29"/>
      <c r="L1943" s="29"/>
      <c r="M1943" s="30"/>
      <c r="N1943" s="20"/>
      <c r="O1943" s="20"/>
      <c r="P1943" s="20"/>
      <c r="Q1943" s="20"/>
    </row>
    <row r="1944" spans="1:17" x14ac:dyDescent="0.25">
      <c r="A1944" s="15" t="s">
        <v>114</v>
      </c>
      <c r="B1944" s="15" t="s">
        <v>5459</v>
      </c>
      <c r="C1944" s="15" t="s">
        <v>8913</v>
      </c>
      <c r="D1944" s="15">
        <v>2029799</v>
      </c>
      <c r="E1944" s="15">
        <v>2030551</v>
      </c>
      <c r="F1944" s="15">
        <f>ABS(Tabelle2[[#This Row],[Stop]]-Tabelle2[[#This Row],[Start]]+1)</f>
        <v>753</v>
      </c>
      <c r="G1944" s="16">
        <f>Tabelle2[[#This Row],[Size '[bp']]]/$F$3118*100</f>
        <v>2.5967128994213433E-2</v>
      </c>
      <c r="H1944" s="15" t="s">
        <v>8914</v>
      </c>
      <c r="I1944" s="14" t="s">
        <v>8915</v>
      </c>
      <c r="J1944" s="14" t="s">
        <v>6643</v>
      </c>
      <c r="K1944" s="22" t="s">
        <v>7702</v>
      </c>
      <c r="L1944" s="22"/>
      <c r="M1944" s="24" t="s">
        <v>10773</v>
      </c>
      <c r="N1944" s="20"/>
      <c r="O1944" s="20"/>
      <c r="P1944" s="20"/>
      <c r="Q1944" s="20"/>
    </row>
    <row r="1945" spans="1:17" x14ac:dyDescent="0.25">
      <c r="A1945" s="15" t="s">
        <v>115</v>
      </c>
      <c r="B1945" s="15" t="s">
        <v>5460</v>
      </c>
      <c r="C1945" s="15" t="s">
        <v>8916</v>
      </c>
      <c r="D1945" s="15">
        <v>2030669</v>
      </c>
      <c r="E1945" s="15">
        <v>2031556</v>
      </c>
      <c r="F1945" s="15">
        <f>ABS(Tabelle2[[#This Row],[Stop]]-Tabelle2[[#This Row],[Start]]+1)</f>
        <v>888</v>
      </c>
      <c r="G1945" s="16">
        <f>Tabelle2[[#This Row],[Size '[bp']]]/$F$3118*100</f>
        <v>3.062259036767799E-2</v>
      </c>
      <c r="H1945" s="15" t="s">
        <v>8917</v>
      </c>
      <c r="I1945" s="14" t="s">
        <v>8918</v>
      </c>
      <c r="J1945" s="14" t="s">
        <v>6643</v>
      </c>
      <c r="K1945" s="22" t="s">
        <v>7702</v>
      </c>
      <c r="L1945" s="22"/>
      <c r="M1945" s="24" t="s">
        <v>10773</v>
      </c>
      <c r="N1945" s="20"/>
      <c r="O1945" s="20"/>
      <c r="P1945" s="20"/>
      <c r="Q1945" s="20"/>
    </row>
    <row r="1946" spans="1:17" x14ac:dyDescent="0.25">
      <c r="A1946" s="15" t="s">
        <v>60</v>
      </c>
      <c r="B1946" s="15" t="s">
        <v>5461</v>
      </c>
      <c r="C1946" s="15" t="s">
        <v>8919</v>
      </c>
      <c r="D1946" s="15">
        <v>2031678</v>
      </c>
      <c r="E1946" s="15">
        <v>2032364</v>
      </c>
      <c r="F1946" s="15">
        <f>ABS(Tabelle2[[#This Row],[Stop]]-Tabelle2[[#This Row],[Start]]+1)</f>
        <v>687</v>
      </c>
      <c r="G1946" s="16">
        <f>Tabelle2[[#This Row],[Size '[bp']]]/$F$3118*100</f>
        <v>2.3691125656075205E-2</v>
      </c>
      <c r="H1946" s="15" t="s">
        <v>8920</v>
      </c>
      <c r="I1946" s="14" t="s">
        <v>8921</v>
      </c>
      <c r="J1946" s="14" t="s">
        <v>6643</v>
      </c>
      <c r="K1946" s="22" t="s">
        <v>7702</v>
      </c>
      <c r="L1946" s="22"/>
      <c r="M1946" s="24" t="s">
        <v>10773</v>
      </c>
      <c r="N1946" s="20"/>
      <c r="O1946" s="20"/>
      <c r="P1946" s="20"/>
      <c r="Q1946" s="20"/>
    </row>
    <row r="1947" spans="1:17" x14ac:dyDescent="0.25">
      <c r="A1947" s="15" t="s">
        <v>61</v>
      </c>
      <c r="B1947" s="15" t="s">
        <v>5462</v>
      </c>
      <c r="C1947" s="15" t="s">
        <v>8922</v>
      </c>
      <c r="D1947" s="15">
        <v>2032364</v>
      </c>
      <c r="E1947" s="15">
        <v>2033311</v>
      </c>
      <c r="F1947" s="15">
        <f>ABS(Tabelle2[[#This Row],[Stop]]-Tabelle2[[#This Row],[Start]]+1)</f>
        <v>948</v>
      </c>
      <c r="G1947" s="16">
        <f>Tabelle2[[#This Row],[Size '[bp']]]/$F$3118*100</f>
        <v>3.2691684311440018E-2</v>
      </c>
      <c r="H1947" s="15" t="s">
        <v>8923</v>
      </c>
      <c r="I1947" s="14" t="s">
        <v>8924</v>
      </c>
      <c r="J1947" s="14" t="s">
        <v>6643</v>
      </c>
      <c r="K1947" s="22" t="s">
        <v>7706</v>
      </c>
      <c r="L1947" s="22"/>
      <c r="M1947" s="24" t="s">
        <v>10773</v>
      </c>
      <c r="N1947" s="20"/>
      <c r="O1947" s="20"/>
      <c r="P1947" s="20"/>
      <c r="Q1947" s="20"/>
    </row>
    <row r="1948" spans="1:17" ht="25.5" x14ac:dyDescent="0.25">
      <c r="A1948" s="15" t="s">
        <v>1279</v>
      </c>
      <c r="B1948" s="15" t="s">
        <v>5463</v>
      </c>
      <c r="C1948" s="15" t="s">
        <v>8925</v>
      </c>
      <c r="D1948" s="15">
        <v>2033991</v>
      </c>
      <c r="E1948" s="15">
        <v>2033344</v>
      </c>
      <c r="F1948" s="15">
        <f>ABS(Tabelle2[[#This Row],[Stop]]-Tabelle2[[#This Row],[Start]]+1)</f>
        <v>646</v>
      </c>
      <c r="G1948" s="16">
        <f>Tabelle2[[#This Row],[Size '[bp']]]/$F$3118*100</f>
        <v>2.2277244794504488E-2</v>
      </c>
      <c r="H1948" s="15" t="s">
        <v>8926</v>
      </c>
      <c r="I1948" s="14" t="s">
        <v>8927</v>
      </c>
      <c r="J1948" s="14" t="s">
        <v>6554</v>
      </c>
      <c r="K1948" s="22" t="s">
        <v>7344</v>
      </c>
      <c r="L1948" s="22"/>
      <c r="M1948" s="24"/>
      <c r="N1948" s="20"/>
      <c r="O1948" s="20"/>
      <c r="P1948" s="20"/>
      <c r="Q1948" s="20"/>
    </row>
    <row r="1949" spans="1:17" ht="25.5" x14ac:dyDescent="0.25">
      <c r="A1949" s="15" t="s">
        <v>1278</v>
      </c>
      <c r="B1949" s="15" t="s">
        <v>5464</v>
      </c>
      <c r="C1949" s="15" t="s">
        <v>8928</v>
      </c>
      <c r="D1949" s="15">
        <v>2035165</v>
      </c>
      <c r="E1949" s="15">
        <v>2034035</v>
      </c>
      <c r="F1949" s="15">
        <f>ABS(Tabelle2[[#This Row],[Stop]]-Tabelle2[[#This Row],[Start]]+1)</f>
        <v>1129</v>
      </c>
      <c r="G1949" s="16">
        <f>Tabelle2[[#This Row],[Size '[bp']]]/$F$3118*100</f>
        <v>3.8933451041788802E-2</v>
      </c>
      <c r="H1949" s="15" t="s">
        <v>8929</v>
      </c>
      <c r="I1949" s="14" t="s">
        <v>8930</v>
      </c>
      <c r="J1949" s="14" t="s">
        <v>6554</v>
      </c>
      <c r="K1949" s="29" t="s">
        <v>7344</v>
      </c>
      <c r="L1949" s="29"/>
      <c r="M1949" s="30" t="s">
        <v>11206</v>
      </c>
      <c r="N1949" s="20"/>
      <c r="O1949" s="20"/>
      <c r="P1949" s="20"/>
      <c r="Q1949" s="20"/>
    </row>
    <row r="1950" spans="1:17" x14ac:dyDescent="0.25">
      <c r="A1950" s="15" t="s">
        <v>1277</v>
      </c>
      <c r="B1950" s="15" t="s">
        <v>5465</v>
      </c>
      <c r="D1950" s="15">
        <v>2035655</v>
      </c>
      <c r="E1950" s="15">
        <v>2035440</v>
      </c>
      <c r="F1950" s="15">
        <f>ABS(Tabelle2[[#This Row],[Stop]]-Tabelle2[[#This Row],[Start]]+1)</f>
        <v>214</v>
      </c>
      <c r="G1950" s="16">
        <f>Tabelle2[[#This Row],[Size '[bp']]]/$F$3118*100</f>
        <v>7.3797683994178947E-3</v>
      </c>
      <c r="I1950" s="14" t="s">
        <v>6560</v>
      </c>
      <c r="J1950" s="14" t="s">
        <v>11627</v>
      </c>
      <c r="K1950" s="22"/>
      <c r="L1950" s="22"/>
      <c r="M1950" s="24"/>
      <c r="N1950" s="20"/>
      <c r="O1950" s="20"/>
      <c r="P1950" s="20"/>
      <c r="Q1950" s="20"/>
    </row>
    <row r="1951" spans="1:17" x14ac:dyDescent="0.25">
      <c r="A1951" s="15" t="s">
        <v>1276</v>
      </c>
      <c r="B1951" s="15" t="s">
        <v>5466</v>
      </c>
      <c r="D1951" s="15">
        <v>2036393</v>
      </c>
      <c r="E1951" s="15">
        <v>2035713</v>
      </c>
      <c r="F1951" s="15">
        <f>ABS(Tabelle2[[#This Row],[Stop]]-Tabelle2[[#This Row],[Start]]+1)</f>
        <v>679</v>
      </c>
      <c r="G1951" s="16">
        <f>Tabelle2[[#This Row],[Size '[bp']]]/$F$3118*100</f>
        <v>2.34152464635736E-2</v>
      </c>
      <c r="I1951" s="14" t="s">
        <v>120</v>
      </c>
      <c r="J1951" s="14" t="s">
        <v>11627</v>
      </c>
      <c r="K1951" s="22"/>
      <c r="L1951" s="22"/>
      <c r="M1951" s="24"/>
      <c r="N1951" s="20"/>
      <c r="O1951" s="20"/>
      <c r="P1951" s="20"/>
      <c r="Q1951" s="20"/>
    </row>
    <row r="1952" spans="1:17" x14ac:dyDescent="0.25">
      <c r="A1952" s="15" t="s">
        <v>1275</v>
      </c>
      <c r="B1952" s="15" t="s">
        <v>5467</v>
      </c>
      <c r="C1952" s="15" t="s">
        <v>8931</v>
      </c>
      <c r="D1952" s="15">
        <v>2036588</v>
      </c>
      <c r="E1952" s="15">
        <v>2037193</v>
      </c>
      <c r="F1952" s="15">
        <f>ABS(Tabelle2[[#This Row],[Stop]]-Tabelle2[[#This Row],[Start]]+1)</f>
        <v>606</v>
      </c>
      <c r="G1952" s="16">
        <f>Tabelle2[[#This Row],[Size '[bp']]]/$F$3118*100</f>
        <v>2.0897848831996468E-2</v>
      </c>
      <c r="H1952" s="15" t="s">
        <v>8932</v>
      </c>
      <c r="I1952" s="14" t="s">
        <v>8933</v>
      </c>
      <c r="J1952" s="14" t="s">
        <v>6653</v>
      </c>
      <c r="K1952" s="29" t="s">
        <v>6668</v>
      </c>
      <c r="L1952" s="29"/>
      <c r="M1952" s="30" t="s">
        <v>11207</v>
      </c>
      <c r="N1952" s="20"/>
      <c r="O1952" s="20"/>
      <c r="P1952" s="20"/>
      <c r="Q1952" s="20"/>
    </row>
    <row r="1953" spans="1:17" ht="25.5" x14ac:dyDescent="0.25">
      <c r="A1953" s="15" t="s">
        <v>1274</v>
      </c>
      <c r="B1953" s="15" t="s">
        <v>5468</v>
      </c>
      <c r="C1953" s="15" t="s">
        <v>8934</v>
      </c>
      <c r="D1953" s="15">
        <v>2037217</v>
      </c>
      <c r="E1953" s="15">
        <v>2037918</v>
      </c>
      <c r="F1953" s="15">
        <f>ABS(Tabelle2[[#This Row],[Stop]]-Tabelle2[[#This Row],[Start]]+1)</f>
        <v>702</v>
      </c>
      <c r="G1953" s="16">
        <f>Tabelle2[[#This Row],[Size '[bp']]]/$F$3118*100</f>
        <v>2.420839914201571E-2</v>
      </c>
      <c r="H1953" s="15" t="s">
        <v>8935</v>
      </c>
      <c r="I1953" s="14" t="s">
        <v>8936</v>
      </c>
      <c r="J1953" s="14" t="s">
        <v>6653</v>
      </c>
      <c r="K1953" s="29" t="s">
        <v>6668</v>
      </c>
      <c r="L1953" s="29"/>
      <c r="M1953" s="30" t="s">
        <v>11207</v>
      </c>
      <c r="N1953" s="20"/>
      <c r="O1953" s="20"/>
      <c r="P1953" s="20"/>
      <c r="Q1953" s="20"/>
    </row>
    <row r="1954" spans="1:17" ht="25.5" x14ac:dyDescent="0.25">
      <c r="A1954" s="15" t="s">
        <v>1273</v>
      </c>
      <c r="B1954" s="15" t="s">
        <v>5469</v>
      </c>
      <c r="C1954" s="15" t="s">
        <v>8937</v>
      </c>
      <c r="D1954" s="15">
        <v>2037915</v>
      </c>
      <c r="E1954" s="15">
        <v>2038526</v>
      </c>
      <c r="F1954" s="15">
        <f>ABS(Tabelle2[[#This Row],[Stop]]-Tabelle2[[#This Row],[Start]]+1)</f>
        <v>612</v>
      </c>
      <c r="G1954" s="16">
        <f>Tabelle2[[#This Row],[Size '[bp']]]/$F$3118*100</f>
        <v>2.1104758226372672E-2</v>
      </c>
      <c r="H1954" s="15" t="s">
        <v>8938</v>
      </c>
      <c r="I1954" s="14" t="s">
        <v>8939</v>
      </c>
      <c r="J1954" s="14" t="s">
        <v>6653</v>
      </c>
      <c r="K1954" s="29" t="s">
        <v>6668</v>
      </c>
      <c r="L1954" s="29"/>
      <c r="M1954" s="30" t="s">
        <v>11207</v>
      </c>
      <c r="N1954" s="20"/>
      <c r="O1954" s="20"/>
      <c r="P1954" s="20"/>
      <c r="Q1954" s="20"/>
    </row>
    <row r="1955" spans="1:17" x14ac:dyDescent="0.25">
      <c r="A1955" s="15" t="s">
        <v>1272</v>
      </c>
      <c r="B1955" s="15" t="s">
        <v>5470</v>
      </c>
      <c r="D1955" s="15">
        <v>2039432</v>
      </c>
      <c r="E1955" s="15">
        <v>2038602</v>
      </c>
      <c r="F1955" s="15">
        <f>ABS(Tabelle2[[#This Row],[Stop]]-Tabelle2[[#This Row],[Start]]+1)</f>
        <v>829</v>
      </c>
      <c r="G1955" s="16">
        <f>Tabelle2[[#This Row],[Size '[bp']]]/$F$3118*100</f>
        <v>2.858798132297867E-2</v>
      </c>
      <c r="I1955" s="14" t="s">
        <v>8940</v>
      </c>
      <c r="J1955" s="14" t="s">
        <v>6563</v>
      </c>
      <c r="K1955" s="22"/>
      <c r="L1955" s="22"/>
      <c r="M1955" s="24"/>
      <c r="N1955" s="20"/>
      <c r="O1955" s="20"/>
      <c r="P1955" s="20"/>
      <c r="Q1955" s="20"/>
    </row>
    <row r="1956" spans="1:17" ht="51" x14ac:dyDescent="0.25">
      <c r="A1956" s="15" t="s">
        <v>1271</v>
      </c>
      <c r="B1956" s="15" t="s">
        <v>5471</v>
      </c>
      <c r="C1956" s="15" t="s">
        <v>8941</v>
      </c>
      <c r="D1956" s="15">
        <v>2039985</v>
      </c>
      <c r="E1956" s="15">
        <v>2039662</v>
      </c>
      <c r="F1956" s="15">
        <f>ABS(Tabelle2[[#This Row],[Stop]]-Tabelle2[[#This Row],[Start]]+1)</f>
        <v>322</v>
      </c>
      <c r="G1956" s="16">
        <f>Tabelle2[[#This Row],[Size '[bp']]]/$F$3118*100</f>
        <v>1.1104137498189542E-2</v>
      </c>
      <c r="H1956" s="15" t="s">
        <v>8942</v>
      </c>
      <c r="I1956" s="14" t="s">
        <v>10896</v>
      </c>
      <c r="J1956" s="14" t="s">
        <v>6566</v>
      </c>
      <c r="K1956" s="22" t="s">
        <v>8943</v>
      </c>
      <c r="L1956" s="22" t="s">
        <v>10693</v>
      </c>
      <c r="M1956" s="24" t="s">
        <v>10897</v>
      </c>
      <c r="N1956" s="20"/>
      <c r="O1956" s="20"/>
      <c r="P1956" s="20"/>
      <c r="Q1956" s="20"/>
    </row>
    <row r="1957" spans="1:17" ht="25.5" x14ac:dyDescent="0.25">
      <c r="A1957" s="15" t="s">
        <v>1270</v>
      </c>
      <c r="B1957" s="15" t="s">
        <v>5472</v>
      </c>
      <c r="D1957" s="15">
        <v>2040561</v>
      </c>
      <c r="E1957" s="15">
        <v>2040043</v>
      </c>
      <c r="F1957" s="15">
        <f>ABS(Tabelle2[[#This Row],[Stop]]-Tabelle2[[#This Row],[Start]]+1)</f>
        <v>517</v>
      </c>
      <c r="G1957" s="16">
        <f>Tabelle2[[#This Row],[Size '[bp']]]/$F$3118*100</f>
        <v>1.7828692815416131E-2</v>
      </c>
      <c r="I1957" s="14" t="s">
        <v>8944</v>
      </c>
      <c r="J1957" s="14" t="s">
        <v>6563</v>
      </c>
      <c r="K1957" s="22"/>
      <c r="L1957" s="22"/>
      <c r="M1957" s="24"/>
      <c r="N1957" s="20"/>
      <c r="O1957" s="20"/>
      <c r="P1957" s="20"/>
      <c r="Q1957" s="20"/>
    </row>
    <row r="1958" spans="1:17" ht="25.5" x14ac:dyDescent="0.25">
      <c r="A1958" s="15" t="s">
        <v>1269</v>
      </c>
      <c r="B1958" s="15" t="s">
        <v>5473</v>
      </c>
      <c r="C1958" s="15" t="s">
        <v>8945</v>
      </c>
      <c r="D1958" s="15">
        <v>2041170</v>
      </c>
      <c r="E1958" s="15">
        <v>2040565</v>
      </c>
      <c r="F1958" s="15">
        <f>ABS(Tabelle2[[#This Row],[Stop]]-Tabelle2[[#This Row],[Start]]+1)</f>
        <v>604</v>
      </c>
      <c r="G1958" s="16">
        <f>Tabelle2[[#This Row],[Size '[bp']]]/$F$3118*100</f>
        <v>2.0828879033871067E-2</v>
      </c>
      <c r="H1958" s="15" t="s">
        <v>8946</v>
      </c>
      <c r="I1958" s="14" t="s">
        <v>8947</v>
      </c>
      <c r="J1958" s="14" t="s">
        <v>6632</v>
      </c>
      <c r="K1958" s="29"/>
      <c r="L1958" s="29"/>
      <c r="M1958" s="30" t="s">
        <v>11184</v>
      </c>
      <c r="N1958" s="20"/>
      <c r="O1958" s="20"/>
      <c r="P1958" s="20"/>
      <c r="Q1958" s="20"/>
    </row>
    <row r="1959" spans="1:17" x14ac:dyDescent="0.25">
      <c r="A1959" s="15" t="s">
        <v>1268</v>
      </c>
      <c r="B1959" s="15" t="s">
        <v>5474</v>
      </c>
      <c r="D1959" s="15">
        <v>2041364</v>
      </c>
      <c r="E1959" s="15">
        <v>2041651</v>
      </c>
      <c r="F1959" s="15">
        <f>ABS(Tabelle2[[#This Row],[Stop]]-Tabelle2[[#This Row],[Start]]+1)</f>
        <v>288</v>
      </c>
      <c r="G1959" s="16">
        <f>Tabelle2[[#This Row],[Size '[bp']]]/$F$3118*100</f>
        <v>9.9316509300577272E-3</v>
      </c>
      <c r="I1959" s="14" t="s">
        <v>6560</v>
      </c>
      <c r="J1959" s="14" t="s">
        <v>11627</v>
      </c>
      <c r="K1959" s="22"/>
      <c r="L1959" s="22"/>
      <c r="M1959" s="24"/>
      <c r="N1959" s="20"/>
      <c r="O1959" s="20"/>
      <c r="P1959" s="20"/>
      <c r="Q1959" s="20"/>
    </row>
    <row r="1960" spans="1:17" x14ac:dyDescent="0.25">
      <c r="A1960" s="15" t="s">
        <v>1267</v>
      </c>
      <c r="B1960" s="15" t="s">
        <v>5475</v>
      </c>
      <c r="D1960" s="15">
        <v>2041673</v>
      </c>
      <c r="E1960" s="15">
        <v>2041792</v>
      </c>
      <c r="F1960" s="15">
        <f>ABS(Tabelle2[[#This Row],[Stop]]-Tabelle2[[#This Row],[Start]]+1)</f>
        <v>120</v>
      </c>
      <c r="G1960" s="16">
        <f>Tabelle2[[#This Row],[Size '[bp']]]/$F$3118*100</f>
        <v>4.1381878875240532E-3</v>
      </c>
      <c r="I1960" s="14" t="s">
        <v>120</v>
      </c>
      <c r="J1960" s="14" t="s">
        <v>11627</v>
      </c>
      <c r="K1960" s="22"/>
      <c r="L1960" s="22"/>
      <c r="M1960" s="24"/>
      <c r="N1960" s="20"/>
      <c r="O1960" s="20"/>
      <c r="P1960" s="20"/>
      <c r="Q1960" s="20"/>
    </row>
    <row r="1961" spans="1:17" x14ac:dyDescent="0.25">
      <c r="A1961" s="15" t="s">
        <v>1266</v>
      </c>
      <c r="B1961" s="15" t="s">
        <v>5476</v>
      </c>
      <c r="C1961" s="15" t="s">
        <v>8948</v>
      </c>
      <c r="D1961" s="15">
        <v>2042954</v>
      </c>
      <c r="E1961" s="15">
        <v>2041845</v>
      </c>
      <c r="F1961" s="15">
        <f>ABS(Tabelle2[[#This Row],[Stop]]-Tabelle2[[#This Row],[Start]]+1)</f>
        <v>1108</v>
      </c>
      <c r="G1961" s="16">
        <f>Tabelle2[[#This Row],[Size '[bp']]]/$F$3118*100</f>
        <v>3.820926816147209E-2</v>
      </c>
      <c r="H1961" s="15" t="s">
        <v>8949</v>
      </c>
      <c r="I1961" s="14" t="s">
        <v>8950</v>
      </c>
      <c r="J1961" s="14" t="s">
        <v>8827</v>
      </c>
      <c r="K1961" s="22" t="s">
        <v>7033</v>
      </c>
      <c r="L1961" s="22"/>
      <c r="M1961" s="24"/>
      <c r="N1961" s="20"/>
      <c r="O1961" s="20"/>
      <c r="P1961" s="20"/>
      <c r="Q1961" s="20"/>
    </row>
    <row r="1962" spans="1:17" ht="25.5" x14ac:dyDescent="0.25">
      <c r="A1962" s="15" t="s">
        <v>1265</v>
      </c>
      <c r="B1962" s="15" t="s">
        <v>5477</v>
      </c>
      <c r="C1962" s="15" t="s">
        <v>8951</v>
      </c>
      <c r="D1962" s="15">
        <v>2046373</v>
      </c>
      <c r="E1962" s="15">
        <v>2043341</v>
      </c>
      <c r="F1962" s="15">
        <f>ABS(Tabelle2[[#This Row],[Stop]]-Tabelle2[[#This Row],[Start]]+1)</f>
        <v>3031</v>
      </c>
      <c r="G1962" s="16">
        <f>Tabelle2[[#This Row],[Size '[bp']]]/$F$3118*100</f>
        <v>0.10452372905904504</v>
      </c>
      <c r="H1962" s="15" t="s">
        <v>8952</v>
      </c>
      <c r="I1962" s="14" t="s">
        <v>8953</v>
      </c>
      <c r="J1962" s="14" t="s">
        <v>6628</v>
      </c>
      <c r="K1962" s="22" t="s">
        <v>7344</v>
      </c>
      <c r="L1962" s="22"/>
      <c r="M1962" s="24" t="s">
        <v>11365</v>
      </c>
      <c r="N1962" s="20"/>
      <c r="O1962" s="20"/>
      <c r="P1962" s="20"/>
      <c r="Q1962" s="20"/>
    </row>
    <row r="1963" spans="1:17" x14ac:dyDescent="0.25">
      <c r="A1963" s="15" t="s">
        <v>1264</v>
      </c>
      <c r="B1963" s="15" t="s">
        <v>5478</v>
      </c>
      <c r="D1963" s="15">
        <v>2047074</v>
      </c>
      <c r="E1963" s="15">
        <v>2046439</v>
      </c>
      <c r="F1963" s="15">
        <f>ABS(Tabelle2[[#This Row],[Stop]]-Tabelle2[[#This Row],[Start]]+1)</f>
        <v>634</v>
      </c>
      <c r="G1963" s="16">
        <f>Tabelle2[[#This Row],[Size '[bp']]]/$F$3118*100</f>
        <v>2.1863426005752081E-2</v>
      </c>
      <c r="I1963" s="14" t="s">
        <v>120</v>
      </c>
      <c r="J1963" s="14" t="s">
        <v>11627</v>
      </c>
      <c r="K1963" s="22"/>
      <c r="L1963" s="22"/>
      <c r="M1963" s="24"/>
      <c r="N1963" s="20"/>
      <c r="O1963" s="20"/>
      <c r="P1963" s="20"/>
      <c r="Q1963" s="20"/>
    </row>
    <row r="1964" spans="1:17" x14ac:dyDescent="0.25">
      <c r="A1964" s="15" t="s">
        <v>1263</v>
      </c>
      <c r="B1964" s="15" t="s">
        <v>5479</v>
      </c>
      <c r="D1964" s="15">
        <v>2049325</v>
      </c>
      <c r="E1964" s="15">
        <v>2047169</v>
      </c>
      <c r="F1964" s="15">
        <f>ABS(Tabelle2[[#This Row],[Stop]]-Tabelle2[[#This Row],[Start]]+1)</f>
        <v>2155</v>
      </c>
      <c r="G1964" s="16">
        <f>Tabelle2[[#This Row],[Size '[bp']]]/$F$3118*100</f>
        <v>7.4314957480119445E-2</v>
      </c>
      <c r="I1964" s="14" t="s">
        <v>8954</v>
      </c>
      <c r="J1964" s="14" t="s">
        <v>6563</v>
      </c>
      <c r="K1964" s="22" t="s">
        <v>6893</v>
      </c>
      <c r="L1964" s="22"/>
      <c r="M1964" s="24"/>
      <c r="N1964" s="20"/>
      <c r="O1964" s="20"/>
      <c r="P1964" s="20"/>
      <c r="Q1964" s="20"/>
    </row>
    <row r="1965" spans="1:17" x14ac:dyDescent="0.25">
      <c r="A1965" s="15" t="s">
        <v>1262</v>
      </c>
      <c r="B1965" s="15" t="s">
        <v>5480</v>
      </c>
      <c r="C1965" s="15" t="s">
        <v>8955</v>
      </c>
      <c r="D1965" s="15">
        <v>2050233</v>
      </c>
      <c r="E1965" s="15">
        <v>2049328</v>
      </c>
      <c r="F1965" s="15">
        <f>ABS(Tabelle2[[#This Row],[Stop]]-Tabelle2[[#This Row],[Start]]+1)</f>
        <v>904</v>
      </c>
      <c r="G1965" s="16">
        <f>Tabelle2[[#This Row],[Size '[bp']]]/$F$3118*100</f>
        <v>3.11743487526812E-2</v>
      </c>
      <c r="H1965" s="15" t="s">
        <v>8956</v>
      </c>
      <c r="I1965" s="14" t="s">
        <v>8957</v>
      </c>
      <c r="J1965" s="14" t="s">
        <v>6643</v>
      </c>
      <c r="K1965" s="29" t="s">
        <v>6893</v>
      </c>
      <c r="L1965" s="29"/>
      <c r="M1965" s="30" t="s">
        <v>11208</v>
      </c>
      <c r="N1965" s="20"/>
      <c r="O1965" s="20"/>
      <c r="P1965" s="20"/>
      <c r="Q1965" s="20"/>
    </row>
    <row r="1966" spans="1:17" ht="25.5" x14ac:dyDescent="0.25">
      <c r="A1966" s="15" t="s">
        <v>1261</v>
      </c>
      <c r="B1966" s="15" t="s">
        <v>5481</v>
      </c>
      <c r="C1966" s="15" t="s">
        <v>8958</v>
      </c>
      <c r="D1966" s="15">
        <v>2051186</v>
      </c>
      <c r="E1966" s="15">
        <v>2050434</v>
      </c>
      <c r="F1966" s="15">
        <f>ABS(Tabelle2[[#This Row],[Stop]]-Tabelle2[[#This Row],[Start]]+1)</f>
        <v>751</v>
      </c>
      <c r="G1966" s="16">
        <f>Tabelle2[[#This Row],[Size '[bp']]]/$F$3118*100</f>
        <v>2.5898159196088032E-2</v>
      </c>
      <c r="H1966" s="15" t="s">
        <v>8959</v>
      </c>
      <c r="I1966" s="14" t="s">
        <v>8960</v>
      </c>
      <c r="J1966" s="14" t="s">
        <v>6708</v>
      </c>
      <c r="K1966" s="29" t="s">
        <v>8961</v>
      </c>
      <c r="L1966" s="29"/>
      <c r="M1966" s="30" t="s">
        <v>11157</v>
      </c>
      <c r="N1966" s="20"/>
      <c r="O1966" s="20"/>
      <c r="P1966" s="20"/>
      <c r="Q1966" s="20"/>
    </row>
    <row r="1967" spans="1:17" x14ac:dyDescent="0.25">
      <c r="A1967" s="15" t="s">
        <v>1260</v>
      </c>
      <c r="B1967" s="15" t="s">
        <v>5482</v>
      </c>
      <c r="C1967" s="15" t="s">
        <v>8962</v>
      </c>
      <c r="D1967" s="15">
        <v>2051984</v>
      </c>
      <c r="E1967" s="15">
        <v>2051238</v>
      </c>
      <c r="F1967" s="15">
        <f>ABS(Tabelle2[[#This Row],[Stop]]-Tabelle2[[#This Row],[Start]]+1)</f>
        <v>745</v>
      </c>
      <c r="G1967" s="16">
        <f>Tabelle2[[#This Row],[Size '[bp']]]/$F$3118*100</f>
        <v>2.5691249801711832E-2</v>
      </c>
      <c r="H1967" s="15" t="s">
        <v>8963</v>
      </c>
      <c r="I1967" s="14" t="s">
        <v>8964</v>
      </c>
      <c r="J1967" s="14" t="s">
        <v>6643</v>
      </c>
      <c r="K1967" s="29" t="s">
        <v>8965</v>
      </c>
      <c r="L1967" s="29"/>
      <c r="M1967" s="30" t="s">
        <v>11209</v>
      </c>
      <c r="N1967" s="20"/>
      <c r="O1967" s="20"/>
      <c r="P1967" s="20"/>
      <c r="Q1967" s="20"/>
    </row>
    <row r="1968" spans="1:17" x14ac:dyDescent="0.25">
      <c r="A1968" s="15" t="s">
        <v>1259</v>
      </c>
      <c r="B1968" s="15" t="s">
        <v>5483</v>
      </c>
      <c r="D1968" s="15">
        <v>2052165</v>
      </c>
      <c r="E1968" s="15">
        <v>2052866</v>
      </c>
      <c r="F1968" s="15">
        <f>ABS(Tabelle2[[#This Row],[Stop]]-Tabelle2[[#This Row],[Start]]+1)</f>
        <v>702</v>
      </c>
      <c r="G1968" s="16">
        <f>Tabelle2[[#This Row],[Size '[bp']]]/$F$3118*100</f>
        <v>2.420839914201571E-2</v>
      </c>
      <c r="I1968" s="14" t="s">
        <v>6589</v>
      </c>
      <c r="J1968" s="14" t="s">
        <v>11627</v>
      </c>
      <c r="K1968" s="29"/>
      <c r="L1968" s="29"/>
      <c r="M1968" s="30"/>
      <c r="N1968" s="20"/>
      <c r="O1968" s="20"/>
      <c r="P1968" s="20"/>
      <c r="Q1968" s="20"/>
    </row>
    <row r="1969" spans="1:17" x14ac:dyDescent="0.25">
      <c r="A1969" s="15" t="s">
        <v>1258</v>
      </c>
      <c r="B1969" s="15" t="s">
        <v>5484</v>
      </c>
      <c r="C1969" s="15" t="s">
        <v>8966</v>
      </c>
      <c r="D1969" s="15">
        <v>2055240</v>
      </c>
      <c r="E1969" s="15">
        <v>2052979</v>
      </c>
      <c r="F1969" s="15">
        <f>ABS(Tabelle2[[#This Row],[Stop]]-Tabelle2[[#This Row],[Start]]+1)</f>
        <v>2260</v>
      </c>
      <c r="G1969" s="16">
        <f>Tabelle2[[#This Row],[Size '[bp']]]/$F$3118*100</f>
        <v>7.7935871881703006E-2</v>
      </c>
      <c r="H1969" s="15" t="s">
        <v>8967</v>
      </c>
      <c r="I1969" s="14" t="s">
        <v>11210</v>
      </c>
      <c r="J1969" s="14" t="s">
        <v>6708</v>
      </c>
      <c r="K1969" s="29"/>
      <c r="L1969" s="29"/>
      <c r="M1969" s="30" t="s">
        <v>11432</v>
      </c>
      <c r="N1969" s="20"/>
      <c r="O1969" s="20"/>
      <c r="P1969" s="20"/>
      <c r="Q1969" s="20"/>
    </row>
    <row r="1970" spans="1:17" x14ac:dyDescent="0.25">
      <c r="A1970" s="15" t="s">
        <v>1257</v>
      </c>
      <c r="B1970" s="15" t="s">
        <v>5485</v>
      </c>
      <c r="C1970" s="15" t="s">
        <v>8968</v>
      </c>
      <c r="D1970" s="15">
        <v>2055752</v>
      </c>
      <c r="E1970" s="15">
        <v>2055483</v>
      </c>
      <c r="F1970" s="15">
        <f>ABS(Tabelle2[[#This Row],[Stop]]-Tabelle2[[#This Row],[Start]]+1)</f>
        <v>268</v>
      </c>
      <c r="G1970" s="16">
        <f>Tabelle2[[#This Row],[Size '[bp']]]/$F$3118*100</f>
        <v>9.2419529488037191E-3</v>
      </c>
      <c r="H1970" s="15" t="s">
        <v>8969</v>
      </c>
      <c r="I1970" s="14" t="s">
        <v>8970</v>
      </c>
      <c r="J1970" s="14" t="s">
        <v>6575</v>
      </c>
      <c r="K1970" s="22"/>
      <c r="L1970" s="22"/>
      <c r="M1970" s="24"/>
      <c r="N1970" s="20"/>
      <c r="O1970" s="20"/>
      <c r="P1970" s="20"/>
      <c r="Q1970" s="20"/>
    </row>
    <row r="1971" spans="1:17" x14ac:dyDescent="0.25">
      <c r="A1971" s="15" t="s">
        <v>1256</v>
      </c>
      <c r="B1971" s="15" t="s">
        <v>5486</v>
      </c>
      <c r="C1971" s="15" t="s">
        <v>8971</v>
      </c>
      <c r="D1971" s="15">
        <v>2056876</v>
      </c>
      <c r="E1971" s="15">
        <v>2055926</v>
      </c>
      <c r="F1971" s="15">
        <f>ABS(Tabelle2[[#This Row],[Stop]]-Tabelle2[[#This Row],[Start]]+1)</f>
        <v>949</v>
      </c>
      <c r="G1971" s="16">
        <f>Tabelle2[[#This Row],[Size '[bp']]]/$F$3118*100</f>
        <v>3.2726169210502726E-2</v>
      </c>
      <c r="H1971" s="15" t="s">
        <v>8972</v>
      </c>
      <c r="I1971" s="14" t="s">
        <v>8973</v>
      </c>
      <c r="J1971" s="14" t="s">
        <v>6708</v>
      </c>
      <c r="K1971" s="22"/>
      <c r="L1971" s="22"/>
      <c r="M1971" s="24"/>
      <c r="N1971" s="20"/>
      <c r="O1971" s="20"/>
      <c r="P1971" s="20"/>
      <c r="Q1971" s="20"/>
    </row>
    <row r="1972" spans="1:17" ht="25.5" x14ac:dyDescent="0.25">
      <c r="A1972" s="15" t="s">
        <v>1255</v>
      </c>
      <c r="B1972" s="15" t="s">
        <v>5487</v>
      </c>
      <c r="C1972" s="15" t="s">
        <v>8974</v>
      </c>
      <c r="D1972" s="15">
        <v>2057991</v>
      </c>
      <c r="E1972" s="15">
        <v>2056966</v>
      </c>
      <c r="F1972" s="15">
        <f>ABS(Tabelle2[[#This Row],[Stop]]-Tabelle2[[#This Row],[Start]]+1)</f>
        <v>1024</v>
      </c>
      <c r="G1972" s="16">
        <f>Tabelle2[[#This Row],[Size '[bp']]]/$F$3118*100</f>
        <v>3.5312536640205255E-2</v>
      </c>
      <c r="H1972" s="15" t="s">
        <v>8975</v>
      </c>
      <c r="I1972" s="14" t="s">
        <v>8976</v>
      </c>
      <c r="J1972" s="14" t="s">
        <v>6653</v>
      </c>
      <c r="K1972" s="22"/>
      <c r="L1972" s="22"/>
      <c r="M1972" s="24"/>
      <c r="N1972" s="20"/>
      <c r="O1972" s="20"/>
      <c r="P1972" s="20"/>
      <c r="Q1972" s="20"/>
    </row>
    <row r="1973" spans="1:17" x14ac:dyDescent="0.25">
      <c r="A1973" s="15" t="s">
        <v>1254</v>
      </c>
      <c r="B1973" s="15" t="s">
        <v>5488</v>
      </c>
      <c r="C1973" s="15" t="s">
        <v>8977</v>
      </c>
      <c r="D1973" s="15">
        <v>2058023</v>
      </c>
      <c r="E1973" s="15">
        <v>2058916</v>
      </c>
      <c r="F1973" s="15">
        <f>ABS(Tabelle2[[#This Row],[Stop]]-Tabelle2[[#This Row],[Start]]+1)</f>
        <v>894</v>
      </c>
      <c r="G1973" s="16">
        <f>Tabelle2[[#This Row],[Size '[bp']]]/$F$3118*100</f>
        <v>3.0829499762054197E-2</v>
      </c>
      <c r="H1973" s="15" t="s">
        <v>8978</v>
      </c>
      <c r="I1973" s="14" t="s">
        <v>8979</v>
      </c>
      <c r="J1973" s="14" t="s">
        <v>6575</v>
      </c>
      <c r="K1973" s="22"/>
      <c r="L1973" s="22"/>
      <c r="M1973" s="24"/>
      <c r="N1973" s="20"/>
      <c r="O1973" s="20"/>
      <c r="P1973" s="20"/>
      <c r="Q1973" s="20"/>
    </row>
    <row r="1974" spans="1:17" x14ac:dyDescent="0.25">
      <c r="A1974" s="15" t="s">
        <v>1253</v>
      </c>
      <c r="B1974" s="15" t="s">
        <v>5489</v>
      </c>
      <c r="C1974" s="15" t="s">
        <v>8980</v>
      </c>
      <c r="D1974" s="15">
        <v>2059918</v>
      </c>
      <c r="E1974" s="15">
        <v>2059265</v>
      </c>
      <c r="F1974" s="15">
        <f>ABS(Tabelle2[[#This Row],[Stop]]-Tabelle2[[#This Row],[Start]]+1)</f>
        <v>652</v>
      </c>
      <c r="G1974" s="16">
        <f>Tabelle2[[#This Row],[Size '[bp']]]/$F$3118*100</f>
        <v>2.2484154188880688E-2</v>
      </c>
      <c r="H1974" s="15" t="s">
        <v>8981</v>
      </c>
      <c r="I1974" s="14" t="s">
        <v>8982</v>
      </c>
      <c r="J1974" s="14" t="s">
        <v>6653</v>
      </c>
      <c r="K1974" s="22"/>
      <c r="L1974" s="22"/>
      <c r="M1974" s="24"/>
      <c r="N1974" s="20"/>
      <c r="O1974" s="20"/>
      <c r="P1974" s="20"/>
      <c r="Q1974" s="20"/>
    </row>
    <row r="1975" spans="1:17" x14ac:dyDescent="0.25">
      <c r="A1975" s="15" t="s">
        <v>1252</v>
      </c>
      <c r="B1975" s="15" t="s">
        <v>5490</v>
      </c>
      <c r="D1975" s="15">
        <v>2060714</v>
      </c>
      <c r="E1975" s="15">
        <v>2059908</v>
      </c>
      <c r="F1975" s="15">
        <f>ABS(Tabelle2[[#This Row],[Stop]]-Tabelle2[[#This Row],[Start]]+1)</f>
        <v>805</v>
      </c>
      <c r="G1975" s="16">
        <f>Tabelle2[[#This Row],[Size '[bp']]]/$F$3118*100</f>
        <v>2.7760343745473856E-2</v>
      </c>
      <c r="I1975" s="14" t="s">
        <v>8983</v>
      </c>
      <c r="J1975" s="14" t="s">
        <v>6563</v>
      </c>
      <c r="K1975" s="22"/>
      <c r="L1975" s="22"/>
      <c r="M1975" s="24"/>
      <c r="N1975" s="20"/>
      <c r="O1975" s="20"/>
      <c r="P1975" s="20"/>
      <c r="Q1975" s="20"/>
    </row>
    <row r="1976" spans="1:17" ht="38.25" x14ac:dyDescent="0.25">
      <c r="A1976" s="15" t="s">
        <v>1251</v>
      </c>
      <c r="B1976" s="15" t="s">
        <v>5491</v>
      </c>
      <c r="C1976" s="15" t="s">
        <v>8984</v>
      </c>
      <c r="D1976" s="15">
        <v>2062111</v>
      </c>
      <c r="E1976" s="15">
        <v>2060798</v>
      </c>
      <c r="F1976" s="15">
        <f>ABS(Tabelle2[[#This Row],[Stop]]-Tabelle2[[#This Row],[Start]]+1)</f>
        <v>1312</v>
      </c>
      <c r="G1976" s="16">
        <f>Tabelle2[[#This Row],[Size '[bp']]]/$F$3118*100</f>
        <v>4.5244187570262981E-2</v>
      </c>
      <c r="H1976" s="15" t="s">
        <v>8985</v>
      </c>
      <c r="I1976" s="14" t="s">
        <v>10724</v>
      </c>
      <c r="J1976" s="14" t="s">
        <v>6563</v>
      </c>
      <c r="K1976" s="22"/>
      <c r="L1976" s="22"/>
      <c r="M1976" s="24"/>
      <c r="N1976" s="20"/>
      <c r="O1976" s="20"/>
      <c r="P1976" s="20"/>
      <c r="Q1976" s="20"/>
    </row>
    <row r="1977" spans="1:17" x14ac:dyDescent="0.25">
      <c r="A1977" s="15" t="s">
        <v>1250</v>
      </c>
      <c r="B1977" s="15" t="s">
        <v>5492</v>
      </c>
      <c r="D1977" s="15">
        <v>2063096</v>
      </c>
      <c r="E1977" s="15">
        <v>2062098</v>
      </c>
      <c r="F1977" s="15">
        <f>ABS(Tabelle2[[#This Row],[Stop]]-Tabelle2[[#This Row],[Start]]+1)</f>
        <v>997</v>
      </c>
      <c r="G1977" s="16">
        <f>Tabelle2[[#This Row],[Size '[bp']]]/$F$3118*100</f>
        <v>3.4381444365512347E-2</v>
      </c>
      <c r="I1977" s="14" t="s">
        <v>8986</v>
      </c>
      <c r="J1977" s="14" t="s">
        <v>8827</v>
      </c>
      <c r="K1977" s="22"/>
      <c r="L1977" s="22"/>
      <c r="M1977" s="24"/>
      <c r="N1977" s="20"/>
      <c r="O1977" s="20"/>
      <c r="P1977" s="20"/>
      <c r="Q1977" s="20"/>
    </row>
    <row r="1978" spans="1:17" x14ac:dyDescent="0.25">
      <c r="A1978" s="15" t="s">
        <v>1249</v>
      </c>
      <c r="B1978" s="15" t="s">
        <v>5493</v>
      </c>
      <c r="C1978" s="15" t="s">
        <v>8987</v>
      </c>
      <c r="D1978" s="15">
        <v>2063551</v>
      </c>
      <c r="E1978" s="15">
        <v>2063102</v>
      </c>
      <c r="F1978" s="15">
        <f>ABS(Tabelle2[[#This Row],[Stop]]-Tabelle2[[#This Row],[Start]]+1)</f>
        <v>448</v>
      </c>
      <c r="G1978" s="16">
        <f>Tabelle2[[#This Row],[Size '[bp']]]/$F$3118*100</f>
        <v>1.5449234780089799E-2</v>
      </c>
      <c r="H1978" s="15" t="s">
        <v>8988</v>
      </c>
      <c r="I1978" s="14" t="s">
        <v>8989</v>
      </c>
      <c r="J1978" s="14" t="s">
        <v>6575</v>
      </c>
      <c r="K1978" s="22"/>
      <c r="L1978" s="22"/>
      <c r="M1978" s="24"/>
      <c r="N1978" s="20"/>
      <c r="O1978" s="20"/>
      <c r="P1978" s="20"/>
      <c r="Q1978" s="20"/>
    </row>
    <row r="1979" spans="1:17" x14ac:dyDescent="0.25">
      <c r="A1979" s="15" t="s">
        <v>1248</v>
      </c>
      <c r="B1979" s="15" t="s">
        <v>5494</v>
      </c>
      <c r="C1979" s="15" t="s">
        <v>8990</v>
      </c>
      <c r="D1979" s="15">
        <v>2066773</v>
      </c>
      <c r="E1979" s="15">
        <v>2063759</v>
      </c>
      <c r="F1979" s="15">
        <f>ABS(Tabelle2[[#This Row],[Stop]]-Tabelle2[[#This Row],[Start]]+1)</f>
        <v>3013</v>
      </c>
      <c r="G1979" s="16">
        <f>Tabelle2[[#This Row],[Size '[bp']]]/$F$3118*100</f>
        <v>0.10390300087591645</v>
      </c>
      <c r="H1979" s="15" t="s">
        <v>8991</v>
      </c>
      <c r="I1979" s="14" t="s">
        <v>8992</v>
      </c>
      <c r="J1979" s="14" t="s">
        <v>6575</v>
      </c>
      <c r="K1979" s="22"/>
      <c r="L1979" s="22"/>
      <c r="M1979" s="24"/>
      <c r="N1979" s="20"/>
      <c r="O1979" s="20"/>
      <c r="P1979" s="20"/>
      <c r="Q1979" s="20"/>
    </row>
    <row r="1980" spans="1:17" ht="25.5" x14ac:dyDescent="0.25">
      <c r="A1980" s="15" t="s">
        <v>1247</v>
      </c>
      <c r="B1980" s="15" t="s">
        <v>5495</v>
      </c>
      <c r="D1980" s="15">
        <v>2067229</v>
      </c>
      <c r="E1980" s="15">
        <v>2066891</v>
      </c>
      <c r="F1980" s="15">
        <f>ABS(Tabelle2[[#This Row],[Stop]]-Tabelle2[[#This Row],[Start]]+1)</f>
        <v>337</v>
      </c>
      <c r="G1980" s="16">
        <f>Tabelle2[[#This Row],[Size '[bp']]]/$F$3118*100</f>
        <v>1.1621410984130049E-2</v>
      </c>
      <c r="I1980" s="14" t="s">
        <v>8993</v>
      </c>
      <c r="J1980" s="14" t="s">
        <v>6758</v>
      </c>
      <c r="K1980" s="22"/>
      <c r="L1980" s="22"/>
      <c r="M1980" s="24"/>
      <c r="N1980" s="20"/>
      <c r="O1980" s="20"/>
      <c r="P1980" s="20"/>
      <c r="Q1980" s="20"/>
    </row>
    <row r="1981" spans="1:17" ht="25.5" x14ac:dyDescent="0.25">
      <c r="A1981" s="15" t="s">
        <v>1246</v>
      </c>
      <c r="B1981" s="15" t="s">
        <v>5496</v>
      </c>
      <c r="C1981" s="15" t="s">
        <v>8994</v>
      </c>
      <c r="D1981" s="15">
        <v>2068425</v>
      </c>
      <c r="E1981" s="15">
        <v>2067427</v>
      </c>
      <c r="F1981" s="15">
        <f>ABS(Tabelle2[[#This Row],[Stop]]-Tabelle2[[#This Row],[Start]]+1)</f>
        <v>997</v>
      </c>
      <c r="G1981" s="16">
        <f>Tabelle2[[#This Row],[Size '[bp']]]/$F$3118*100</f>
        <v>3.4381444365512347E-2</v>
      </c>
      <c r="H1981" s="15" t="s">
        <v>8995</v>
      </c>
      <c r="I1981" s="14" t="s">
        <v>8996</v>
      </c>
      <c r="J1981" s="14" t="s">
        <v>6758</v>
      </c>
      <c r="K1981" s="22"/>
      <c r="L1981" s="22"/>
      <c r="M1981" s="24"/>
      <c r="N1981" s="20"/>
      <c r="O1981" s="20"/>
      <c r="P1981" s="20"/>
      <c r="Q1981" s="20"/>
    </row>
    <row r="1982" spans="1:17" x14ac:dyDescent="0.25">
      <c r="A1982" s="15" t="s">
        <v>1245</v>
      </c>
      <c r="B1982" s="15" t="s">
        <v>5497</v>
      </c>
      <c r="D1982" s="15">
        <v>2068995</v>
      </c>
      <c r="E1982" s="15">
        <v>2068459</v>
      </c>
      <c r="F1982" s="15">
        <f>ABS(Tabelle2[[#This Row],[Stop]]-Tabelle2[[#This Row],[Start]]+1)</f>
        <v>535</v>
      </c>
      <c r="G1982" s="16">
        <f>Tabelle2[[#This Row],[Size '[bp']]]/$F$3118*100</f>
        <v>1.8449420998544738E-2</v>
      </c>
      <c r="I1982" s="14" t="s">
        <v>6560</v>
      </c>
      <c r="J1982" s="14" t="s">
        <v>11627</v>
      </c>
      <c r="K1982" s="22"/>
      <c r="L1982" s="22"/>
      <c r="M1982" s="24"/>
      <c r="N1982" s="20"/>
      <c r="O1982" s="20"/>
      <c r="P1982" s="20"/>
      <c r="Q1982" s="20"/>
    </row>
    <row r="1983" spans="1:17" x14ac:dyDescent="0.25">
      <c r="A1983" s="15" t="s">
        <v>1244</v>
      </c>
      <c r="B1983" s="15" t="s">
        <v>5498</v>
      </c>
      <c r="D1983" s="15">
        <v>2069050</v>
      </c>
      <c r="E1983" s="15">
        <v>2069919</v>
      </c>
      <c r="F1983" s="15">
        <f>ABS(Tabelle2[[#This Row],[Stop]]-Tabelle2[[#This Row],[Start]]+1)</f>
        <v>870</v>
      </c>
      <c r="G1983" s="16">
        <f>Tabelle2[[#This Row],[Size '[bp']]]/$F$3118*100</f>
        <v>3.0001862184549387E-2</v>
      </c>
      <c r="I1983" s="14" t="s">
        <v>6589</v>
      </c>
      <c r="J1983" s="14" t="s">
        <v>11627</v>
      </c>
      <c r="K1983" s="22"/>
      <c r="L1983" s="22"/>
      <c r="M1983" s="24"/>
      <c r="N1983" s="20"/>
      <c r="O1983" s="20"/>
      <c r="P1983" s="20"/>
      <c r="Q1983" s="20"/>
    </row>
    <row r="1984" spans="1:17" x14ac:dyDescent="0.25">
      <c r="A1984" s="15" t="s">
        <v>102</v>
      </c>
      <c r="B1984" s="15" t="s">
        <v>5499</v>
      </c>
      <c r="C1984" s="15" t="s">
        <v>8997</v>
      </c>
      <c r="D1984" s="15">
        <v>2070290</v>
      </c>
      <c r="E1984" s="15">
        <v>2071894</v>
      </c>
      <c r="F1984" s="15">
        <f>ABS(Tabelle2[[#This Row],[Stop]]-Tabelle2[[#This Row],[Start]]+1)</f>
        <v>1605</v>
      </c>
      <c r="G1984" s="16">
        <f>Tabelle2[[#This Row],[Size '[bp']]]/$F$3118*100</f>
        <v>5.5348262995634209E-2</v>
      </c>
      <c r="H1984" s="15" t="s">
        <v>8998</v>
      </c>
      <c r="I1984" s="14" t="s">
        <v>11435</v>
      </c>
      <c r="J1984" s="14" t="s">
        <v>6690</v>
      </c>
      <c r="K1984" s="22" t="s">
        <v>6679</v>
      </c>
      <c r="L1984" s="22"/>
      <c r="M1984" s="24"/>
      <c r="N1984" s="20"/>
      <c r="O1984" s="20"/>
      <c r="P1984" s="20"/>
      <c r="Q1984" s="20"/>
    </row>
    <row r="1985" spans="1:17" x14ac:dyDescent="0.25">
      <c r="A1985" s="15" t="s">
        <v>62</v>
      </c>
      <c r="B1985" s="15" t="s">
        <v>5500</v>
      </c>
      <c r="C1985" s="15" t="s">
        <v>8999</v>
      </c>
      <c r="D1985" s="15">
        <v>2072073</v>
      </c>
      <c r="E1985" s="15">
        <v>2072999</v>
      </c>
      <c r="F1985" s="15">
        <f>ABS(Tabelle2[[#This Row],[Stop]]-Tabelle2[[#This Row],[Start]]+1)</f>
        <v>927</v>
      </c>
      <c r="G1985" s="16">
        <f>Tabelle2[[#This Row],[Size '[bp']]]/$F$3118*100</f>
        <v>3.1967501431123306E-2</v>
      </c>
      <c r="H1985" s="15" t="s">
        <v>9000</v>
      </c>
      <c r="I1985" s="14" t="s">
        <v>11436</v>
      </c>
      <c r="J1985" s="14" t="s">
        <v>6690</v>
      </c>
      <c r="K1985" s="22" t="s">
        <v>6679</v>
      </c>
      <c r="L1985" s="22"/>
      <c r="M1985" s="24"/>
      <c r="N1985" s="20"/>
      <c r="O1985" s="20"/>
      <c r="P1985" s="20"/>
      <c r="Q1985" s="20"/>
    </row>
    <row r="1986" spans="1:17" x14ac:dyDescent="0.25">
      <c r="A1986" s="15" t="s">
        <v>63</v>
      </c>
      <c r="B1986" s="15" t="s">
        <v>5501</v>
      </c>
      <c r="C1986" s="15" t="s">
        <v>9001</v>
      </c>
      <c r="D1986" s="15">
        <v>2072992</v>
      </c>
      <c r="E1986" s="15">
        <v>2074026</v>
      </c>
      <c r="F1986" s="15">
        <f>ABS(Tabelle2[[#This Row],[Stop]]-Tabelle2[[#This Row],[Start]]+1)</f>
        <v>1035</v>
      </c>
      <c r="G1986" s="16">
        <f>Tabelle2[[#This Row],[Size '[bp']]]/$F$3118*100</f>
        <v>3.5691870529894955E-2</v>
      </c>
      <c r="H1986" s="15" t="s">
        <v>9002</v>
      </c>
      <c r="I1986" s="14" t="s">
        <v>11436</v>
      </c>
      <c r="J1986" s="14" t="s">
        <v>6690</v>
      </c>
      <c r="K1986" s="22" t="s">
        <v>6679</v>
      </c>
      <c r="L1986" s="22"/>
      <c r="M1986" s="24"/>
      <c r="N1986" s="20"/>
      <c r="O1986" s="20"/>
      <c r="P1986" s="20"/>
      <c r="Q1986" s="20"/>
    </row>
    <row r="1987" spans="1:17" ht="25.5" x14ac:dyDescent="0.25">
      <c r="A1987" s="15" t="s">
        <v>103</v>
      </c>
      <c r="B1987" s="15" t="s">
        <v>5502</v>
      </c>
      <c r="C1987" s="15" t="s">
        <v>9003</v>
      </c>
      <c r="D1987" s="15">
        <v>2074023</v>
      </c>
      <c r="E1987" s="15">
        <v>2075756</v>
      </c>
      <c r="F1987" s="15">
        <f>ABS(Tabelle2[[#This Row],[Stop]]-Tabelle2[[#This Row],[Start]]+1)</f>
        <v>1734</v>
      </c>
      <c r="G1987" s="16">
        <f>Tabelle2[[#This Row],[Size '[bp']]]/$F$3118*100</f>
        <v>5.979681497472257E-2</v>
      </c>
      <c r="H1987" s="15" t="s">
        <v>9004</v>
      </c>
      <c r="I1987" s="14" t="s">
        <v>11437</v>
      </c>
      <c r="J1987" s="14" t="s">
        <v>6690</v>
      </c>
      <c r="K1987" s="22" t="s">
        <v>6679</v>
      </c>
      <c r="L1987" s="22"/>
      <c r="M1987" s="24"/>
      <c r="N1987" s="20"/>
      <c r="O1987" s="20"/>
      <c r="P1987" s="20"/>
      <c r="Q1987" s="20"/>
    </row>
    <row r="1988" spans="1:17" x14ac:dyDescent="0.25">
      <c r="A1988" s="15" t="s">
        <v>1243</v>
      </c>
      <c r="B1988" s="15" t="s">
        <v>5503</v>
      </c>
      <c r="C1988" s="15" t="s">
        <v>9005</v>
      </c>
      <c r="D1988" s="15">
        <v>2077614</v>
      </c>
      <c r="E1988" s="15">
        <v>2075848</v>
      </c>
      <c r="F1988" s="15">
        <f>ABS(Tabelle2[[#This Row],[Stop]]-Tabelle2[[#This Row],[Start]]+1)</f>
        <v>1765</v>
      </c>
      <c r="G1988" s="16">
        <f>Tabelle2[[#This Row],[Size '[bp']]]/$F$3118*100</f>
        <v>6.0865846845666288E-2</v>
      </c>
      <c r="H1988" s="15" t="s">
        <v>9006</v>
      </c>
      <c r="I1988" s="14" t="s">
        <v>9007</v>
      </c>
      <c r="J1988" s="14" t="s">
        <v>6575</v>
      </c>
      <c r="K1988" s="22"/>
      <c r="L1988" s="22"/>
      <c r="M1988" s="24"/>
      <c r="N1988" s="20"/>
      <c r="O1988" s="20"/>
      <c r="P1988" s="20"/>
      <c r="Q1988" s="20"/>
    </row>
    <row r="1989" spans="1:17" x14ac:dyDescent="0.25">
      <c r="A1989" s="15" t="s">
        <v>1242</v>
      </c>
      <c r="B1989" s="15" t="s">
        <v>5504</v>
      </c>
      <c r="D1989" s="15">
        <v>2077702</v>
      </c>
      <c r="E1989" s="15">
        <v>2078439</v>
      </c>
      <c r="F1989" s="15">
        <f>ABS(Tabelle2[[#This Row],[Stop]]-Tabelle2[[#This Row],[Start]]+1)</f>
        <v>738</v>
      </c>
      <c r="G1989" s="16">
        <f>Tabelle2[[#This Row],[Size '[bp']]]/$F$3118*100</f>
        <v>2.5449855508272928E-2</v>
      </c>
      <c r="I1989" s="14" t="s">
        <v>6560</v>
      </c>
      <c r="J1989" s="14" t="s">
        <v>11627</v>
      </c>
      <c r="K1989" s="22"/>
      <c r="L1989" s="22"/>
      <c r="M1989" s="24"/>
      <c r="N1989" s="20"/>
      <c r="O1989" s="20"/>
      <c r="P1989" s="20"/>
      <c r="Q1989" s="20"/>
    </row>
    <row r="1990" spans="1:17" x14ac:dyDescent="0.25">
      <c r="A1990" s="15" t="s">
        <v>1241</v>
      </c>
      <c r="B1990" s="15" t="s">
        <v>5505</v>
      </c>
      <c r="D1990" s="15">
        <v>2079197</v>
      </c>
      <c r="E1990" s="15">
        <v>2078436</v>
      </c>
      <c r="F1990" s="15">
        <f>ABS(Tabelle2[[#This Row],[Stop]]-Tabelle2[[#This Row],[Start]]+1)</f>
        <v>760</v>
      </c>
      <c r="G1990" s="16">
        <f>Tabelle2[[#This Row],[Size '[bp']]]/$F$3118*100</f>
        <v>2.6208523287652337E-2</v>
      </c>
      <c r="I1990" s="14" t="s">
        <v>9008</v>
      </c>
      <c r="J1990" s="14" t="s">
        <v>8827</v>
      </c>
      <c r="K1990" s="22"/>
      <c r="L1990" s="22"/>
      <c r="M1990" s="24"/>
      <c r="N1990" s="20"/>
      <c r="O1990" s="20"/>
      <c r="P1990" s="20"/>
      <c r="Q1990" s="20"/>
    </row>
    <row r="1991" spans="1:17" x14ac:dyDescent="0.25">
      <c r="A1991" s="15" t="s">
        <v>1240</v>
      </c>
      <c r="B1991" s="15" t="s">
        <v>5506</v>
      </c>
      <c r="D1991" s="15">
        <v>2080305</v>
      </c>
      <c r="E1991" s="15">
        <v>2079202</v>
      </c>
      <c r="F1991" s="15">
        <f>ABS(Tabelle2[[#This Row],[Stop]]-Tabelle2[[#This Row],[Start]]+1)</f>
        <v>1102</v>
      </c>
      <c r="G1991" s="16">
        <f>Tabelle2[[#This Row],[Size '[bp']]]/$F$3118*100</f>
        <v>3.8002358767095887E-2</v>
      </c>
      <c r="I1991" s="14" t="s">
        <v>9009</v>
      </c>
      <c r="J1991" s="14" t="s">
        <v>8827</v>
      </c>
      <c r="K1991" s="22"/>
      <c r="L1991" s="22"/>
      <c r="M1991" s="24"/>
      <c r="N1991" s="20"/>
      <c r="O1991" s="20"/>
      <c r="P1991" s="20"/>
      <c r="Q1991" s="20"/>
    </row>
    <row r="1992" spans="1:17" ht="25.5" x14ac:dyDescent="0.25">
      <c r="A1992" s="15" t="s">
        <v>1239</v>
      </c>
      <c r="B1992" s="15" t="s">
        <v>5507</v>
      </c>
      <c r="C1992" s="15" t="s">
        <v>9010</v>
      </c>
      <c r="D1992" s="15">
        <v>2081233</v>
      </c>
      <c r="E1992" s="15">
        <v>2080481</v>
      </c>
      <c r="F1992" s="15">
        <f>ABS(Tabelle2[[#This Row],[Stop]]-Tabelle2[[#This Row],[Start]]+1)</f>
        <v>751</v>
      </c>
      <c r="G1992" s="16">
        <f>Tabelle2[[#This Row],[Size '[bp']]]/$F$3118*100</f>
        <v>2.5898159196088032E-2</v>
      </c>
      <c r="H1992" s="15" t="s">
        <v>9011</v>
      </c>
      <c r="I1992" s="14" t="s">
        <v>11438</v>
      </c>
      <c r="J1992" s="14" t="s">
        <v>6690</v>
      </c>
      <c r="K1992" s="22"/>
      <c r="L1992" s="22"/>
      <c r="M1992" s="24"/>
      <c r="N1992" s="20"/>
      <c r="O1992" s="20"/>
      <c r="P1992" s="20"/>
      <c r="Q1992" s="20"/>
    </row>
    <row r="1993" spans="1:17" x14ac:dyDescent="0.25">
      <c r="A1993" s="15" t="s">
        <v>1238</v>
      </c>
      <c r="B1993" s="15" t="s">
        <v>5508</v>
      </c>
      <c r="D1993" s="15">
        <v>2081288</v>
      </c>
      <c r="E1993" s="15">
        <v>2082712</v>
      </c>
      <c r="F1993" s="15">
        <f>ABS(Tabelle2[[#This Row],[Stop]]-Tabelle2[[#This Row],[Start]]+1)</f>
        <v>1425</v>
      </c>
      <c r="G1993" s="16">
        <f>Tabelle2[[#This Row],[Size '[bp']]]/$F$3118*100</f>
        <v>4.9140981164348133E-2</v>
      </c>
      <c r="I1993" s="14" t="s">
        <v>6560</v>
      </c>
      <c r="J1993" s="14" t="s">
        <v>11627</v>
      </c>
      <c r="K1993" s="22"/>
      <c r="L1993" s="22"/>
      <c r="M1993" s="24"/>
      <c r="N1993" s="20"/>
      <c r="O1993" s="20"/>
      <c r="P1993" s="20"/>
      <c r="Q1993" s="20"/>
    </row>
    <row r="1994" spans="1:17" x14ac:dyDescent="0.25">
      <c r="A1994" s="15" t="s">
        <v>1237</v>
      </c>
      <c r="B1994" s="15" t="s">
        <v>5509</v>
      </c>
      <c r="D1994" s="15">
        <v>2083666</v>
      </c>
      <c r="E1994" s="15">
        <v>2082764</v>
      </c>
      <c r="F1994" s="15">
        <f>ABS(Tabelle2[[#This Row],[Stop]]-Tabelle2[[#This Row],[Start]]+1)</f>
        <v>901</v>
      </c>
      <c r="G1994" s="16">
        <f>Tabelle2[[#This Row],[Size '[bp']]]/$F$3118*100</f>
        <v>3.1070894055493101E-2</v>
      </c>
      <c r="I1994" s="14" t="s">
        <v>6560</v>
      </c>
      <c r="J1994" s="14" t="s">
        <v>11627</v>
      </c>
      <c r="K1994" s="22"/>
      <c r="L1994" s="22"/>
      <c r="M1994" s="20"/>
      <c r="N1994" s="20"/>
      <c r="O1994" s="20"/>
      <c r="P1994" s="20"/>
      <c r="Q1994" s="20"/>
    </row>
    <row r="1995" spans="1:17" ht="25.5" x14ac:dyDescent="0.25">
      <c r="A1995" s="15" t="s">
        <v>1236</v>
      </c>
      <c r="B1995" s="15" t="s">
        <v>5510</v>
      </c>
      <c r="C1995" s="15" t="s">
        <v>9012</v>
      </c>
      <c r="D1995" s="15">
        <v>2085413</v>
      </c>
      <c r="E1995" s="15">
        <v>2083911</v>
      </c>
      <c r="F1995" s="15">
        <f>ABS(Tabelle2[[#This Row],[Stop]]-Tabelle2[[#This Row],[Start]]+1)</f>
        <v>1501</v>
      </c>
      <c r="G1995" s="16">
        <f>Tabelle2[[#This Row],[Size '[bp']]]/$F$3118*100</f>
        <v>5.176183349311337E-2</v>
      </c>
      <c r="H1995" s="15" t="s">
        <v>9013</v>
      </c>
      <c r="I1995" s="14" t="s">
        <v>9014</v>
      </c>
      <c r="J1995" s="14" t="s">
        <v>8694</v>
      </c>
      <c r="K1995" s="29" t="s">
        <v>7717</v>
      </c>
      <c r="L1995" s="29"/>
      <c r="M1995" s="30" t="s">
        <v>10774</v>
      </c>
      <c r="N1995" s="20"/>
      <c r="O1995" s="20"/>
      <c r="P1995" s="20"/>
      <c r="Q1995" s="20"/>
    </row>
    <row r="1996" spans="1:17" x14ac:dyDescent="0.25">
      <c r="A1996" s="15" t="s">
        <v>1235</v>
      </c>
      <c r="B1996" s="15" t="s">
        <v>5511</v>
      </c>
      <c r="D1996" s="15">
        <v>2085802</v>
      </c>
      <c r="E1996" s="15">
        <v>2086827</v>
      </c>
      <c r="F1996" s="15">
        <f>ABS(Tabelle2[[#This Row],[Stop]]-Tabelle2[[#This Row],[Start]]+1)</f>
        <v>1026</v>
      </c>
      <c r="G1996" s="16">
        <f>Tabelle2[[#This Row],[Size '[bp']]]/$F$3118*100</f>
        <v>3.5381506438330657E-2</v>
      </c>
      <c r="I1996" s="14" t="s">
        <v>9015</v>
      </c>
      <c r="J1996" s="14" t="s">
        <v>6632</v>
      </c>
      <c r="K1996" s="22"/>
      <c r="L1996" s="22"/>
      <c r="M1996" s="24" t="s">
        <v>11011</v>
      </c>
      <c r="N1996" s="20"/>
      <c r="O1996" s="20"/>
      <c r="P1996" s="20"/>
      <c r="Q1996" s="20"/>
    </row>
    <row r="1997" spans="1:17" x14ac:dyDescent="0.25">
      <c r="A1997" s="15" t="s">
        <v>1234</v>
      </c>
      <c r="B1997" s="15" t="s">
        <v>5512</v>
      </c>
      <c r="C1997" s="15" t="s">
        <v>9016</v>
      </c>
      <c r="D1997" s="15">
        <v>2086966</v>
      </c>
      <c r="E1997" s="15">
        <v>2088363</v>
      </c>
      <c r="F1997" s="15">
        <f>ABS(Tabelle2[[#This Row],[Stop]]-Tabelle2[[#This Row],[Start]]+1)</f>
        <v>1398</v>
      </c>
      <c r="G1997" s="16">
        <f>Tabelle2[[#This Row],[Size '[bp']]]/$F$3118*100</f>
        <v>4.8209888889655224E-2</v>
      </c>
      <c r="H1997" s="15" t="s">
        <v>9017</v>
      </c>
      <c r="I1997" s="14" t="s">
        <v>11086</v>
      </c>
      <c r="J1997" s="14" t="s">
        <v>6690</v>
      </c>
      <c r="K1997" s="29" t="s">
        <v>7250</v>
      </c>
      <c r="L1997" s="29"/>
      <c r="M1997" s="30" t="s">
        <v>11087</v>
      </c>
      <c r="N1997" s="20"/>
      <c r="O1997" s="20"/>
      <c r="P1997" s="20"/>
      <c r="Q1997" s="20"/>
    </row>
    <row r="1998" spans="1:17" x14ac:dyDescent="0.25">
      <c r="A1998" s="15" t="s">
        <v>1233</v>
      </c>
      <c r="B1998" s="15" t="s">
        <v>5513</v>
      </c>
      <c r="D1998" s="15">
        <v>2088657</v>
      </c>
      <c r="E1998" s="15">
        <v>2089133</v>
      </c>
      <c r="F1998" s="15">
        <f>ABS(Tabelle2[[#This Row],[Stop]]-Tabelle2[[#This Row],[Start]]+1)</f>
        <v>477</v>
      </c>
      <c r="G1998" s="16">
        <f>Tabelle2[[#This Row],[Size '[bp']]]/$F$3118*100</f>
        <v>1.6449296852908111E-2</v>
      </c>
      <c r="I1998" s="14" t="s">
        <v>7373</v>
      </c>
      <c r="J1998" s="14" t="s">
        <v>11627</v>
      </c>
      <c r="K1998" s="22"/>
      <c r="L1998" s="22"/>
      <c r="M1998" s="24"/>
      <c r="N1998" s="20"/>
      <c r="O1998" s="20"/>
      <c r="P1998" s="20"/>
      <c r="Q1998" s="20"/>
    </row>
    <row r="1999" spans="1:17" x14ac:dyDescent="0.25">
      <c r="A1999" s="15" t="s">
        <v>1232</v>
      </c>
      <c r="B1999" s="15" t="s">
        <v>5514</v>
      </c>
      <c r="D1999" s="15">
        <v>2089189</v>
      </c>
      <c r="E1999" s="15">
        <v>2089548</v>
      </c>
      <c r="F1999" s="15">
        <f>ABS(Tabelle2[[#This Row],[Stop]]-Tabelle2[[#This Row],[Start]]+1)</f>
        <v>360</v>
      </c>
      <c r="G1999" s="16">
        <f>Tabelle2[[#This Row],[Size '[bp']]]/$F$3118*100</f>
        <v>1.241456366257216E-2</v>
      </c>
      <c r="I1999" s="14" t="s">
        <v>7373</v>
      </c>
      <c r="J1999" s="14" t="s">
        <v>11627</v>
      </c>
      <c r="K1999" s="22"/>
      <c r="L1999" s="22"/>
      <c r="M1999" s="24"/>
      <c r="N1999" s="20"/>
      <c r="O1999" s="20"/>
      <c r="P1999" s="20"/>
      <c r="Q1999" s="20"/>
    </row>
    <row r="2000" spans="1:17" x14ac:dyDescent="0.25">
      <c r="A2000" s="15" t="s">
        <v>1231</v>
      </c>
      <c r="B2000" s="15" t="s">
        <v>5515</v>
      </c>
      <c r="D2000" s="15">
        <v>2089678</v>
      </c>
      <c r="E2000" s="15">
        <v>2090409</v>
      </c>
      <c r="F2000" s="15">
        <f>ABS(Tabelle2[[#This Row],[Stop]]-Tabelle2[[#This Row],[Start]]+1)</f>
        <v>732</v>
      </c>
      <c r="G2000" s="16">
        <f>Tabelle2[[#This Row],[Size '[bp']]]/$F$3118*100</f>
        <v>2.5242946113896728E-2</v>
      </c>
      <c r="I2000" s="14" t="s">
        <v>6564</v>
      </c>
      <c r="J2000" s="14" t="s">
        <v>11627</v>
      </c>
      <c r="K2000" s="22"/>
      <c r="L2000" s="22"/>
      <c r="M2000" s="24"/>
      <c r="N2000" s="20"/>
      <c r="O2000" s="20"/>
      <c r="P2000" s="20"/>
      <c r="Q2000" s="20"/>
    </row>
    <row r="2001" spans="1:17" x14ac:dyDescent="0.25">
      <c r="A2001" s="15" t="s">
        <v>21</v>
      </c>
      <c r="B2001" s="15" t="s">
        <v>5516</v>
      </c>
      <c r="C2001" s="15" t="s">
        <v>9018</v>
      </c>
      <c r="D2001" s="15">
        <v>2091281</v>
      </c>
      <c r="E2001" s="15">
        <v>2090406</v>
      </c>
      <c r="F2001" s="15">
        <f>ABS(Tabelle2[[#This Row],[Stop]]-Tabelle2[[#This Row],[Start]]+1)</f>
        <v>874</v>
      </c>
      <c r="G2001" s="16">
        <f>Tabelle2[[#This Row],[Size '[bp']]]/$F$3118*100</f>
        <v>3.0139801780800189E-2</v>
      </c>
      <c r="H2001" s="15" t="s">
        <v>9019</v>
      </c>
      <c r="I2001" s="14" t="s">
        <v>7296</v>
      </c>
      <c r="J2001" s="14" t="s">
        <v>6585</v>
      </c>
      <c r="K2001" s="22"/>
      <c r="L2001" s="22"/>
      <c r="M2001" s="24"/>
      <c r="N2001" s="20"/>
      <c r="O2001" s="20"/>
      <c r="P2001" s="20"/>
      <c r="Q2001" s="20"/>
    </row>
    <row r="2002" spans="1:17" ht="25.5" x14ac:dyDescent="0.25">
      <c r="A2002" s="15" t="s">
        <v>22</v>
      </c>
      <c r="B2002" s="15" t="s">
        <v>5517</v>
      </c>
      <c r="C2002" s="15" t="s">
        <v>11439</v>
      </c>
      <c r="D2002" s="15">
        <v>2093211</v>
      </c>
      <c r="E2002" s="15">
        <v>2091343</v>
      </c>
      <c r="F2002" s="15">
        <f>ABS(Tabelle2[[#This Row],[Stop]]-Tabelle2[[#This Row],[Start]]+1)</f>
        <v>1867</v>
      </c>
      <c r="G2002" s="16">
        <f>Tabelle2[[#This Row],[Size '[bp']]]/$F$3118*100</f>
        <v>6.4383306550061734E-2</v>
      </c>
      <c r="H2002" s="15" t="s">
        <v>11440</v>
      </c>
      <c r="I2002" s="14" t="s">
        <v>9020</v>
      </c>
      <c r="J2002" s="14" t="s">
        <v>6632</v>
      </c>
      <c r="K2002" s="22"/>
      <c r="L2002" s="22"/>
      <c r="M2002" s="24" t="s">
        <v>11441</v>
      </c>
      <c r="N2002" s="20"/>
      <c r="O2002" s="20"/>
      <c r="P2002" s="20"/>
      <c r="Q2002" s="20"/>
    </row>
    <row r="2003" spans="1:17" ht="25.5" x14ac:dyDescent="0.25">
      <c r="A2003" s="15" t="s">
        <v>1230</v>
      </c>
      <c r="B2003" s="15" t="s">
        <v>5518</v>
      </c>
      <c r="C2003" s="15" t="s">
        <v>9021</v>
      </c>
      <c r="D2003" s="15">
        <v>2093898</v>
      </c>
      <c r="E2003" s="15">
        <v>2093266</v>
      </c>
      <c r="F2003" s="15">
        <f>ABS(Tabelle2[[#This Row],[Stop]]-Tabelle2[[#This Row],[Start]]+1)</f>
        <v>631</v>
      </c>
      <c r="G2003" s="16">
        <f>Tabelle2[[#This Row],[Size '[bp']]]/$F$3118*100</f>
        <v>2.1759971308563979E-2</v>
      </c>
      <c r="H2003" s="15" t="s">
        <v>9022</v>
      </c>
      <c r="I2003" s="14" t="s">
        <v>11621</v>
      </c>
      <c r="J2003" s="14" t="s">
        <v>6566</v>
      </c>
      <c r="K2003" s="29" t="s">
        <v>9023</v>
      </c>
      <c r="L2003" s="29" t="s">
        <v>9024</v>
      </c>
      <c r="M2003" s="30" t="s">
        <v>10898</v>
      </c>
      <c r="N2003" s="20"/>
      <c r="O2003" s="20"/>
      <c r="P2003" s="20"/>
      <c r="Q2003" s="20"/>
    </row>
    <row r="2004" spans="1:17" ht="25.5" x14ac:dyDescent="0.25">
      <c r="A2004" s="15" t="s">
        <v>1229</v>
      </c>
      <c r="B2004" s="15" t="s">
        <v>5519</v>
      </c>
      <c r="C2004" s="15" t="s">
        <v>9025</v>
      </c>
      <c r="D2004" s="15">
        <v>2095028</v>
      </c>
      <c r="E2004" s="15">
        <v>2093895</v>
      </c>
      <c r="F2004" s="15">
        <f>ABS(Tabelle2[[#This Row],[Stop]]-Tabelle2[[#This Row],[Start]]+1)</f>
        <v>1132</v>
      </c>
      <c r="G2004" s="16">
        <f>Tabelle2[[#This Row],[Size '[bp']]]/$F$3118*100</f>
        <v>3.9036905738976904E-2</v>
      </c>
      <c r="H2004" s="15" t="s">
        <v>9026</v>
      </c>
      <c r="I2004" s="14" t="s">
        <v>11622</v>
      </c>
      <c r="J2004" s="14" t="s">
        <v>7096</v>
      </c>
      <c r="K2004" s="29" t="s">
        <v>9023</v>
      </c>
      <c r="L2004" s="29"/>
      <c r="M2004" s="30" t="s">
        <v>10898</v>
      </c>
      <c r="N2004" s="20"/>
      <c r="O2004" s="20"/>
      <c r="P2004" s="20"/>
      <c r="Q2004" s="20"/>
    </row>
    <row r="2005" spans="1:17" x14ac:dyDescent="0.25">
      <c r="A2005" s="15" t="s">
        <v>1228</v>
      </c>
      <c r="B2005" s="15" t="s">
        <v>5520</v>
      </c>
      <c r="C2005" s="15" t="s">
        <v>9027</v>
      </c>
      <c r="D2005" s="15">
        <v>2095139</v>
      </c>
      <c r="E2005" s="15">
        <v>2096098</v>
      </c>
      <c r="F2005" s="15">
        <f>ABS(Tabelle2[[#This Row],[Stop]]-Tabelle2[[#This Row],[Start]]+1)</f>
        <v>960</v>
      </c>
      <c r="G2005" s="16">
        <f>Tabelle2[[#This Row],[Size '[bp']]]/$F$3118*100</f>
        <v>3.3105503100192425E-2</v>
      </c>
      <c r="H2005" s="15" t="s">
        <v>9028</v>
      </c>
      <c r="I2005" s="14" t="s">
        <v>9029</v>
      </c>
      <c r="J2005" s="14" t="s">
        <v>6690</v>
      </c>
      <c r="K2005" s="29" t="s">
        <v>9030</v>
      </c>
      <c r="L2005" s="29"/>
      <c r="M2005" s="30" t="s">
        <v>11211</v>
      </c>
      <c r="N2005" s="20"/>
      <c r="O2005" s="20"/>
      <c r="P2005" s="20"/>
      <c r="Q2005" s="20"/>
    </row>
    <row r="2006" spans="1:17" x14ac:dyDescent="0.25">
      <c r="A2006" s="15" t="s">
        <v>1227</v>
      </c>
      <c r="B2006" s="15" t="s">
        <v>5521</v>
      </c>
      <c r="C2006" s="15" t="s">
        <v>9031</v>
      </c>
      <c r="D2006" s="15">
        <v>2096114</v>
      </c>
      <c r="E2006" s="15">
        <v>2096806</v>
      </c>
      <c r="F2006" s="15">
        <f>ABS(Tabelle2[[#This Row],[Stop]]-Tabelle2[[#This Row],[Start]]+1)</f>
        <v>693</v>
      </c>
      <c r="G2006" s="16">
        <f>Tabelle2[[#This Row],[Size '[bp']]]/$F$3118*100</f>
        <v>2.3898035050451408E-2</v>
      </c>
      <c r="H2006" s="15" t="s">
        <v>9032</v>
      </c>
      <c r="I2006" s="14" t="s">
        <v>9033</v>
      </c>
      <c r="J2006" s="14" t="s">
        <v>6690</v>
      </c>
      <c r="K2006" s="29" t="s">
        <v>9030</v>
      </c>
      <c r="L2006" s="29"/>
      <c r="M2006" s="30" t="s">
        <v>11211</v>
      </c>
      <c r="N2006" s="20"/>
      <c r="O2006" s="20"/>
      <c r="P2006" s="20"/>
      <c r="Q2006" s="20"/>
    </row>
    <row r="2007" spans="1:17" x14ac:dyDescent="0.25">
      <c r="A2007" s="15" t="s">
        <v>1226</v>
      </c>
      <c r="B2007" s="15" t="s">
        <v>5522</v>
      </c>
      <c r="C2007" s="15" t="s">
        <v>9034</v>
      </c>
      <c r="D2007" s="15">
        <v>2098608</v>
      </c>
      <c r="E2007" s="15">
        <v>2097397</v>
      </c>
      <c r="F2007" s="15">
        <f>ABS(Tabelle2[[#This Row],[Stop]]-Tabelle2[[#This Row],[Start]]+1)</f>
        <v>1210</v>
      </c>
      <c r="G2007" s="16">
        <f>Tabelle2[[#This Row],[Size '[bp']]]/$F$3118*100</f>
        <v>4.1726727865867536E-2</v>
      </c>
      <c r="H2007" s="15" t="s">
        <v>9035</v>
      </c>
      <c r="I2007" s="14" t="s">
        <v>1225</v>
      </c>
      <c r="J2007" s="14" t="s">
        <v>6690</v>
      </c>
      <c r="K2007" s="22" t="s">
        <v>6766</v>
      </c>
      <c r="L2007" s="22"/>
      <c r="M2007" s="24" t="s">
        <v>11431</v>
      </c>
      <c r="N2007" s="20"/>
      <c r="O2007" s="20"/>
      <c r="P2007" s="20"/>
      <c r="Q2007" s="20"/>
    </row>
    <row r="2008" spans="1:17" x14ac:dyDescent="0.25">
      <c r="A2008" s="15" t="s">
        <v>44</v>
      </c>
      <c r="B2008" s="15" t="s">
        <v>5523</v>
      </c>
      <c r="D2008" s="15">
        <v>2099930</v>
      </c>
      <c r="E2008" s="15">
        <v>2098716</v>
      </c>
      <c r="F2008" s="15">
        <f>ABS(Tabelle2[[#This Row],[Stop]]-Tabelle2[[#This Row],[Start]]+1)</f>
        <v>1213</v>
      </c>
      <c r="G2008" s="16">
        <f>Tabelle2[[#This Row],[Size '[bp']]]/$F$3118*100</f>
        <v>4.1830182563055637E-2</v>
      </c>
      <c r="I2008" s="14" t="s">
        <v>9036</v>
      </c>
      <c r="J2008" s="14" t="s">
        <v>6563</v>
      </c>
      <c r="K2008" s="22"/>
      <c r="L2008" s="22"/>
      <c r="M2008" s="24"/>
      <c r="N2008" s="20"/>
      <c r="O2008" s="20"/>
      <c r="P2008" s="20"/>
      <c r="Q2008" s="20"/>
    </row>
    <row r="2009" spans="1:17" x14ac:dyDescent="0.25">
      <c r="A2009" s="15" t="s">
        <v>1224</v>
      </c>
      <c r="B2009" s="15" t="s">
        <v>5524</v>
      </c>
      <c r="C2009" s="15" t="s">
        <v>9037</v>
      </c>
      <c r="D2009" s="15">
        <v>2101119</v>
      </c>
      <c r="E2009" s="15">
        <v>2099950</v>
      </c>
      <c r="F2009" s="15">
        <f>ABS(Tabelle2[[#This Row],[Stop]]-Tabelle2[[#This Row],[Start]]+1)</f>
        <v>1168</v>
      </c>
      <c r="G2009" s="16">
        <f>Tabelle2[[#This Row],[Size '[bp']]]/$F$3118*100</f>
        <v>4.0278362105234118E-2</v>
      </c>
      <c r="H2009" s="15" t="s">
        <v>9038</v>
      </c>
      <c r="I2009" s="14" t="s">
        <v>9039</v>
      </c>
      <c r="J2009" s="14" t="s">
        <v>6690</v>
      </c>
      <c r="K2009" s="22"/>
      <c r="L2009" s="22"/>
      <c r="M2009" s="24" t="s">
        <v>11431</v>
      </c>
      <c r="N2009" s="20"/>
      <c r="O2009" s="20"/>
      <c r="P2009" s="20"/>
      <c r="Q2009" s="20"/>
    </row>
    <row r="2010" spans="1:17" x14ac:dyDescent="0.25">
      <c r="A2010" s="15" t="s">
        <v>1223</v>
      </c>
      <c r="B2010" s="15" t="s">
        <v>5525</v>
      </c>
      <c r="D2010" s="15">
        <v>2101372</v>
      </c>
      <c r="E2010" s="15">
        <v>2101815</v>
      </c>
      <c r="F2010" s="15">
        <f>ABS(Tabelle2[[#This Row],[Stop]]-Tabelle2[[#This Row],[Start]]+1)</f>
        <v>444</v>
      </c>
      <c r="G2010" s="16">
        <f>Tabelle2[[#This Row],[Size '[bp']]]/$F$3118*100</f>
        <v>1.5311295183838995E-2</v>
      </c>
      <c r="I2010" s="14" t="s">
        <v>6564</v>
      </c>
      <c r="J2010" s="14" t="s">
        <v>11627</v>
      </c>
      <c r="K2010" s="22"/>
      <c r="L2010" s="22"/>
      <c r="M2010" s="24"/>
      <c r="N2010" s="20"/>
      <c r="O2010" s="20"/>
      <c r="P2010" s="20"/>
      <c r="Q2010" s="20"/>
    </row>
    <row r="2011" spans="1:17" x14ac:dyDescent="0.25">
      <c r="A2011" s="15" t="s">
        <v>1222</v>
      </c>
      <c r="B2011" s="15" t="s">
        <v>5526</v>
      </c>
      <c r="D2011" s="15">
        <v>2103452</v>
      </c>
      <c r="E2011" s="15">
        <v>2101872</v>
      </c>
      <c r="F2011" s="15">
        <f>ABS(Tabelle2[[#This Row],[Stop]]-Tabelle2[[#This Row],[Start]]+1)</f>
        <v>1579</v>
      </c>
      <c r="G2011" s="16">
        <f>Tabelle2[[#This Row],[Size '[bp']]]/$F$3118*100</f>
        <v>5.4451655620004001E-2</v>
      </c>
      <c r="I2011" s="14" t="s">
        <v>8358</v>
      </c>
      <c r="J2011" s="14" t="s">
        <v>6563</v>
      </c>
      <c r="K2011" s="22"/>
      <c r="L2011" s="22"/>
      <c r="M2011" s="24"/>
      <c r="N2011" s="20"/>
      <c r="O2011" s="20"/>
      <c r="P2011" s="20"/>
      <c r="Q2011" s="20"/>
    </row>
    <row r="2012" spans="1:17" x14ac:dyDescent="0.25">
      <c r="A2012" s="15" t="s">
        <v>1221</v>
      </c>
      <c r="B2012" s="15" t="s">
        <v>5527</v>
      </c>
      <c r="D2012" s="15">
        <v>2104310</v>
      </c>
      <c r="E2012" s="15">
        <v>2103453</v>
      </c>
      <c r="F2012" s="15">
        <f>ABS(Tabelle2[[#This Row],[Stop]]-Tabelle2[[#This Row],[Start]]+1)</f>
        <v>856</v>
      </c>
      <c r="G2012" s="16">
        <f>Tabelle2[[#This Row],[Size '[bp']]]/$F$3118*100</f>
        <v>2.9519073597671579E-2</v>
      </c>
      <c r="I2012" s="14" t="s">
        <v>7727</v>
      </c>
      <c r="J2012" s="14" t="s">
        <v>6563</v>
      </c>
      <c r="K2012" s="22"/>
      <c r="L2012" s="22"/>
      <c r="M2012" s="24"/>
      <c r="N2012" s="20"/>
      <c r="O2012" s="20"/>
      <c r="P2012" s="20"/>
      <c r="Q2012" s="20"/>
    </row>
    <row r="2013" spans="1:17" x14ac:dyDescent="0.25">
      <c r="A2013" s="15" t="s">
        <v>1220</v>
      </c>
      <c r="B2013" s="15" t="s">
        <v>5528</v>
      </c>
      <c r="D2013" s="15">
        <v>2105601</v>
      </c>
      <c r="E2013" s="15">
        <v>2104501</v>
      </c>
      <c r="F2013" s="15">
        <f>ABS(Tabelle2[[#This Row],[Stop]]-Tabelle2[[#This Row],[Start]]+1)</f>
        <v>1099</v>
      </c>
      <c r="G2013" s="16">
        <f>Tabelle2[[#This Row],[Size '[bp']]]/$F$3118*100</f>
        <v>3.7898904069907785E-2</v>
      </c>
      <c r="I2013" s="14" t="s">
        <v>9040</v>
      </c>
      <c r="J2013" s="14" t="s">
        <v>6563</v>
      </c>
      <c r="K2013" s="22" t="s">
        <v>7250</v>
      </c>
      <c r="L2013" s="22"/>
      <c r="M2013" s="24"/>
      <c r="N2013" s="20"/>
      <c r="O2013" s="20"/>
      <c r="P2013" s="20"/>
      <c r="Q2013" s="20"/>
    </row>
    <row r="2014" spans="1:17" x14ac:dyDescent="0.25">
      <c r="A2014" s="15" t="s">
        <v>1219</v>
      </c>
      <c r="B2014" s="15" t="s">
        <v>5529</v>
      </c>
      <c r="D2014" s="15">
        <v>2105694</v>
      </c>
      <c r="E2014" s="15">
        <v>2106194</v>
      </c>
      <c r="F2014" s="15">
        <f>ABS(Tabelle2[[#This Row],[Stop]]-Tabelle2[[#This Row],[Start]]+1)</f>
        <v>501</v>
      </c>
      <c r="G2014" s="16">
        <f>Tabelle2[[#This Row],[Size '[bp']]]/$F$3118*100</f>
        <v>1.7276934430412925E-2</v>
      </c>
      <c r="I2014" s="14" t="s">
        <v>6564</v>
      </c>
      <c r="J2014" s="14" t="s">
        <v>6563</v>
      </c>
      <c r="K2014" s="22"/>
      <c r="L2014" s="22"/>
      <c r="M2014" s="24"/>
      <c r="N2014" s="20"/>
      <c r="O2014" s="20"/>
      <c r="P2014" s="20"/>
      <c r="Q2014" s="20"/>
    </row>
    <row r="2015" spans="1:17" x14ac:dyDescent="0.25">
      <c r="A2015" s="15" t="s">
        <v>1218</v>
      </c>
      <c r="B2015" s="15" t="s">
        <v>5530</v>
      </c>
      <c r="C2015" s="15" t="s">
        <v>9041</v>
      </c>
      <c r="D2015" s="15">
        <v>2107175</v>
      </c>
      <c r="E2015" s="15">
        <v>2106282</v>
      </c>
      <c r="F2015" s="15">
        <f>ABS(Tabelle2[[#This Row],[Stop]]-Tabelle2[[#This Row],[Start]]+1)</f>
        <v>892</v>
      </c>
      <c r="G2015" s="16">
        <f>Tabelle2[[#This Row],[Size '[bp']]]/$F$3118*100</f>
        <v>3.0760529963928796E-2</v>
      </c>
      <c r="H2015" s="15" t="s">
        <v>9042</v>
      </c>
      <c r="I2015" s="14" t="s">
        <v>9043</v>
      </c>
      <c r="J2015" s="14" t="s">
        <v>6632</v>
      </c>
      <c r="K2015" s="29"/>
      <c r="L2015" s="29"/>
      <c r="M2015" s="30" t="s">
        <v>11184</v>
      </c>
      <c r="N2015" s="20"/>
      <c r="O2015" s="20"/>
      <c r="P2015" s="20"/>
      <c r="Q2015" s="20"/>
    </row>
    <row r="2016" spans="1:17" x14ac:dyDescent="0.25">
      <c r="A2016" s="15" t="s">
        <v>1217</v>
      </c>
      <c r="B2016" s="15" t="s">
        <v>5531</v>
      </c>
      <c r="C2016" s="15" t="s">
        <v>9044</v>
      </c>
      <c r="D2016" s="15">
        <v>2107890</v>
      </c>
      <c r="E2016" s="15">
        <v>2107333</v>
      </c>
      <c r="F2016" s="15">
        <f>ABS(Tabelle2[[#This Row],[Stop]]-Tabelle2[[#This Row],[Start]]+1)</f>
        <v>556</v>
      </c>
      <c r="G2016" s="16">
        <f>Tabelle2[[#This Row],[Size '[bp']]]/$F$3118*100</f>
        <v>1.9173603878861446E-2</v>
      </c>
      <c r="H2016" s="15" t="s">
        <v>9045</v>
      </c>
      <c r="I2016" s="14" t="s">
        <v>9046</v>
      </c>
      <c r="J2016" s="14" t="s">
        <v>6575</v>
      </c>
      <c r="K2016" s="22"/>
      <c r="L2016" s="22"/>
      <c r="M2016" s="24"/>
      <c r="N2016" s="20"/>
      <c r="O2016" s="20"/>
      <c r="P2016" s="20"/>
      <c r="Q2016" s="20"/>
    </row>
    <row r="2017" spans="1:17" x14ac:dyDescent="0.25">
      <c r="A2017" s="15" t="s">
        <v>1216</v>
      </c>
      <c r="B2017" s="15" t="s">
        <v>5532</v>
      </c>
      <c r="C2017" s="15" t="s">
        <v>9047</v>
      </c>
      <c r="D2017" s="15">
        <v>2108714</v>
      </c>
      <c r="E2017" s="15">
        <v>2107983</v>
      </c>
      <c r="F2017" s="15">
        <f>ABS(Tabelle2[[#This Row],[Stop]]-Tabelle2[[#This Row],[Start]]+1)</f>
        <v>730</v>
      </c>
      <c r="G2017" s="16">
        <f>Tabelle2[[#This Row],[Size '[bp']]]/$F$3118*100</f>
        <v>2.5173976315771326E-2</v>
      </c>
      <c r="H2017" s="15" t="s">
        <v>9048</v>
      </c>
      <c r="I2017" s="14" t="s">
        <v>9049</v>
      </c>
      <c r="J2017" s="14" t="s">
        <v>6708</v>
      </c>
      <c r="K2017" s="22" t="s">
        <v>9050</v>
      </c>
      <c r="L2017" s="22"/>
      <c r="M2017" s="24" t="s">
        <v>10884</v>
      </c>
      <c r="N2017" s="20"/>
      <c r="O2017" s="20"/>
      <c r="P2017" s="20"/>
      <c r="Q2017" s="20"/>
    </row>
    <row r="2018" spans="1:17" x14ac:dyDescent="0.25">
      <c r="A2018" s="15" t="s">
        <v>1215</v>
      </c>
      <c r="B2018" s="15" t="s">
        <v>5533</v>
      </c>
      <c r="C2018" s="15" t="s">
        <v>9051</v>
      </c>
      <c r="D2018" s="15">
        <v>2109877</v>
      </c>
      <c r="E2018" s="15">
        <v>2109050</v>
      </c>
      <c r="F2018" s="15">
        <f>ABS(Tabelle2[[#This Row],[Stop]]-Tabelle2[[#This Row],[Start]]+1)</f>
        <v>826</v>
      </c>
      <c r="G2018" s="16">
        <f>Tabelle2[[#This Row],[Size '[bp']]]/$F$3118*100</f>
        <v>2.8484526625790568E-2</v>
      </c>
      <c r="H2018" s="15" t="s">
        <v>9052</v>
      </c>
      <c r="I2018" s="14" t="s">
        <v>9053</v>
      </c>
      <c r="J2018" s="14" t="s">
        <v>6575</v>
      </c>
      <c r="K2018" s="22"/>
      <c r="L2018" s="22"/>
      <c r="M2018" s="24"/>
      <c r="N2018" s="20"/>
      <c r="O2018" s="20"/>
      <c r="P2018" s="20"/>
      <c r="Q2018" s="20"/>
    </row>
    <row r="2019" spans="1:17" x14ac:dyDescent="0.25">
      <c r="A2019" s="15" t="s">
        <v>1214</v>
      </c>
      <c r="B2019" s="15" t="s">
        <v>5534</v>
      </c>
      <c r="C2019" s="15" t="s">
        <v>9054</v>
      </c>
      <c r="D2019" s="15">
        <v>2110936</v>
      </c>
      <c r="E2019" s="15">
        <v>2110118</v>
      </c>
      <c r="F2019" s="15">
        <f>ABS(Tabelle2[[#This Row],[Stop]]-Tabelle2[[#This Row],[Start]]+1)</f>
        <v>817</v>
      </c>
      <c r="G2019" s="16">
        <f>Tabelle2[[#This Row],[Size '[bp']]]/$F$3118*100</f>
        <v>2.8174162534226263E-2</v>
      </c>
      <c r="H2019" s="15" t="s">
        <v>9055</v>
      </c>
      <c r="I2019" s="14" t="s">
        <v>1213</v>
      </c>
      <c r="J2019" s="14" t="s">
        <v>6575</v>
      </c>
      <c r="K2019" s="22"/>
      <c r="L2019" s="22"/>
      <c r="M2019" s="24"/>
      <c r="N2019" s="20"/>
      <c r="O2019" s="20"/>
      <c r="P2019" s="20"/>
      <c r="Q2019" s="20"/>
    </row>
    <row r="2020" spans="1:17" ht="25.5" x14ac:dyDescent="0.25">
      <c r="A2020" s="15" t="s">
        <v>23</v>
      </c>
      <c r="B2020" s="15" t="s">
        <v>5535</v>
      </c>
      <c r="D2020" s="15">
        <v>2111331</v>
      </c>
      <c r="E2020" s="15">
        <v>2111813</v>
      </c>
      <c r="F2020" s="15">
        <f>ABS(Tabelle2[[#This Row],[Stop]]-Tabelle2[[#This Row],[Start]]+1)</f>
        <v>483</v>
      </c>
      <c r="G2020" s="16">
        <f>Tabelle2[[#This Row],[Size '[bp']]]/$F$3118*100</f>
        <v>1.6656206247284314E-2</v>
      </c>
      <c r="I2020" s="14" t="s">
        <v>9056</v>
      </c>
      <c r="J2020" s="14" t="s">
        <v>6563</v>
      </c>
      <c r="K2020" s="22"/>
      <c r="L2020" s="22"/>
      <c r="M2020" s="24"/>
      <c r="N2020" s="20"/>
      <c r="O2020" s="20"/>
      <c r="P2020" s="20"/>
      <c r="Q2020" s="20"/>
    </row>
    <row r="2021" spans="1:17" ht="25.5" x14ac:dyDescent="0.25">
      <c r="A2021" s="15" t="s">
        <v>1212</v>
      </c>
      <c r="B2021" s="15" t="s">
        <v>5536</v>
      </c>
      <c r="C2021" s="15" t="s">
        <v>9057</v>
      </c>
      <c r="D2021" s="15">
        <v>2112757</v>
      </c>
      <c r="E2021" s="15">
        <v>2111810</v>
      </c>
      <c r="F2021" s="15">
        <f>ABS(Tabelle2[[#This Row],[Stop]]-Tabelle2[[#This Row],[Start]]+1)</f>
        <v>946</v>
      </c>
      <c r="G2021" s="16">
        <f>Tabelle2[[#This Row],[Size '[bp']]]/$F$3118*100</f>
        <v>3.2622714513314617E-2</v>
      </c>
      <c r="H2021" s="15" t="s">
        <v>9058</v>
      </c>
      <c r="I2021" s="14" t="s">
        <v>8324</v>
      </c>
      <c r="J2021" s="14" t="s">
        <v>6554</v>
      </c>
      <c r="K2021" s="22"/>
      <c r="L2021" s="22"/>
      <c r="M2021" s="24"/>
      <c r="N2021" s="20"/>
      <c r="O2021" s="20"/>
      <c r="P2021" s="20"/>
      <c r="Q2021" s="20"/>
    </row>
    <row r="2022" spans="1:17" ht="25.5" x14ac:dyDescent="0.25">
      <c r="A2022" s="15" t="s">
        <v>1211</v>
      </c>
      <c r="B2022" s="15" t="s">
        <v>5537</v>
      </c>
      <c r="D2022" s="15">
        <v>2114116</v>
      </c>
      <c r="E2022" s="15">
        <v>2112932</v>
      </c>
      <c r="F2022" s="15">
        <f>ABS(Tabelle2[[#This Row],[Stop]]-Tabelle2[[#This Row],[Start]]+1)</f>
        <v>1183</v>
      </c>
      <c r="G2022" s="16">
        <f>Tabelle2[[#This Row],[Size '[bp']]]/$F$3118*100</f>
        <v>4.0795635591174627E-2</v>
      </c>
      <c r="I2022" s="14" t="s">
        <v>9059</v>
      </c>
      <c r="J2022" s="14" t="s">
        <v>6563</v>
      </c>
      <c r="K2022" s="22"/>
      <c r="L2022" s="22"/>
      <c r="M2022" s="24"/>
      <c r="N2022" s="20"/>
      <c r="O2022" s="20"/>
      <c r="P2022" s="20"/>
      <c r="Q2022" s="20"/>
    </row>
    <row r="2023" spans="1:17" x14ac:dyDescent="0.25">
      <c r="A2023" s="15" t="s">
        <v>1210</v>
      </c>
      <c r="B2023" s="15" t="s">
        <v>5538</v>
      </c>
      <c r="D2023" s="15">
        <v>2115636</v>
      </c>
      <c r="E2023" s="15">
        <v>2114113</v>
      </c>
      <c r="F2023" s="15">
        <f>ABS(Tabelle2[[#This Row],[Stop]]-Tabelle2[[#This Row],[Start]]+1)</f>
        <v>1522</v>
      </c>
      <c r="G2023" s="16">
        <f>Tabelle2[[#This Row],[Size '[bp']]]/$F$3118*100</f>
        <v>5.2486016373430082E-2</v>
      </c>
      <c r="I2023" s="14" t="s">
        <v>9060</v>
      </c>
      <c r="J2023" s="14" t="s">
        <v>6585</v>
      </c>
      <c r="K2023" s="22"/>
      <c r="L2023" s="22"/>
      <c r="M2023" s="24"/>
      <c r="N2023" s="20"/>
      <c r="O2023" s="20"/>
      <c r="P2023" s="20"/>
      <c r="Q2023" s="20"/>
    </row>
    <row r="2024" spans="1:17" ht="25.5" x14ac:dyDescent="0.25">
      <c r="A2024" s="15" t="s">
        <v>1209</v>
      </c>
      <c r="B2024" s="15" t="s">
        <v>5539</v>
      </c>
      <c r="D2024" s="15">
        <v>2115991</v>
      </c>
      <c r="E2024" s="15">
        <v>2115623</v>
      </c>
      <c r="F2024" s="15">
        <f>ABS(Tabelle2[[#This Row],[Stop]]-Tabelle2[[#This Row],[Start]]+1)</f>
        <v>367</v>
      </c>
      <c r="G2024" s="16">
        <f>Tabelle2[[#This Row],[Size '[bp']]]/$F$3118*100</f>
        <v>1.2655957956011061E-2</v>
      </c>
      <c r="I2024" s="14" t="s">
        <v>9061</v>
      </c>
      <c r="J2024" s="14" t="s">
        <v>6554</v>
      </c>
      <c r="K2024" s="22"/>
      <c r="L2024" s="22"/>
      <c r="M2024" s="24"/>
      <c r="N2024" s="20"/>
      <c r="O2024" s="20"/>
      <c r="P2024" s="20"/>
      <c r="Q2024" s="20"/>
    </row>
    <row r="2025" spans="1:17" ht="25.5" x14ac:dyDescent="0.25">
      <c r="A2025" s="15" t="s">
        <v>1208</v>
      </c>
      <c r="B2025" s="15" t="s">
        <v>5540</v>
      </c>
      <c r="D2025" s="15">
        <v>2116616</v>
      </c>
      <c r="E2025" s="15">
        <v>2116311</v>
      </c>
      <c r="F2025" s="15">
        <f>ABS(Tabelle2[[#This Row],[Stop]]-Tabelle2[[#This Row],[Start]]+1)</f>
        <v>304</v>
      </c>
      <c r="G2025" s="16">
        <f>Tabelle2[[#This Row],[Size '[bp']]]/$F$3118*100</f>
        <v>1.0483409315060935E-2</v>
      </c>
      <c r="I2025" s="14" t="s">
        <v>9062</v>
      </c>
      <c r="J2025" s="14" t="s">
        <v>6563</v>
      </c>
      <c r="K2025" s="22"/>
      <c r="L2025" s="22"/>
      <c r="M2025" s="24"/>
      <c r="N2025" s="20"/>
      <c r="O2025" s="20"/>
      <c r="P2025" s="20"/>
      <c r="Q2025" s="20"/>
    </row>
    <row r="2026" spans="1:17" ht="25.5" x14ac:dyDescent="0.25">
      <c r="A2026" s="15" t="s">
        <v>1207</v>
      </c>
      <c r="B2026" s="15" t="s">
        <v>5541</v>
      </c>
      <c r="C2026" s="15" t="s">
        <v>9063</v>
      </c>
      <c r="D2026" s="15">
        <v>2117281</v>
      </c>
      <c r="E2026" s="15">
        <v>2116613</v>
      </c>
      <c r="F2026" s="15">
        <f>ABS(Tabelle2[[#This Row],[Stop]]-Tabelle2[[#This Row],[Start]]+1)</f>
        <v>667</v>
      </c>
      <c r="G2026" s="16">
        <f>Tabelle2[[#This Row],[Size '[bp']]]/$F$3118*100</f>
        <v>2.3001427674821193E-2</v>
      </c>
      <c r="H2026" s="15" t="s">
        <v>9064</v>
      </c>
      <c r="I2026" s="14" t="s">
        <v>9065</v>
      </c>
      <c r="J2026" s="14" t="s">
        <v>6758</v>
      </c>
      <c r="K2026" s="22"/>
      <c r="L2026" s="22"/>
      <c r="M2026" s="24"/>
      <c r="N2026" s="20"/>
      <c r="O2026" s="20"/>
      <c r="P2026" s="20"/>
      <c r="Q2026" s="20"/>
    </row>
    <row r="2027" spans="1:17" x14ac:dyDescent="0.25">
      <c r="A2027" s="15" t="s">
        <v>24</v>
      </c>
      <c r="B2027" s="15" t="s">
        <v>5542</v>
      </c>
      <c r="C2027" s="15" t="s">
        <v>9066</v>
      </c>
      <c r="D2027" s="15">
        <v>2118096</v>
      </c>
      <c r="E2027" s="15">
        <v>2117308</v>
      </c>
      <c r="F2027" s="15">
        <f>ABS(Tabelle2[[#This Row],[Stop]]-Tabelle2[[#This Row],[Start]]+1)</f>
        <v>787</v>
      </c>
      <c r="G2027" s="16">
        <f>Tabelle2[[#This Row],[Size '[bp']]]/$F$3118*100</f>
        <v>2.7139615562345246E-2</v>
      </c>
      <c r="H2027" s="15" t="s">
        <v>9067</v>
      </c>
      <c r="I2027" s="14" t="s">
        <v>9068</v>
      </c>
      <c r="J2027" s="14" t="s">
        <v>7197</v>
      </c>
      <c r="K2027" s="22"/>
      <c r="L2027" s="22"/>
      <c r="M2027" s="24"/>
      <c r="N2027" s="20"/>
      <c r="O2027" s="20"/>
      <c r="P2027" s="20"/>
      <c r="Q2027" s="20"/>
    </row>
    <row r="2028" spans="1:17" ht="25.5" x14ac:dyDescent="0.25">
      <c r="A2028" s="15" t="s">
        <v>1206</v>
      </c>
      <c r="B2028" s="15" t="s">
        <v>5543</v>
      </c>
      <c r="D2028" s="15">
        <v>2118275</v>
      </c>
      <c r="E2028" s="15">
        <v>2119219</v>
      </c>
      <c r="F2028" s="15">
        <f>ABS(Tabelle2[[#This Row],[Stop]]-Tabelle2[[#This Row],[Start]]+1)</f>
        <v>945</v>
      </c>
      <c r="G2028" s="16">
        <f>Tabelle2[[#This Row],[Size '[bp']]]/$F$3118*100</f>
        <v>3.2588229614251916E-2</v>
      </c>
      <c r="I2028" s="14" t="s">
        <v>9069</v>
      </c>
      <c r="J2028" s="14" t="s">
        <v>8843</v>
      </c>
      <c r="K2028" s="22" t="s">
        <v>9070</v>
      </c>
      <c r="L2028" s="22"/>
      <c r="M2028" s="24"/>
      <c r="N2028" s="20"/>
      <c r="O2028" s="20"/>
      <c r="P2028" s="20"/>
      <c r="Q2028" s="20"/>
    </row>
    <row r="2029" spans="1:17" x14ac:dyDescent="0.25">
      <c r="A2029" s="15" t="s">
        <v>1205</v>
      </c>
      <c r="B2029" s="15" t="s">
        <v>5544</v>
      </c>
      <c r="C2029" s="15" t="s">
        <v>9071</v>
      </c>
      <c r="D2029" s="15">
        <v>2120022</v>
      </c>
      <c r="E2029" s="15">
        <v>2119681</v>
      </c>
      <c r="F2029" s="15">
        <f>ABS(Tabelle2[[#This Row],[Stop]]-Tabelle2[[#This Row],[Start]]+1)</f>
        <v>340</v>
      </c>
      <c r="G2029" s="16">
        <f>Tabelle2[[#This Row],[Size '[bp']]]/$F$3118*100</f>
        <v>1.172486568131815E-2</v>
      </c>
      <c r="H2029" s="15" t="s">
        <v>9072</v>
      </c>
      <c r="I2029" s="14" t="s">
        <v>1204</v>
      </c>
      <c r="J2029" s="14" t="s">
        <v>6575</v>
      </c>
      <c r="K2029" s="22"/>
      <c r="L2029" s="22"/>
      <c r="M2029" s="24"/>
      <c r="N2029" s="20"/>
      <c r="O2029" s="20"/>
      <c r="P2029" s="20"/>
      <c r="Q2029" s="20"/>
    </row>
    <row r="2030" spans="1:17" x14ac:dyDescent="0.25">
      <c r="A2030" s="15" t="s">
        <v>1203</v>
      </c>
      <c r="B2030" s="15" t="s">
        <v>5545</v>
      </c>
      <c r="C2030" s="15" t="s">
        <v>9073</v>
      </c>
      <c r="D2030" s="15">
        <v>2120385</v>
      </c>
      <c r="E2030" s="15">
        <v>2121050</v>
      </c>
      <c r="F2030" s="15">
        <f>ABS(Tabelle2[[#This Row],[Stop]]-Tabelle2[[#This Row],[Start]]+1)</f>
        <v>666</v>
      </c>
      <c r="G2030" s="16">
        <f>Tabelle2[[#This Row],[Size '[bp']]]/$F$3118*100</f>
        <v>2.2966942775758493E-2</v>
      </c>
      <c r="H2030" s="15" t="s">
        <v>9074</v>
      </c>
      <c r="I2030" s="14" t="s">
        <v>9075</v>
      </c>
      <c r="J2030" s="14" t="s">
        <v>6653</v>
      </c>
      <c r="K2030" s="22"/>
      <c r="L2030" s="22"/>
      <c r="M2030" s="24"/>
      <c r="N2030" s="20"/>
      <c r="O2030" s="20"/>
      <c r="P2030" s="20"/>
      <c r="Q2030" s="20"/>
    </row>
    <row r="2031" spans="1:17" ht="25.5" x14ac:dyDescent="0.25">
      <c r="A2031" s="15" t="s">
        <v>1202</v>
      </c>
      <c r="B2031" s="15" t="s">
        <v>5546</v>
      </c>
      <c r="C2031" s="15" t="s">
        <v>9076</v>
      </c>
      <c r="D2031" s="15">
        <v>2121047</v>
      </c>
      <c r="E2031" s="15">
        <v>2122171</v>
      </c>
      <c r="F2031" s="15">
        <f>ABS(Tabelle2[[#This Row],[Stop]]-Tabelle2[[#This Row],[Start]]+1)</f>
        <v>1125</v>
      </c>
      <c r="G2031" s="16">
        <f>Tabelle2[[#This Row],[Size '[bp']]]/$F$3118*100</f>
        <v>3.8795511445538E-2</v>
      </c>
      <c r="H2031" s="15" t="s">
        <v>9077</v>
      </c>
      <c r="I2031" s="14" t="s">
        <v>9078</v>
      </c>
      <c r="J2031" s="14" t="s">
        <v>6653</v>
      </c>
      <c r="K2031" s="22"/>
      <c r="L2031" s="22"/>
      <c r="M2031" s="24"/>
      <c r="N2031" s="20"/>
      <c r="O2031" s="20"/>
      <c r="P2031" s="20"/>
      <c r="Q2031" s="20"/>
    </row>
    <row r="2032" spans="1:17" x14ac:dyDescent="0.25">
      <c r="A2032" s="15" t="s">
        <v>1201</v>
      </c>
      <c r="B2032" s="15" t="s">
        <v>5547</v>
      </c>
      <c r="C2032" s="15" t="s">
        <v>9079</v>
      </c>
      <c r="D2032" s="15">
        <v>2122185</v>
      </c>
      <c r="E2032" s="15">
        <v>2122382</v>
      </c>
      <c r="F2032" s="15">
        <f>ABS(Tabelle2[[#This Row],[Stop]]-Tabelle2[[#This Row],[Start]]+1)</f>
        <v>198</v>
      </c>
      <c r="G2032" s="16">
        <f>Tabelle2[[#This Row],[Size '[bp']]]/$F$3118*100</f>
        <v>6.8280100144146871E-3</v>
      </c>
      <c r="H2032" s="15" t="s">
        <v>9080</v>
      </c>
      <c r="I2032" s="14" t="s">
        <v>9081</v>
      </c>
      <c r="J2032" s="14" t="s">
        <v>6653</v>
      </c>
      <c r="K2032" s="22"/>
      <c r="L2032" s="22"/>
      <c r="M2032" s="24"/>
      <c r="N2032" s="20"/>
      <c r="O2032" s="20"/>
      <c r="P2032" s="20"/>
      <c r="Q2032" s="20"/>
    </row>
    <row r="2033" spans="1:17" x14ac:dyDescent="0.25">
      <c r="A2033" s="15" t="s">
        <v>1200</v>
      </c>
      <c r="B2033" s="15" t="s">
        <v>5548</v>
      </c>
      <c r="C2033" s="15" t="s">
        <v>9082</v>
      </c>
      <c r="D2033" s="15">
        <v>2122384</v>
      </c>
      <c r="E2033" s="15">
        <v>2123166</v>
      </c>
      <c r="F2033" s="15">
        <f>ABS(Tabelle2[[#This Row],[Stop]]-Tabelle2[[#This Row],[Start]]+1)</f>
        <v>783</v>
      </c>
      <c r="G2033" s="16">
        <f>Tabelle2[[#This Row],[Size '[bp']]]/$F$3118*100</f>
        <v>2.700167596609445E-2</v>
      </c>
      <c r="H2033" s="15" t="s">
        <v>9083</v>
      </c>
      <c r="I2033" s="14" t="s">
        <v>9084</v>
      </c>
      <c r="J2033" s="14" t="s">
        <v>6653</v>
      </c>
      <c r="K2033" s="22"/>
      <c r="L2033" s="22"/>
      <c r="M2033" s="24"/>
      <c r="N2033" s="20"/>
      <c r="O2033" s="20"/>
      <c r="P2033" s="20"/>
      <c r="Q2033" s="20"/>
    </row>
    <row r="2034" spans="1:17" ht="25.5" x14ac:dyDescent="0.25">
      <c r="A2034" s="15" t="s">
        <v>1199</v>
      </c>
      <c r="B2034" s="15" t="s">
        <v>5549</v>
      </c>
      <c r="C2034" s="15" t="s">
        <v>9085</v>
      </c>
      <c r="D2034" s="15">
        <v>2123168</v>
      </c>
      <c r="E2034" s="15">
        <v>2124244</v>
      </c>
      <c r="F2034" s="15">
        <f>ABS(Tabelle2[[#This Row],[Stop]]-Tabelle2[[#This Row],[Start]]+1)</f>
        <v>1077</v>
      </c>
      <c r="G2034" s="16">
        <f>Tabelle2[[#This Row],[Size '[bp']]]/$F$3118*100</f>
        <v>3.7140236290528379E-2</v>
      </c>
      <c r="H2034" s="15" t="s">
        <v>9086</v>
      </c>
      <c r="I2034" s="14" t="s">
        <v>9087</v>
      </c>
      <c r="J2034" s="14" t="s">
        <v>6653</v>
      </c>
      <c r="K2034" s="22"/>
      <c r="L2034" s="22"/>
      <c r="M2034" s="24"/>
      <c r="N2034" s="20"/>
      <c r="O2034" s="20"/>
      <c r="P2034" s="20"/>
      <c r="Q2034" s="20"/>
    </row>
    <row r="2035" spans="1:17" ht="25.5" x14ac:dyDescent="0.25">
      <c r="A2035" s="15" t="s">
        <v>1198</v>
      </c>
      <c r="B2035" s="15" t="s">
        <v>5550</v>
      </c>
      <c r="C2035" s="15" t="s">
        <v>1197</v>
      </c>
      <c r="D2035" s="15">
        <v>2126783</v>
      </c>
      <c r="E2035" s="15">
        <v>2124507</v>
      </c>
      <c r="F2035" s="15">
        <f>ABS(Tabelle2[[#This Row],[Stop]]-Tabelle2[[#This Row],[Start]]+1)</f>
        <v>2275</v>
      </c>
      <c r="G2035" s="16">
        <f>Tabelle2[[#This Row],[Size '[bp']]]/$F$3118*100</f>
        <v>7.8453145367643501E-2</v>
      </c>
      <c r="H2035" s="15" t="s">
        <v>9088</v>
      </c>
      <c r="I2035" s="14" t="s">
        <v>9089</v>
      </c>
      <c r="J2035" s="14" t="s">
        <v>6758</v>
      </c>
      <c r="K2035" s="22"/>
      <c r="L2035" s="22"/>
      <c r="M2035" s="24"/>
      <c r="N2035" s="20"/>
      <c r="O2035" s="20"/>
      <c r="P2035" s="20"/>
      <c r="Q2035" s="20"/>
    </row>
    <row r="2036" spans="1:17" ht="25.5" x14ac:dyDescent="0.25">
      <c r="A2036" s="15" t="s">
        <v>1196</v>
      </c>
      <c r="B2036" s="15" t="s">
        <v>5551</v>
      </c>
      <c r="D2036" s="15">
        <v>2127771</v>
      </c>
      <c r="E2036" s="15">
        <v>2126794</v>
      </c>
      <c r="F2036" s="15">
        <f>ABS(Tabelle2[[#This Row],[Stop]]-Tabelle2[[#This Row],[Start]]+1)</f>
        <v>976</v>
      </c>
      <c r="G2036" s="16">
        <f>Tabelle2[[#This Row],[Size '[bp']]]/$F$3118*100</f>
        <v>3.3657261485195634E-2</v>
      </c>
      <c r="I2036" s="14" t="s">
        <v>10899</v>
      </c>
      <c r="J2036" s="14" t="s">
        <v>6566</v>
      </c>
      <c r="K2036" s="22"/>
      <c r="L2036" s="22"/>
      <c r="M2036" s="24"/>
      <c r="N2036" s="20"/>
      <c r="O2036" s="20"/>
      <c r="P2036" s="20"/>
      <c r="Q2036" s="20"/>
    </row>
    <row r="2037" spans="1:17" ht="25.5" x14ac:dyDescent="0.25">
      <c r="A2037" s="15" t="s">
        <v>1195</v>
      </c>
      <c r="B2037" s="15" t="s">
        <v>5552</v>
      </c>
      <c r="D2037" s="15">
        <v>2129132</v>
      </c>
      <c r="E2037" s="15">
        <v>2127801</v>
      </c>
      <c r="F2037" s="15">
        <f>ABS(Tabelle2[[#This Row],[Stop]]-Tabelle2[[#This Row],[Start]]+1)</f>
        <v>1330</v>
      </c>
      <c r="G2037" s="16">
        <f>Tabelle2[[#This Row],[Size '[bp']]]/$F$3118*100</f>
        <v>4.5864915753391591E-2</v>
      </c>
      <c r="I2037" s="14" t="s">
        <v>9090</v>
      </c>
      <c r="J2037" s="14" t="s">
        <v>6563</v>
      </c>
      <c r="K2037" s="22"/>
      <c r="L2037" s="22"/>
      <c r="M2037" s="24" t="s">
        <v>11501</v>
      </c>
      <c r="N2037" s="20"/>
      <c r="O2037" s="20"/>
      <c r="P2037" s="20"/>
      <c r="Q2037" s="20"/>
    </row>
    <row r="2038" spans="1:17" ht="25.5" x14ac:dyDescent="0.25">
      <c r="A2038" s="15" t="s">
        <v>1194</v>
      </c>
      <c r="B2038" s="15" t="s">
        <v>5553</v>
      </c>
      <c r="C2038" s="15" t="s">
        <v>9091</v>
      </c>
      <c r="D2038" s="15">
        <v>2130587</v>
      </c>
      <c r="E2038" s="15">
        <v>2129334</v>
      </c>
      <c r="F2038" s="15">
        <f>ABS(Tabelle2[[#This Row],[Stop]]-Tabelle2[[#This Row],[Start]]+1)</f>
        <v>1252</v>
      </c>
      <c r="G2038" s="16">
        <f>Tabelle2[[#This Row],[Size '[bp']]]/$F$3118*100</f>
        <v>4.3175093626500953E-2</v>
      </c>
      <c r="H2038" s="15" t="s">
        <v>9092</v>
      </c>
      <c r="I2038" s="14" t="s">
        <v>9093</v>
      </c>
      <c r="J2038" s="14" t="s">
        <v>8843</v>
      </c>
      <c r="K2038" s="22"/>
      <c r="L2038" s="22"/>
      <c r="M2038" s="24"/>
      <c r="N2038" s="20"/>
      <c r="O2038" s="20"/>
      <c r="P2038" s="20"/>
      <c r="Q2038" s="20"/>
    </row>
    <row r="2039" spans="1:17" x14ac:dyDescent="0.25">
      <c r="A2039" s="15" t="s">
        <v>1193</v>
      </c>
      <c r="B2039" s="15" t="s">
        <v>5554</v>
      </c>
      <c r="D2039" s="15">
        <v>2131529</v>
      </c>
      <c r="E2039" s="15">
        <v>2131158</v>
      </c>
      <c r="F2039" s="15">
        <f>ABS(Tabelle2[[#This Row],[Stop]]-Tabelle2[[#This Row],[Start]]+1)</f>
        <v>370</v>
      </c>
      <c r="G2039" s="16">
        <f>Tabelle2[[#This Row],[Size '[bp']]]/$F$3118*100</f>
        <v>1.2759412653199164E-2</v>
      </c>
      <c r="I2039" s="14" t="s">
        <v>120</v>
      </c>
      <c r="J2039" s="14" t="s">
        <v>11627</v>
      </c>
      <c r="K2039" s="22"/>
      <c r="L2039" s="22"/>
      <c r="M2039" s="24"/>
      <c r="N2039" s="20"/>
      <c r="O2039" s="20"/>
      <c r="P2039" s="20"/>
      <c r="Q2039" s="20"/>
    </row>
    <row r="2040" spans="1:17" x14ac:dyDescent="0.25">
      <c r="A2040" s="15" t="s">
        <v>1192</v>
      </c>
      <c r="B2040" s="15" t="s">
        <v>5555</v>
      </c>
      <c r="D2040" s="15">
        <v>2132246</v>
      </c>
      <c r="E2040" s="15">
        <v>2131554</v>
      </c>
      <c r="F2040" s="15">
        <f>ABS(Tabelle2[[#This Row],[Stop]]-Tabelle2[[#This Row],[Start]]+1)</f>
        <v>691</v>
      </c>
      <c r="G2040" s="16">
        <f>Tabelle2[[#This Row],[Size '[bp']]]/$F$3118*100</f>
        <v>2.3829065252326007E-2</v>
      </c>
      <c r="I2040" s="14" t="s">
        <v>9094</v>
      </c>
      <c r="J2040" s="14" t="s">
        <v>11627</v>
      </c>
      <c r="K2040" s="22"/>
      <c r="L2040" s="22"/>
      <c r="M2040" s="24"/>
      <c r="N2040" s="20"/>
      <c r="O2040" s="20"/>
      <c r="P2040" s="20"/>
      <c r="Q2040" s="20"/>
    </row>
    <row r="2041" spans="1:17" x14ac:dyDescent="0.25">
      <c r="A2041" s="15" t="s">
        <v>1191</v>
      </c>
      <c r="B2041" s="15" t="s">
        <v>5556</v>
      </c>
      <c r="C2041" s="15" t="s">
        <v>9095</v>
      </c>
      <c r="D2041" s="15">
        <v>2133112</v>
      </c>
      <c r="E2041" s="15">
        <v>2132243</v>
      </c>
      <c r="F2041" s="15">
        <f>ABS(Tabelle2[[#This Row],[Stop]]-Tabelle2[[#This Row],[Start]]+1)</f>
        <v>868</v>
      </c>
      <c r="G2041" s="16">
        <f>Tabelle2[[#This Row],[Size '[bp']]]/$F$3118*100</f>
        <v>2.9932892386423986E-2</v>
      </c>
      <c r="H2041" s="15" t="s">
        <v>9096</v>
      </c>
      <c r="I2041" s="14" t="s">
        <v>9097</v>
      </c>
      <c r="J2041" s="14" t="s">
        <v>6575</v>
      </c>
      <c r="K2041" s="22"/>
      <c r="L2041" s="22"/>
      <c r="M2041" s="24"/>
      <c r="N2041" s="20"/>
      <c r="O2041" s="20"/>
      <c r="P2041" s="20"/>
      <c r="Q2041" s="20"/>
    </row>
    <row r="2042" spans="1:17" x14ac:dyDescent="0.25">
      <c r="A2042" s="15" t="s">
        <v>1190</v>
      </c>
      <c r="B2042" s="15" t="s">
        <v>5557</v>
      </c>
      <c r="D2042" s="15">
        <v>2133148</v>
      </c>
      <c r="E2042" s="15">
        <v>2133798</v>
      </c>
      <c r="F2042" s="15">
        <f>ABS(Tabelle2[[#This Row],[Stop]]-Tabelle2[[#This Row],[Start]]+1)</f>
        <v>651</v>
      </c>
      <c r="G2042" s="16">
        <f>Tabelle2[[#This Row],[Size '[bp']]]/$F$3118*100</f>
        <v>2.2449669289817988E-2</v>
      </c>
      <c r="I2042" s="14" t="s">
        <v>7358</v>
      </c>
      <c r="J2042" s="14" t="s">
        <v>11627</v>
      </c>
      <c r="K2042" s="22"/>
      <c r="L2042" s="22"/>
      <c r="M2042" s="24"/>
      <c r="N2042" s="20"/>
      <c r="O2042" s="20"/>
      <c r="P2042" s="20"/>
      <c r="Q2042" s="20"/>
    </row>
    <row r="2043" spans="1:17" x14ac:dyDescent="0.25">
      <c r="A2043" s="15" t="s">
        <v>1189</v>
      </c>
      <c r="B2043" s="15" t="s">
        <v>5558</v>
      </c>
      <c r="C2043" s="15" t="s">
        <v>9098</v>
      </c>
      <c r="D2043" s="15">
        <v>2134310</v>
      </c>
      <c r="E2043" s="15">
        <v>2133795</v>
      </c>
      <c r="F2043" s="15">
        <f>ABS(Tabelle2[[#This Row],[Stop]]-Tabelle2[[#This Row],[Start]]+1)</f>
        <v>514</v>
      </c>
      <c r="G2043" s="16">
        <f>Tabelle2[[#This Row],[Size '[bp']]]/$F$3118*100</f>
        <v>1.7725238118228025E-2</v>
      </c>
      <c r="H2043" s="15" t="s">
        <v>9099</v>
      </c>
      <c r="I2043" s="14" t="s">
        <v>9100</v>
      </c>
      <c r="J2043" s="14" t="s">
        <v>6575</v>
      </c>
      <c r="K2043" s="22"/>
      <c r="L2043" s="22"/>
      <c r="M2043" s="24"/>
      <c r="N2043" s="20"/>
      <c r="O2043" s="20"/>
      <c r="P2043" s="20"/>
      <c r="Q2043" s="20"/>
    </row>
    <row r="2044" spans="1:17" x14ac:dyDescent="0.25">
      <c r="A2044" s="15" t="s">
        <v>1188</v>
      </c>
      <c r="B2044" s="15" t="s">
        <v>5559</v>
      </c>
      <c r="D2044" s="15">
        <v>2134440</v>
      </c>
      <c r="E2044" s="15">
        <v>2134790</v>
      </c>
      <c r="F2044" s="15">
        <f>ABS(Tabelle2[[#This Row],[Stop]]-Tabelle2[[#This Row],[Start]]+1)</f>
        <v>351</v>
      </c>
      <c r="G2044" s="16">
        <f>Tabelle2[[#This Row],[Size '[bp']]]/$F$3118*100</f>
        <v>1.2104199571007855E-2</v>
      </c>
      <c r="I2044" s="14" t="s">
        <v>7644</v>
      </c>
      <c r="J2044" s="14" t="s">
        <v>11627</v>
      </c>
      <c r="K2044" s="22"/>
      <c r="L2044" s="22"/>
      <c r="M2044" s="24"/>
      <c r="N2044" s="20"/>
      <c r="O2044" s="20"/>
      <c r="P2044" s="20"/>
      <c r="Q2044" s="20"/>
    </row>
    <row r="2045" spans="1:17" x14ac:dyDescent="0.25">
      <c r="A2045" s="15" t="s">
        <v>1187</v>
      </c>
      <c r="B2045" s="15" t="s">
        <v>5560</v>
      </c>
      <c r="C2045" s="15" t="s">
        <v>9101</v>
      </c>
      <c r="D2045" s="15">
        <v>2135359</v>
      </c>
      <c r="E2045" s="15">
        <v>2134862</v>
      </c>
      <c r="F2045" s="15">
        <f>ABS(Tabelle2[[#This Row],[Stop]]-Tabelle2[[#This Row],[Start]]+1)</f>
        <v>496</v>
      </c>
      <c r="G2045" s="16">
        <f>Tabelle2[[#This Row],[Size '[bp']]]/$F$3118*100</f>
        <v>1.7104509935099418E-2</v>
      </c>
      <c r="H2045" s="15" t="s">
        <v>9102</v>
      </c>
      <c r="I2045" s="14" t="s">
        <v>1186</v>
      </c>
      <c r="J2045" s="14" t="s">
        <v>6575</v>
      </c>
      <c r="K2045" s="22"/>
      <c r="L2045" s="22"/>
      <c r="M2045" s="24"/>
      <c r="N2045" s="20"/>
      <c r="O2045" s="20"/>
      <c r="P2045" s="20"/>
      <c r="Q2045" s="20"/>
    </row>
    <row r="2046" spans="1:17" x14ac:dyDescent="0.25">
      <c r="A2046" s="15" t="s">
        <v>1185</v>
      </c>
      <c r="B2046" s="15" t="s">
        <v>5561</v>
      </c>
      <c r="D2046" s="15">
        <v>2135675</v>
      </c>
      <c r="E2046" s="15">
        <v>2136151</v>
      </c>
      <c r="F2046" s="15">
        <f>ABS(Tabelle2[[#This Row],[Stop]]-Tabelle2[[#This Row],[Start]]+1)</f>
        <v>477</v>
      </c>
      <c r="G2046" s="16">
        <f>Tabelle2[[#This Row],[Size '[bp']]]/$F$3118*100</f>
        <v>1.6449296852908111E-2</v>
      </c>
      <c r="I2046" s="14" t="s">
        <v>9103</v>
      </c>
      <c r="J2046" s="14" t="s">
        <v>11627</v>
      </c>
      <c r="K2046" s="22"/>
      <c r="L2046" s="22"/>
      <c r="M2046" s="24"/>
      <c r="N2046" s="20"/>
      <c r="O2046" s="20"/>
      <c r="P2046" s="20"/>
      <c r="Q2046" s="20"/>
    </row>
    <row r="2047" spans="1:17" ht="25.5" x14ac:dyDescent="0.25">
      <c r="A2047" s="15" t="s">
        <v>1184</v>
      </c>
      <c r="B2047" s="15" t="s">
        <v>5562</v>
      </c>
      <c r="D2047" s="15">
        <v>2137040</v>
      </c>
      <c r="E2047" s="15">
        <v>2136171</v>
      </c>
      <c r="F2047" s="15">
        <f>ABS(Tabelle2[[#This Row],[Stop]]-Tabelle2[[#This Row],[Start]]+1)</f>
        <v>868</v>
      </c>
      <c r="G2047" s="16">
        <f>Tabelle2[[#This Row],[Size '[bp']]]/$F$3118*100</f>
        <v>2.9932892386423986E-2</v>
      </c>
      <c r="I2047" s="14" t="s">
        <v>9104</v>
      </c>
      <c r="J2047" s="14" t="s">
        <v>6563</v>
      </c>
      <c r="K2047" s="22"/>
      <c r="L2047" s="22"/>
      <c r="M2047" s="24"/>
      <c r="N2047" s="20"/>
      <c r="O2047" s="20"/>
      <c r="P2047" s="20"/>
      <c r="Q2047" s="20"/>
    </row>
    <row r="2048" spans="1:17" ht="25.5" x14ac:dyDescent="0.25">
      <c r="A2048" s="15" t="s">
        <v>1183</v>
      </c>
      <c r="B2048" s="15" t="s">
        <v>5563</v>
      </c>
      <c r="D2048" s="15">
        <v>2137915</v>
      </c>
      <c r="E2048" s="15">
        <v>2137037</v>
      </c>
      <c r="F2048" s="15">
        <f>ABS(Tabelle2[[#This Row],[Stop]]-Tabelle2[[#This Row],[Start]]+1)</f>
        <v>877</v>
      </c>
      <c r="G2048" s="16">
        <f>Tabelle2[[#This Row],[Size '[bp']]]/$F$3118*100</f>
        <v>3.0243256477988291E-2</v>
      </c>
      <c r="I2048" s="14" t="s">
        <v>9105</v>
      </c>
      <c r="J2048" s="14" t="s">
        <v>6563</v>
      </c>
      <c r="K2048" s="22"/>
      <c r="L2048" s="22"/>
      <c r="M2048" s="24"/>
      <c r="N2048" s="20"/>
      <c r="O2048" s="20"/>
      <c r="P2048" s="20"/>
      <c r="Q2048" s="20"/>
    </row>
    <row r="2049" spans="1:17" x14ac:dyDescent="0.25">
      <c r="A2049" s="15" t="s">
        <v>1182</v>
      </c>
      <c r="B2049" s="15" t="s">
        <v>5564</v>
      </c>
      <c r="C2049" s="15" t="s">
        <v>9106</v>
      </c>
      <c r="D2049" s="15">
        <v>2139634</v>
      </c>
      <c r="E2049" s="15">
        <v>2137991</v>
      </c>
      <c r="F2049" s="15">
        <f>ABS(Tabelle2[[#This Row],[Stop]]-Tabelle2[[#This Row],[Start]]+1)</f>
        <v>1642</v>
      </c>
      <c r="G2049" s="16">
        <f>Tabelle2[[#This Row],[Size '[bp']]]/$F$3118*100</f>
        <v>5.6624204260954131E-2</v>
      </c>
      <c r="H2049" s="15" t="s">
        <v>9107</v>
      </c>
      <c r="I2049" s="14" t="s">
        <v>9108</v>
      </c>
      <c r="J2049" s="14" t="s">
        <v>6575</v>
      </c>
      <c r="K2049" s="22"/>
      <c r="L2049" s="22"/>
      <c r="M2049" s="24"/>
      <c r="N2049" s="20"/>
      <c r="O2049" s="20"/>
      <c r="P2049" s="20"/>
      <c r="Q2049" s="20"/>
    </row>
    <row r="2050" spans="1:17" ht="25.5" x14ac:dyDescent="0.25">
      <c r="A2050" s="15" t="s">
        <v>1181</v>
      </c>
      <c r="B2050" s="15" t="s">
        <v>5565</v>
      </c>
      <c r="C2050" s="15" t="s">
        <v>9109</v>
      </c>
      <c r="D2050" s="15">
        <v>2141791</v>
      </c>
      <c r="E2050" s="15">
        <v>2139713</v>
      </c>
      <c r="F2050" s="15">
        <f>ABS(Tabelle2[[#This Row],[Stop]]-Tabelle2[[#This Row],[Start]]+1)</f>
        <v>2077</v>
      </c>
      <c r="G2050" s="16">
        <f>Tabelle2[[#This Row],[Size '[bp']]]/$F$3118*100</f>
        <v>7.1625135353228814E-2</v>
      </c>
      <c r="H2050" s="15" t="s">
        <v>9110</v>
      </c>
      <c r="I2050" s="14" t="s">
        <v>9111</v>
      </c>
      <c r="J2050" s="14" t="s">
        <v>6566</v>
      </c>
      <c r="K2050" s="29" t="s">
        <v>7702</v>
      </c>
      <c r="L2050" s="29"/>
      <c r="M2050" s="30" t="s">
        <v>11212</v>
      </c>
      <c r="N2050" s="20"/>
      <c r="O2050" s="20"/>
      <c r="P2050" s="20"/>
      <c r="Q2050" s="20"/>
    </row>
    <row r="2051" spans="1:17" x14ac:dyDescent="0.25">
      <c r="A2051" s="15" t="s">
        <v>1180</v>
      </c>
      <c r="B2051" s="15" t="s">
        <v>5566</v>
      </c>
      <c r="C2051" s="15" t="s">
        <v>9112</v>
      </c>
      <c r="D2051" s="15">
        <v>2142136</v>
      </c>
      <c r="E2051" s="15">
        <v>2141798</v>
      </c>
      <c r="F2051" s="15">
        <f>ABS(Tabelle2[[#This Row],[Stop]]-Tabelle2[[#This Row],[Start]]+1)</f>
        <v>337</v>
      </c>
      <c r="G2051" s="16">
        <f>Tabelle2[[#This Row],[Size '[bp']]]/$F$3118*100</f>
        <v>1.1621410984130049E-2</v>
      </c>
      <c r="H2051" s="15" t="s">
        <v>9113</v>
      </c>
      <c r="I2051" s="14" t="s">
        <v>9114</v>
      </c>
      <c r="J2051" s="14" t="s">
        <v>6566</v>
      </c>
      <c r="K2051" s="29" t="s">
        <v>7702</v>
      </c>
      <c r="L2051" s="29"/>
      <c r="M2051" s="30" t="s">
        <v>11213</v>
      </c>
      <c r="N2051" s="20"/>
      <c r="O2051" s="20"/>
      <c r="P2051" s="20"/>
      <c r="Q2051" s="20"/>
    </row>
    <row r="2052" spans="1:17" x14ac:dyDescent="0.25">
      <c r="A2052" s="15" t="s">
        <v>1179</v>
      </c>
      <c r="B2052" s="15" t="s">
        <v>5567</v>
      </c>
      <c r="C2052" s="15" t="s">
        <v>9115</v>
      </c>
      <c r="D2052" s="15">
        <v>2143517</v>
      </c>
      <c r="E2052" s="15">
        <v>2142201</v>
      </c>
      <c r="F2052" s="15">
        <f>ABS(Tabelle2[[#This Row],[Stop]]-Tabelle2[[#This Row],[Start]]+1)</f>
        <v>1315</v>
      </c>
      <c r="G2052" s="16">
        <f>Tabelle2[[#This Row],[Size '[bp']]]/$F$3118*100</f>
        <v>4.5347642267451083E-2</v>
      </c>
      <c r="H2052" s="15" t="s">
        <v>9116</v>
      </c>
      <c r="I2052" s="14" t="s">
        <v>9117</v>
      </c>
      <c r="J2052" s="14" t="s">
        <v>8827</v>
      </c>
      <c r="K2052" s="29" t="s">
        <v>7702</v>
      </c>
      <c r="L2052" s="29"/>
      <c r="M2052" s="30" t="s">
        <v>11214</v>
      </c>
      <c r="N2052" s="20"/>
      <c r="O2052" s="20"/>
      <c r="P2052" s="20"/>
      <c r="Q2052" s="20"/>
    </row>
    <row r="2053" spans="1:17" x14ac:dyDescent="0.25">
      <c r="A2053" s="15" t="s">
        <v>1178</v>
      </c>
      <c r="B2053" s="15" t="s">
        <v>5568</v>
      </c>
      <c r="C2053" s="15" t="s">
        <v>9118</v>
      </c>
      <c r="D2053" s="15">
        <v>2145536</v>
      </c>
      <c r="E2053" s="15">
        <v>2143806</v>
      </c>
      <c r="F2053" s="15">
        <f>ABS(Tabelle2[[#This Row],[Stop]]-Tabelle2[[#This Row],[Start]]+1)</f>
        <v>1729</v>
      </c>
      <c r="G2053" s="16">
        <f>Tabelle2[[#This Row],[Size '[bp']]]/$F$3118*100</f>
        <v>5.9624390479409067E-2</v>
      </c>
      <c r="H2053" s="15" t="s">
        <v>9119</v>
      </c>
      <c r="I2053" s="14" t="s">
        <v>9108</v>
      </c>
      <c r="J2053" s="14" t="s">
        <v>6575</v>
      </c>
      <c r="K2053" s="22" t="s">
        <v>7033</v>
      </c>
      <c r="L2053" s="22"/>
      <c r="M2053" s="24" t="s">
        <v>11192</v>
      </c>
      <c r="N2053" s="20"/>
      <c r="O2053" s="20"/>
      <c r="P2053" s="20"/>
      <c r="Q2053" s="20"/>
    </row>
    <row r="2054" spans="1:17" x14ac:dyDescent="0.25">
      <c r="A2054" s="15" t="s">
        <v>1177</v>
      </c>
      <c r="B2054" s="15" t="s">
        <v>5569</v>
      </c>
      <c r="D2054" s="15">
        <v>2149513</v>
      </c>
      <c r="E2054" s="15">
        <v>2146139</v>
      </c>
      <c r="F2054" s="15">
        <f>ABS(Tabelle2[[#This Row],[Stop]]-Tabelle2[[#This Row],[Start]]+1)</f>
        <v>3373</v>
      </c>
      <c r="G2054" s="16">
        <f>Tabelle2[[#This Row],[Size '[bp']]]/$F$3118*100</f>
        <v>0.1163175645384886</v>
      </c>
      <c r="I2054" s="14" t="s">
        <v>120</v>
      </c>
      <c r="J2054" s="14" t="s">
        <v>11627</v>
      </c>
      <c r="K2054" s="22"/>
      <c r="L2054" s="22"/>
      <c r="M2054" s="24"/>
      <c r="N2054" s="20"/>
      <c r="O2054" s="20"/>
      <c r="P2054" s="20"/>
      <c r="Q2054" s="20"/>
    </row>
    <row r="2055" spans="1:17" x14ac:dyDescent="0.25">
      <c r="A2055" s="15" t="s">
        <v>1176</v>
      </c>
      <c r="B2055" s="15" t="s">
        <v>5570</v>
      </c>
      <c r="C2055" s="15" t="s">
        <v>9120</v>
      </c>
      <c r="D2055" s="15">
        <v>2153124</v>
      </c>
      <c r="E2055" s="15">
        <v>2149657</v>
      </c>
      <c r="F2055" s="15">
        <f>ABS(Tabelle2[[#This Row],[Stop]]-Tabelle2[[#This Row],[Start]]+1)</f>
        <v>3466</v>
      </c>
      <c r="G2055" s="16">
        <f>Tabelle2[[#This Row],[Size '[bp']]]/$F$3118*100</f>
        <v>0.11952466015131974</v>
      </c>
      <c r="H2055" s="15" t="s">
        <v>9121</v>
      </c>
      <c r="I2055" s="14" t="s">
        <v>9122</v>
      </c>
      <c r="J2055" s="14" t="s">
        <v>6628</v>
      </c>
      <c r="K2055" s="22"/>
      <c r="L2055" s="22"/>
      <c r="M2055" s="24"/>
      <c r="N2055" s="20"/>
      <c r="O2055" s="20"/>
      <c r="P2055" s="20"/>
      <c r="Q2055" s="20"/>
    </row>
    <row r="2056" spans="1:17" x14ac:dyDescent="0.25">
      <c r="A2056" s="15" t="s">
        <v>1175</v>
      </c>
      <c r="B2056" s="15" t="s">
        <v>5571</v>
      </c>
      <c r="D2056" s="15">
        <v>2153423</v>
      </c>
      <c r="E2056" s="15">
        <v>2153139</v>
      </c>
      <c r="F2056" s="15">
        <f>ABS(Tabelle2[[#This Row],[Stop]]-Tabelle2[[#This Row],[Start]]+1)</f>
        <v>283</v>
      </c>
      <c r="G2056" s="16">
        <f>Tabelle2[[#This Row],[Size '[bp']]]/$F$3118*100</f>
        <v>9.759226434744226E-3</v>
      </c>
      <c r="I2056" s="14" t="s">
        <v>9123</v>
      </c>
      <c r="J2056" s="14" t="s">
        <v>6563</v>
      </c>
      <c r="K2056" s="22"/>
      <c r="L2056" s="22"/>
      <c r="M2056" s="24"/>
      <c r="N2056" s="20"/>
      <c r="O2056" s="20"/>
      <c r="P2056" s="20"/>
      <c r="Q2056" s="20"/>
    </row>
    <row r="2057" spans="1:17" x14ac:dyDescent="0.25">
      <c r="A2057" s="15" t="s">
        <v>1174</v>
      </c>
      <c r="B2057" s="15" t="s">
        <v>5572</v>
      </c>
      <c r="D2057" s="15">
        <v>2155272</v>
      </c>
      <c r="E2057" s="15">
        <v>2153434</v>
      </c>
      <c r="F2057" s="15">
        <f>ABS(Tabelle2[[#This Row],[Stop]]-Tabelle2[[#This Row],[Start]]+1)</f>
        <v>1837</v>
      </c>
      <c r="G2057" s="16">
        <f>Tabelle2[[#This Row],[Size '[bp']]]/$F$3118*100</f>
        <v>6.3348759578180716E-2</v>
      </c>
      <c r="I2057" s="14" t="s">
        <v>6564</v>
      </c>
      <c r="J2057" s="14" t="s">
        <v>11627</v>
      </c>
      <c r="K2057" s="22"/>
      <c r="L2057" s="22"/>
      <c r="M2057" s="24"/>
      <c r="N2057" s="20"/>
      <c r="O2057" s="20"/>
      <c r="P2057" s="20"/>
      <c r="Q2057" s="20"/>
    </row>
    <row r="2058" spans="1:17" x14ac:dyDescent="0.25">
      <c r="A2058" s="15" t="s">
        <v>1173</v>
      </c>
      <c r="B2058" s="15" t="s">
        <v>5573</v>
      </c>
      <c r="D2058" s="15">
        <v>2156240</v>
      </c>
      <c r="E2058" s="15">
        <v>2155380</v>
      </c>
      <c r="F2058" s="15">
        <f>ABS(Tabelle2[[#This Row],[Stop]]-Tabelle2[[#This Row],[Start]]+1)</f>
        <v>859</v>
      </c>
      <c r="G2058" s="16">
        <f>Tabelle2[[#This Row],[Size '[bp']]]/$F$3118*100</f>
        <v>2.962252829485968E-2</v>
      </c>
      <c r="I2058" s="14" t="s">
        <v>6580</v>
      </c>
      <c r="J2058" s="14" t="s">
        <v>6566</v>
      </c>
      <c r="K2058" s="22"/>
      <c r="L2058" s="22" t="s">
        <v>9124</v>
      </c>
      <c r="M2058" s="24" t="s">
        <v>10865</v>
      </c>
      <c r="N2058" s="20"/>
      <c r="O2058" s="20"/>
      <c r="P2058" s="20"/>
      <c r="Q2058" s="20"/>
    </row>
    <row r="2059" spans="1:17" x14ac:dyDescent="0.25">
      <c r="A2059" s="15" t="s">
        <v>1172</v>
      </c>
      <c r="B2059" s="15" t="s">
        <v>5574</v>
      </c>
      <c r="D2059" s="15">
        <v>2156355</v>
      </c>
      <c r="E2059" s="15">
        <v>2157164</v>
      </c>
      <c r="F2059" s="15">
        <f>ABS(Tabelle2[[#This Row],[Stop]]-Tabelle2[[#This Row],[Start]]+1)</f>
        <v>810</v>
      </c>
      <c r="G2059" s="16">
        <f>Tabelle2[[#This Row],[Size '[bp']]]/$F$3118*100</f>
        <v>2.7932768240787359E-2</v>
      </c>
      <c r="I2059" s="14" t="s">
        <v>7320</v>
      </c>
      <c r="J2059" s="14" t="s">
        <v>6563</v>
      </c>
      <c r="K2059" s="22" t="s">
        <v>9125</v>
      </c>
      <c r="L2059" s="22"/>
      <c r="M2059" s="24"/>
      <c r="N2059" s="20"/>
      <c r="O2059" s="20"/>
      <c r="P2059" s="20"/>
      <c r="Q2059" s="20"/>
    </row>
    <row r="2060" spans="1:17" x14ac:dyDescent="0.25">
      <c r="A2060" s="15" t="s">
        <v>1171</v>
      </c>
      <c r="B2060" s="15" t="s">
        <v>5575</v>
      </c>
      <c r="D2060" s="15">
        <v>2157711</v>
      </c>
      <c r="E2060" s="15">
        <v>2157262</v>
      </c>
      <c r="F2060" s="15">
        <f>ABS(Tabelle2[[#This Row],[Stop]]-Tabelle2[[#This Row],[Start]]+1)</f>
        <v>448</v>
      </c>
      <c r="G2060" s="16">
        <f>Tabelle2[[#This Row],[Size '[bp']]]/$F$3118*100</f>
        <v>1.5449234780089799E-2</v>
      </c>
      <c r="I2060" s="14" t="s">
        <v>6560</v>
      </c>
      <c r="J2060" s="14" t="s">
        <v>11627</v>
      </c>
      <c r="K2060" s="22"/>
      <c r="L2060" s="22"/>
      <c r="M2060" s="24"/>
      <c r="N2060" s="20"/>
      <c r="O2060" s="20"/>
      <c r="P2060" s="20"/>
      <c r="Q2060" s="20"/>
    </row>
    <row r="2061" spans="1:17" ht="25.5" x14ac:dyDescent="0.25">
      <c r="A2061" s="15" t="s">
        <v>1170</v>
      </c>
      <c r="B2061" s="15" t="s">
        <v>5576</v>
      </c>
      <c r="D2061" s="15">
        <v>2158338</v>
      </c>
      <c r="E2061" s="15">
        <v>2157721</v>
      </c>
      <c r="F2061" s="15">
        <f>ABS(Tabelle2[[#This Row],[Stop]]-Tabelle2[[#This Row],[Start]]+1)</f>
        <v>616</v>
      </c>
      <c r="G2061" s="16">
        <f>Tabelle2[[#This Row],[Size '[bp']]]/$F$3118*100</f>
        <v>2.1242697822623474E-2</v>
      </c>
      <c r="I2061" s="14" t="s">
        <v>9126</v>
      </c>
      <c r="J2061" s="14" t="s">
        <v>8827</v>
      </c>
      <c r="K2061" s="22"/>
      <c r="L2061" s="22"/>
      <c r="M2061" s="24"/>
      <c r="N2061" s="20"/>
      <c r="O2061" s="20"/>
      <c r="P2061" s="20"/>
      <c r="Q2061" s="20"/>
    </row>
    <row r="2062" spans="1:17" ht="25.5" x14ac:dyDescent="0.25">
      <c r="A2062" s="15" t="s">
        <v>1169</v>
      </c>
      <c r="B2062" s="15" t="s">
        <v>5577</v>
      </c>
      <c r="C2062" s="15" t="s">
        <v>1168</v>
      </c>
      <c r="D2062" s="15">
        <v>2159175</v>
      </c>
      <c r="E2062" s="15">
        <v>2158342</v>
      </c>
      <c r="F2062" s="15">
        <f>ABS(Tabelle2[[#This Row],[Stop]]-Tabelle2[[#This Row],[Start]]+1)</f>
        <v>832</v>
      </c>
      <c r="G2062" s="16">
        <f>Tabelle2[[#This Row],[Size '[bp']]]/$F$3118*100</f>
        <v>2.8691436020166768E-2</v>
      </c>
      <c r="H2062" s="15" t="s">
        <v>9127</v>
      </c>
      <c r="I2062" s="14" t="s">
        <v>9128</v>
      </c>
      <c r="J2062" s="14" t="s">
        <v>6554</v>
      </c>
      <c r="K2062" s="22"/>
      <c r="L2062" s="22"/>
      <c r="M2062" s="24"/>
      <c r="N2062" s="20"/>
      <c r="O2062" s="20"/>
      <c r="P2062" s="20"/>
      <c r="Q2062" s="20"/>
    </row>
    <row r="2063" spans="1:17" ht="25.5" x14ac:dyDescent="0.25">
      <c r="A2063" s="15" t="s">
        <v>1167</v>
      </c>
      <c r="B2063" s="15" t="s">
        <v>5578</v>
      </c>
      <c r="C2063" s="15" t="s">
        <v>9129</v>
      </c>
      <c r="D2063" s="15">
        <v>2159938</v>
      </c>
      <c r="E2063" s="15">
        <v>2159195</v>
      </c>
      <c r="F2063" s="15">
        <f>ABS(Tabelle2[[#This Row],[Stop]]-Tabelle2[[#This Row],[Start]]+1)</f>
        <v>742</v>
      </c>
      <c r="G2063" s="16">
        <f>Tabelle2[[#This Row],[Size '[bp']]]/$F$3118*100</f>
        <v>2.558779510452373E-2</v>
      </c>
      <c r="H2063" s="15" t="s">
        <v>9130</v>
      </c>
      <c r="I2063" s="14" t="s">
        <v>9131</v>
      </c>
      <c r="J2063" s="14" t="s">
        <v>6758</v>
      </c>
      <c r="K2063" s="22"/>
      <c r="L2063" s="22"/>
      <c r="M2063" s="24" t="s">
        <v>11225</v>
      </c>
      <c r="N2063" s="20"/>
      <c r="O2063" s="20"/>
      <c r="P2063" s="20"/>
      <c r="Q2063" s="20"/>
    </row>
    <row r="2064" spans="1:17" x14ac:dyDescent="0.25">
      <c r="A2064" s="15" t="s">
        <v>1166</v>
      </c>
      <c r="B2064" s="15" t="s">
        <v>5579</v>
      </c>
      <c r="D2064" s="15">
        <v>2160471</v>
      </c>
      <c r="E2064" s="15">
        <v>2159935</v>
      </c>
      <c r="F2064" s="15">
        <f>ABS(Tabelle2[[#This Row],[Stop]]-Tabelle2[[#This Row],[Start]]+1)</f>
        <v>535</v>
      </c>
      <c r="G2064" s="16">
        <f>Tabelle2[[#This Row],[Size '[bp']]]/$F$3118*100</f>
        <v>1.8449420998544738E-2</v>
      </c>
      <c r="I2064" s="14" t="s">
        <v>9132</v>
      </c>
      <c r="J2064" s="14" t="s">
        <v>6563</v>
      </c>
      <c r="K2064" s="22"/>
      <c r="L2064" s="22"/>
      <c r="M2064" s="24"/>
      <c r="N2064" s="20"/>
      <c r="O2064" s="20"/>
      <c r="P2064" s="20"/>
      <c r="Q2064" s="20"/>
    </row>
    <row r="2065" spans="1:17" ht="25.5" x14ac:dyDescent="0.25">
      <c r="A2065" s="15" t="s">
        <v>1165</v>
      </c>
      <c r="B2065" s="15" t="s">
        <v>5580</v>
      </c>
      <c r="D2065" s="15">
        <v>2161360</v>
      </c>
      <c r="E2065" s="15">
        <v>2160569</v>
      </c>
      <c r="F2065" s="15">
        <f>ABS(Tabelle2[[#This Row],[Stop]]-Tabelle2[[#This Row],[Start]]+1)</f>
        <v>790</v>
      </c>
      <c r="G2065" s="16">
        <f>Tabelle2[[#This Row],[Size '[bp']]]/$F$3118*100</f>
        <v>2.7243070259533351E-2</v>
      </c>
      <c r="I2065" s="14" t="s">
        <v>9133</v>
      </c>
      <c r="J2065" s="14" t="s">
        <v>6628</v>
      </c>
      <c r="K2065" s="22"/>
      <c r="L2065" s="22"/>
      <c r="M2065" s="24"/>
      <c r="N2065" s="20"/>
      <c r="O2065" s="20"/>
      <c r="P2065" s="20"/>
      <c r="Q2065" s="20"/>
    </row>
    <row r="2066" spans="1:17" ht="25.5" x14ac:dyDescent="0.25">
      <c r="A2066" s="15" t="s">
        <v>1164</v>
      </c>
      <c r="B2066" s="15" t="s">
        <v>5581</v>
      </c>
      <c r="D2066" s="15">
        <v>2161575</v>
      </c>
      <c r="E2066" s="15">
        <v>2163200</v>
      </c>
      <c r="F2066" s="15">
        <f>ABS(Tabelle2[[#This Row],[Stop]]-Tabelle2[[#This Row],[Start]]+1)</f>
        <v>1626</v>
      </c>
      <c r="G2066" s="16">
        <f>Tabelle2[[#This Row],[Size '[bp']]]/$F$3118*100</f>
        <v>5.6072445875950921E-2</v>
      </c>
      <c r="I2066" s="14" t="s">
        <v>9134</v>
      </c>
      <c r="J2066" s="14" t="s">
        <v>6563</v>
      </c>
      <c r="K2066" s="22" t="s">
        <v>7344</v>
      </c>
      <c r="L2066" s="22"/>
      <c r="M2066" s="24"/>
      <c r="N2066" s="20"/>
      <c r="O2066" s="20"/>
      <c r="P2066" s="20"/>
      <c r="Q2066" s="20"/>
    </row>
    <row r="2067" spans="1:17" ht="25.5" x14ac:dyDescent="0.25">
      <c r="A2067" s="15" t="s">
        <v>1163</v>
      </c>
      <c r="B2067" s="15" t="s">
        <v>5582</v>
      </c>
      <c r="D2067" s="15">
        <v>2163197</v>
      </c>
      <c r="E2067" s="15">
        <v>2164729</v>
      </c>
      <c r="F2067" s="15">
        <f>ABS(Tabelle2[[#This Row],[Stop]]-Tabelle2[[#This Row],[Start]]+1)</f>
        <v>1533</v>
      </c>
      <c r="G2067" s="16">
        <f>Tabelle2[[#This Row],[Size '[bp']]]/$F$3118*100</f>
        <v>5.2865350263119774E-2</v>
      </c>
      <c r="I2067" s="14" t="s">
        <v>9134</v>
      </c>
      <c r="J2067" s="14" t="s">
        <v>6563</v>
      </c>
      <c r="K2067" s="22" t="s">
        <v>7344</v>
      </c>
      <c r="L2067" s="22"/>
      <c r="M2067" s="24"/>
      <c r="N2067" s="20"/>
      <c r="O2067" s="20"/>
      <c r="P2067" s="20"/>
      <c r="Q2067" s="20"/>
    </row>
    <row r="2068" spans="1:17" ht="38.25" x14ac:dyDescent="0.25">
      <c r="A2068" s="15" t="s">
        <v>1162</v>
      </c>
      <c r="B2068" s="15" t="s">
        <v>5583</v>
      </c>
      <c r="C2068" s="15" t="s">
        <v>1161</v>
      </c>
      <c r="D2068" s="15">
        <v>2166114</v>
      </c>
      <c r="E2068" s="15">
        <v>2164771</v>
      </c>
      <c r="F2068" s="15">
        <f>ABS(Tabelle2[[#This Row],[Stop]]-Tabelle2[[#This Row],[Start]]+1)</f>
        <v>1342</v>
      </c>
      <c r="G2068" s="16">
        <f>Tabelle2[[#This Row],[Size '[bp']]]/$F$3118*100</f>
        <v>4.6278734542143998E-2</v>
      </c>
      <c r="H2068" s="15" t="s">
        <v>9135</v>
      </c>
      <c r="I2068" s="14" t="s">
        <v>9136</v>
      </c>
      <c r="J2068" s="14" t="s">
        <v>6643</v>
      </c>
      <c r="K2068" s="29" t="s">
        <v>9137</v>
      </c>
      <c r="L2068" s="29"/>
      <c r="M2068" s="30" t="s">
        <v>11215</v>
      </c>
      <c r="N2068" s="20"/>
      <c r="O2068" s="20"/>
      <c r="P2068" s="20"/>
      <c r="Q2068" s="20"/>
    </row>
    <row r="2069" spans="1:17" ht="25.5" x14ac:dyDescent="0.25">
      <c r="A2069" s="15" t="s">
        <v>1160</v>
      </c>
      <c r="B2069" s="15" t="s">
        <v>5584</v>
      </c>
      <c r="C2069" s="15" t="s">
        <v>9138</v>
      </c>
      <c r="D2069" s="15">
        <v>2166914</v>
      </c>
      <c r="E2069" s="15">
        <v>2168038</v>
      </c>
      <c r="F2069" s="15">
        <f>ABS(Tabelle2[[#This Row],[Stop]]-Tabelle2[[#This Row],[Start]]+1)</f>
        <v>1125</v>
      </c>
      <c r="G2069" s="16">
        <f>Tabelle2[[#This Row],[Size '[bp']]]/$F$3118*100</f>
        <v>3.8795511445538E-2</v>
      </c>
      <c r="H2069" s="15" t="s">
        <v>9139</v>
      </c>
      <c r="I2069" s="14" t="s">
        <v>9140</v>
      </c>
      <c r="J2069" s="14" t="s">
        <v>8475</v>
      </c>
      <c r="K2069" s="22"/>
      <c r="L2069" s="22"/>
      <c r="M2069" s="24"/>
      <c r="N2069" s="20"/>
      <c r="O2069" s="20"/>
      <c r="P2069" s="20"/>
      <c r="Q2069" s="20"/>
    </row>
    <row r="2070" spans="1:17" x14ac:dyDescent="0.25">
      <c r="A2070" s="15" t="s">
        <v>1159</v>
      </c>
      <c r="B2070" s="15" t="s">
        <v>5585</v>
      </c>
      <c r="D2070" s="15">
        <v>2168433</v>
      </c>
      <c r="E2070" s="15">
        <v>2168035</v>
      </c>
      <c r="F2070" s="15">
        <f>ABS(Tabelle2[[#This Row],[Stop]]-Tabelle2[[#This Row],[Start]]+1)</f>
        <v>397</v>
      </c>
      <c r="G2070" s="16">
        <f>Tabelle2[[#This Row],[Size '[bp']]]/$F$3118*100</f>
        <v>1.3690504927892075E-2</v>
      </c>
      <c r="I2070" s="14" t="s">
        <v>120</v>
      </c>
      <c r="J2070" s="14" t="s">
        <v>11627</v>
      </c>
      <c r="K2070" s="22"/>
      <c r="L2070" s="22"/>
      <c r="M2070" s="24"/>
      <c r="N2070" s="20"/>
      <c r="O2070" s="20"/>
      <c r="P2070" s="20"/>
      <c r="Q2070" s="20"/>
    </row>
    <row r="2071" spans="1:17" x14ac:dyDescent="0.25">
      <c r="A2071" s="15" t="s">
        <v>1158</v>
      </c>
      <c r="B2071" s="15" t="s">
        <v>5586</v>
      </c>
      <c r="C2071" s="15" t="s">
        <v>1157</v>
      </c>
      <c r="D2071" s="15">
        <v>2168464</v>
      </c>
      <c r="E2071" s="15">
        <v>2169792</v>
      </c>
      <c r="F2071" s="15">
        <f>ABS(Tabelle2[[#This Row],[Stop]]-Tabelle2[[#This Row],[Start]]+1)</f>
        <v>1329</v>
      </c>
      <c r="G2071" s="16">
        <f>Tabelle2[[#This Row],[Size '[bp']]]/$F$3118*100</f>
        <v>4.5830430854328891E-2</v>
      </c>
      <c r="H2071" s="15" t="s">
        <v>9141</v>
      </c>
      <c r="I2071" s="14" t="s">
        <v>9142</v>
      </c>
      <c r="J2071" s="14" t="s">
        <v>6614</v>
      </c>
      <c r="K2071" s="22"/>
      <c r="L2071" s="22"/>
      <c r="M2071" s="24"/>
      <c r="N2071" s="20"/>
      <c r="O2071" s="20"/>
      <c r="P2071" s="20"/>
      <c r="Q2071" s="20"/>
    </row>
    <row r="2072" spans="1:17" x14ac:dyDescent="0.25">
      <c r="A2072" s="15" t="s">
        <v>1156</v>
      </c>
      <c r="B2072" s="15" t="s">
        <v>5587</v>
      </c>
      <c r="C2072" s="15" t="s">
        <v>9143</v>
      </c>
      <c r="D2072" s="15">
        <v>2169839</v>
      </c>
      <c r="E2072" s="15">
        <v>2171104</v>
      </c>
      <c r="F2072" s="15">
        <f>ABS(Tabelle2[[#This Row],[Stop]]-Tabelle2[[#This Row],[Start]]+1)</f>
        <v>1266</v>
      </c>
      <c r="G2072" s="16">
        <f>Tabelle2[[#This Row],[Size '[bp']]]/$F$3118*100</f>
        <v>4.3657882213378761E-2</v>
      </c>
      <c r="H2072" s="15" t="s">
        <v>9144</v>
      </c>
      <c r="I2072" s="14" t="s">
        <v>9145</v>
      </c>
      <c r="J2072" s="14" t="s">
        <v>6643</v>
      </c>
      <c r="K2072" s="22"/>
      <c r="L2072" s="22"/>
      <c r="M2072" s="24"/>
      <c r="N2072" s="20"/>
      <c r="O2072" s="20"/>
      <c r="P2072" s="20"/>
      <c r="Q2072" s="20"/>
    </row>
    <row r="2073" spans="1:17" x14ac:dyDescent="0.25">
      <c r="A2073" s="15" t="s">
        <v>1155</v>
      </c>
      <c r="B2073" s="15" t="s">
        <v>5588</v>
      </c>
      <c r="D2073" s="15">
        <v>2171439</v>
      </c>
      <c r="E2073" s="15">
        <v>2171101</v>
      </c>
      <c r="F2073" s="15">
        <f>ABS(Tabelle2[[#This Row],[Stop]]-Tabelle2[[#This Row],[Start]]+1)</f>
        <v>337</v>
      </c>
      <c r="G2073" s="16">
        <f>Tabelle2[[#This Row],[Size '[bp']]]/$F$3118*100</f>
        <v>1.1621410984130049E-2</v>
      </c>
      <c r="I2073" s="14" t="s">
        <v>9146</v>
      </c>
      <c r="J2073" s="14" t="s">
        <v>6563</v>
      </c>
      <c r="K2073" s="22"/>
      <c r="L2073" s="22"/>
      <c r="M2073" s="24"/>
      <c r="N2073" s="20"/>
      <c r="O2073" s="20"/>
      <c r="P2073" s="20"/>
      <c r="Q2073" s="20"/>
    </row>
    <row r="2074" spans="1:17" x14ac:dyDescent="0.25">
      <c r="A2074" s="15" t="s">
        <v>1154</v>
      </c>
      <c r="D2074" s="15">
        <v>2171594</v>
      </c>
      <c r="E2074" s="15">
        <v>2171478</v>
      </c>
      <c r="F2074" s="15">
        <f>ABS(Tabelle2[[#This Row],[Stop]]-Tabelle2[[#This Row],[Start]]+1)</f>
        <v>115</v>
      </c>
      <c r="G2074" s="16">
        <f>Tabelle2[[#This Row],[Size '[bp']]]/$F$3118*100</f>
        <v>3.9657633922105511E-3</v>
      </c>
      <c r="I2074" s="14" t="s">
        <v>6564</v>
      </c>
      <c r="J2074" s="14" t="s">
        <v>11627</v>
      </c>
      <c r="K2074" s="22"/>
      <c r="L2074" s="22"/>
      <c r="M2074" s="24"/>
      <c r="N2074" s="20"/>
      <c r="O2074" s="20"/>
      <c r="P2074" s="20"/>
      <c r="Q2074" s="20"/>
    </row>
    <row r="2075" spans="1:17" x14ac:dyDescent="0.25">
      <c r="A2075" s="15" t="s">
        <v>1153</v>
      </c>
      <c r="B2075" s="15" t="s">
        <v>5589</v>
      </c>
      <c r="D2075" s="15">
        <v>2171900</v>
      </c>
      <c r="E2075" s="15">
        <v>2171622</v>
      </c>
      <c r="F2075" s="15">
        <f>ABS(Tabelle2[[#This Row],[Stop]]-Tabelle2[[#This Row],[Start]]+1)</f>
        <v>277</v>
      </c>
      <c r="G2075" s="16">
        <f>Tabelle2[[#This Row],[Size '[bp']]]/$F$3118*100</f>
        <v>9.5523170403680226E-3</v>
      </c>
      <c r="I2075" s="14" t="s">
        <v>6564</v>
      </c>
      <c r="J2075" s="14" t="s">
        <v>11627</v>
      </c>
      <c r="K2075" s="22"/>
      <c r="L2075" s="22"/>
      <c r="M2075" s="24"/>
      <c r="N2075" s="20"/>
      <c r="O2075" s="20"/>
      <c r="P2075" s="20"/>
      <c r="Q2075" s="20"/>
    </row>
    <row r="2076" spans="1:17" ht="25.5" x14ac:dyDescent="0.25">
      <c r="A2076" s="15" t="s">
        <v>1152</v>
      </c>
      <c r="B2076" s="15" t="s">
        <v>5590</v>
      </c>
      <c r="C2076" s="15" t="s">
        <v>11218</v>
      </c>
      <c r="D2076" s="15">
        <v>2174572</v>
      </c>
      <c r="E2076" s="15">
        <v>2172020</v>
      </c>
      <c r="F2076" s="15">
        <f>ABS(Tabelle2[[#This Row],[Stop]]-Tabelle2[[#This Row],[Start]]+1)</f>
        <v>2551</v>
      </c>
      <c r="G2076" s="16">
        <f>Tabelle2[[#This Row],[Size '[bp']]]/$F$3118*100</f>
        <v>8.7970977508948833E-2</v>
      </c>
      <c r="H2076" s="15" t="s">
        <v>11217</v>
      </c>
      <c r="I2076" s="14" t="s">
        <v>11219</v>
      </c>
      <c r="J2076" s="14" t="s">
        <v>6614</v>
      </c>
      <c r="K2076" s="29"/>
      <c r="L2076" s="29"/>
      <c r="M2076" s="30" t="s">
        <v>11216</v>
      </c>
      <c r="N2076" s="20"/>
      <c r="O2076" s="20"/>
      <c r="P2076" s="20"/>
      <c r="Q2076" s="20"/>
    </row>
    <row r="2077" spans="1:17" ht="25.5" x14ac:dyDescent="0.25">
      <c r="A2077" s="15" t="s">
        <v>1151</v>
      </c>
      <c r="B2077" s="15" t="s">
        <v>5591</v>
      </c>
      <c r="D2077" s="15">
        <v>2175521</v>
      </c>
      <c r="E2077" s="15">
        <v>2174619</v>
      </c>
      <c r="F2077" s="15">
        <f>ABS(Tabelle2[[#This Row],[Stop]]-Tabelle2[[#This Row],[Start]]+1)</f>
        <v>901</v>
      </c>
      <c r="G2077" s="16">
        <f>Tabelle2[[#This Row],[Size '[bp']]]/$F$3118*100</f>
        <v>3.1070894055493101E-2</v>
      </c>
      <c r="I2077" s="14" t="s">
        <v>8055</v>
      </c>
      <c r="J2077" s="14" t="s">
        <v>6563</v>
      </c>
      <c r="K2077" s="22" t="s">
        <v>9147</v>
      </c>
      <c r="L2077" s="22"/>
      <c r="M2077" s="24"/>
      <c r="N2077" s="20"/>
      <c r="O2077" s="20"/>
      <c r="P2077" s="20"/>
      <c r="Q2077" s="20"/>
    </row>
    <row r="2078" spans="1:17" ht="25.5" x14ac:dyDescent="0.25">
      <c r="A2078" s="15" t="s">
        <v>1150</v>
      </c>
      <c r="B2078" s="15" t="s">
        <v>5592</v>
      </c>
      <c r="C2078" s="15" t="s">
        <v>9148</v>
      </c>
      <c r="D2078" s="15">
        <v>2177123</v>
      </c>
      <c r="E2078" s="15">
        <v>2175696</v>
      </c>
      <c r="F2078" s="15">
        <f>ABS(Tabelle2[[#This Row],[Stop]]-Tabelle2[[#This Row],[Start]]+1)</f>
        <v>1426</v>
      </c>
      <c r="G2078" s="16">
        <f>Tabelle2[[#This Row],[Size '[bp']]]/$F$3118*100</f>
        <v>4.9175466063410833E-2</v>
      </c>
      <c r="H2078" s="15" t="s">
        <v>9149</v>
      </c>
      <c r="I2078" s="14" t="s">
        <v>9150</v>
      </c>
      <c r="J2078" s="14" t="s">
        <v>7093</v>
      </c>
      <c r="K2078" s="29" t="s">
        <v>9151</v>
      </c>
      <c r="L2078" s="29"/>
      <c r="M2078" s="30" t="s">
        <v>11220</v>
      </c>
      <c r="N2078" s="20"/>
      <c r="O2078" s="20"/>
      <c r="P2078" s="20"/>
      <c r="Q2078" s="20"/>
    </row>
    <row r="2079" spans="1:17" x14ac:dyDescent="0.25">
      <c r="A2079" s="15" t="s">
        <v>1149</v>
      </c>
      <c r="B2079" s="15" t="s">
        <v>5593</v>
      </c>
      <c r="C2079" s="15" t="s">
        <v>9152</v>
      </c>
      <c r="D2079" s="15">
        <v>2178280</v>
      </c>
      <c r="E2079" s="15">
        <v>2177330</v>
      </c>
      <c r="F2079" s="15">
        <f>ABS(Tabelle2[[#This Row],[Stop]]-Tabelle2[[#This Row],[Start]]+1)</f>
        <v>949</v>
      </c>
      <c r="G2079" s="16">
        <f>Tabelle2[[#This Row],[Size '[bp']]]/$F$3118*100</f>
        <v>3.2726169210502726E-2</v>
      </c>
      <c r="H2079" s="15" t="s">
        <v>9153</v>
      </c>
      <c r="I2079" s="14" t="s">
        <v>9154</v>
      </c>
      <c r="J2079" s="14" t="s">
        <v>6632</v>
      </c>
      <c r="K2079" s="29"/>
      <c r="L2079" s="29"/>
      <c r="M2079" s="30" t="s">
        <v>11221</v>
      </c>
      <c r="N2079" s="20"/>
      <c r="O2079" s="20"/>
      <c r="P2079" s="20"/>
      <c r="Q2079" s="20"/>
    </row>
    <row r="2080" spans="1:17" x14ac:dyDescent="0.25">
      <c r="A2080" s="15" t="s">
        <v>1148</v>
      </c>
      <c r="B2080" s="15" t="s">
        <v>5594</v>
      </c>
      <c r="D2080" s="15">
        <v>2179180</v>
      </c>
      <c r="E2080" s="15">
        <v>2178395</v>
      </c>
      <c r="F2080" s="15">
        <f>ABS(Tabelle2[[#This Row],[Stop]]-Tabelle2[[#This Row],[Start]]+1)</f>
        <v>784</v>
      </c>
      <c r="G2080" s="16">
        <f>Tabelle2[[#This Row],[Size '[bp']]]/$F$3118*100</f>
        <v>2.7036160865157147E-2</v>
      </c>
      <c r="I2080" s="14" t="s">
        <v>11272</v>
      </c>
      <c r="J2080" s="14" t="s">
        <v>6643</v>
      </c>
      <c r="K2080" s="22"/>
      <c r="L2080" s="22"/>
      <c r="M2080" s="24"/>
      <c r="N2080" s="20"/>
      <c r="O2080" s="20"/>
      <c r="P2080" s="20"/>
      <c r="Q2080" s="20"/>
    </row>
    <row r="2081" spans="1:17" x14ac:dyDescent="0.25">
      <c r="A2081" s="15" t="s">
        <v>1147</v>
      </c>
      <c r="B2081" s="15" t="s">
        <v>5595</v>
      </c>
      <c r="D2081" s="15">
        <v>2179919</v>
      </c>
      <c r="E2081" s="15">
        <v>2179260</v>
      </c>
      <c r="F2081" s="15">
        <f>ABS(Tabelle2[[#This Row],[Stop]]-Tabelle2[[#This Row],[Start]]+1)</f>
        <v>658</v>
      </c>
      <c r="G2081" s="16">
        <f>Tabelle2[[#This Row],[Size '[bp']]]/$F$3118*100</f>
        <v>2.2691063583256892E-2</v>
      </c>
      <c r="I2081" s="14" t="s">
        <v>6564</v>
      </c>
      <c r="J2081" s="14" t="s">
        <v>11627</v>
      </c>
      <c r="K2081" s="22"/>
      <c r="L2081" s="22"/>
      <c r="M2081" s="24"/>
      <c r="N2081" s="20"/>
      <c r="O2081" s="20"/>
      <c r="P2081" s="20"/>
      <c r="Q2081" s="20"/>
    </row>
    <row r="2082" spans="1:17" x14ac:dyDescent="0.25">
      <c r="A2082" s="15" t="s">
        <v>1146</v>
      </c>
      <c r="B2082" s="15" t="s">
        <v>5596</v>
      </c>
      <c r="C2082" s="15" t="s">
        <v>9155</v>
      </c>
      <c r="D2082" s="15">
        <v>2180304</v>
      </c>
      <c r="E2082" s="15">
        <v>2179948</v>
      </c>
      <c r="F2082" s="15">
        <f>ABS(Tabelle2[[#This Row],[Stop]]-Tabelle2[[#This Row],[Start]]+1)</f>
        <v>355</v>
      </c>
      <c r="G2082" s="16">
        <f>Tabelle2[[#This Row],[Size '[bp']]]/$F$3118*100</f>
        <v>1.2242139167258656E-2</v>
      </c>
      <c r="H2082" s="15" t="s">
        <v>9156</v>
      </c>
      <c r="I2082" s="14" t="s">
        <v>9157</v>
      </c>
      <c r="J2082" s="14" t="s">
        <v>6643</v>
      </c>
      <c r="K2082" s="22"/>
      <c r="L2082" s="22"/>
      <c r="M2082" s="24" t="s">
        <v>11459</v>
      </c>
      <c r="N2082" s="20"/>
      <c r="O2082" s="20"/>
      <c r="P2082" s="20"/>
      <c r="Q2082" s="20"/>
    </row>
    <row r="2083" spans="1:17" x14ac:dyDescent="0.25">
      <c r="A2083" s="15" t="s">
        <v>1145</v>
      </c>
      <c r="B2083" s="15" t="s">
        <v>5597</v>
      </c>
      <c r="C2083" s="15" t="s">
        <v>9158</v>
      </c>
      <c r="D2083" s="15">
        <v>2181077</v>
      </c>
      <c r="E2083" s="15">
        <v>2180301</v>
      </c>
      <c r="F2083" s="15">
        <f>ABS(Tabelle2[[#This Row],[Stop]]-Tabelle2[[#This Row],[Start]]+1)</f>
        <v>775</v>
      </c>
      <c r="G2083" s="16">
        <f>Tabelle2[[#This Row],[Size '[bp']]]/$F$3118*100</f>
        <v>2.6725796773592842E-2</v>
      </c>
      <c r="H2083" s="15" t="s">
        <v>9159</v>
      </c>
      <c r="I2083" s="14" t="s">
        <v>9160</v>
      </c>
      <c r="J2083" s="14" t="s">
        <v>6643</v>
      </c>
      <c r="K2083" s="22"/>
      <c r="L2083" s="22"/>
      <c r="M2083" s="24" t="s">
        <v>11459</v>
      </c>
      <c r="N2083" s="20"/>
      <c r="O2083" s="20"/>
      <c r="P2083" s="20"/>
      <c r="Q2083" s="20"/>
    </row>
    <row r="2084" spans="1:17" x14ac:dyDescent="0.25">
      <c r="A2084" s="15" t="s">
        <v>1144</v>
      </c>
      <c r="B2084" s="15" t="s">
        <v>5598</v>
      </c>
      <c r="C2084" s="15" t="s">
        <v>9161</v>
      </c>
      <c r="D2084" s="15">
        <v>2181906</v>
      </c>
      <c r="E2084" s="15">
        <v>2181079</v>
      </c>
      <c r="F2084" s="15">
        <f>ABS(Tabelle2[[#This Row],[Stop]]-Tabelle2[[#This Row],[Start]]+1)</f>
        <v>826</v>
      </c>
      <c r="G2084" s="16">
        <f>Tabelle2[[#This Row],[Size '[bp']]]/$F$3118*100</f>
        <v>2.8484526625790568E-2</v>
      </c>
      <c r="H2084" s="15" t="s">
        <v>9162</v>
      </c>
      <c r="I2084" s="14" t="s">
        <v>9163</v>
      </c>
      <c r="J2084" s="14" t="s">
        <v>6632</v>
      </c>
      <c r="K2084" s="22"/>
      <c r="L2084" s="22"/>
      <c r="M2084" s="24" t="s">
        <v>11459</v>
      </c>
      <c r="N2084" s="20"/>
      <c r="O2084" s="20"/>
      <c r="P2084" s="20"/>
      <c r="Q2084" s="20"/>
    </row>
    <row r="2085" spans="1:17" ht="25.5" x14ac:dyDescent="0.25">
      <c r="A2085" s="15" t="s">
        <v>1143</v>
      </c>
      <c r="B2085" s="15" t="s">
        <v>5599</v>
      </c>
      <c r="C2085" s="15" t="s">
        <v>9164</v>
      </c>
      <c r="D2085" s="15">
        <v>2182650</v>
      </c>
      <c r="E2085" s="15">
        <v>2181910</v>
      </c>
      <c r="F2085" s="15">
        <f>ABS(Tabelle2[[#This Row],[Stop]]-Tabelle2[[#This Row],[Start]]+1)</f>
        <v>739</v>
      </c>
      <c r="G2085" s="16">
        <f>Tabelle2[[#This Row],[Size '[bp']]]/$F$3118*100</f>
        <v>2.5484340407335632E-2</v>
      </c>
      <c r="H2085" s="15" t="s">
        <v>9165</v>
      </c>
      <c r="I2085" s="14" t="s">
        <v>9166</v>
      </c>
      <c r="J2085" s="14" t="s">
        <v>6643</v>
      </c>
      <c r="K2085" s="22"/>
      <c r="L2085" s="22"/>
      <c r="M2085" s="24" t="s">
        <v>11459</v>
      </c>
      <c r="N2085" s="20"/>
      <c r="O2085" s="20"/>
      <c r="P2085" s="20"/>
      <c r="Q2085" s="20"/>
    </row>
    <row r="2086" spans="1:17" x14ac:dyDescent="0.25">
      <c r="A2086" s="15" t="s">
        <v>1142</v>
      </c>
      <c r="B2086" s="15" t="s">
        <v>5600</v>
      </c>
      <c r="C2086" s="15" t="s">
        <v>9167</v>
      </c>
      <c r="D2086" s="15">
        <v>2183304</v>
      </c>
      <c r="E2086" s="15">
        <v>2182669</v>
      </c>
      <c r="F2086" s="15">
        <f>ABS(Tabelle2[[#This Row],[Stop]]-Tabelle2[[#This Row],[Start]]+1)</f>
        <v>634</v>
      </c>
      <c r="G2086" s="16">
        <f>Tabelle2[[#This Row],[Size '[bp']]]/$F$3118*100</f>
        <v>2.1863426005752081E-2</v>
      </c>
      <c r="H2086" s="15" t="s">
        <v>9168</v>
      </c>
      <c r="I2086" s="14" t="s">
        <v>9169</v>
      </c>
      <c r="J2086" s="14" t="s">
        <v>6643</v>
      </c>
      <c r="K2086" s="22"/>
      <c r="L2086" s="22"/>
      <c r="M2086" s="24" t="s">
        <v>11459</v>
      </c>
      <c r="N2086" s="20"/>
      <c r="O2086" s="20"/>
      <c r="P2086" s="20"/>
      <c r="Q2086" s="20"/>
    </row>
    <row r="2087" spans="1:17" x14ac:dyDescent="0.25">
      <c r="A2087" s="15" t="s">
        <v>1141</v>
      </c>
      <c r="B2087" s="15" t="s">
        <v>5601</v>
      </c>
      <c r="D2087" s="15">
        <v>2185665</v>
      </c>
      <c r="E2087" s="15">
        <v>2184349</v>
      </c>
      <c r="F2087" s="15">
        <f>ABS(Tabelle2[[#This Row],[Stop]]-Tabelle2[[#This Row],[Start]]+1)</f>
        <v>1315</v>
      </c>
      <c r="G2087" s="16">
        <f>Tabelle2[[#This Row],[Size '[bp']]]/$F$3118*100</f>
        <v>4.5347642267451083E-2</v>
      </c>
      <c r="I2087" s="14" t="s">
        <v>6704</v>
      </c>
      <c r="J2087" s="14" t="s">
        <v>6563</v>
      </c>
      <c r="K2087" s="22"/>
      <c r="L2087" s="22"/>
      <c r="M2087" s="24" t="s">
        <v>11459</v>
      </c>
      <c r="N2087" s="20"/>
      <c r="O2087" s="20"/>
      <c r="P2087" s="20"/>
      <c r="Q2087" s="20"/>
    </row>
    <row r="2088" spans="1:17" x14ac:dyDescent="0.25">
      <c r="A2088" s="15" t="s">
        <v>1140</v>
      </c>
      <c r="B2088" s="15" t="s">
        <v>5602</v>
      </c>
      <c r="D2088" s="15">
        <v>2185894</v>
      </c>
      <c r="E2088" s="15">
        <v>2185667</v>
      </c>
      <c r="F2088" s="15">
        <f>ABS(Tabelle2[[#This Row],[Stop]]-Tabelle2[[#This Row],[Start]]+1)</f>
        <v>226</v>
      </c>
      <c r="G2088" s="16">
        <f>Tabelle2[[#This Row],[Size '[bp']]]/$F$3118*100</f>
        <v>7.7935871881702999E-3</v>
      </c>
      <c r="I2088" s="14" t="s">
        <v>6564</v>
      </c>
      <c r="J2088" s="14" t="s">
        <v>11627</v>
      </c>
      <c r="K2088" s="22"/>
      <c r="L2088" s="22"/>
      <c r="M2088" s="24" t="s">
        <v>11459</v>
      </c>
      <c r="N2088" s="20"/>
      <c r="O2088" s="20"/>
      <c r="P2088" s="20"/>
      <c r="Q2088" s="20"/>
    </row>
    <row r="2089" spans="1:17" x14ac:dyDescent="0.25">
      <c r="A2089" s="15" t="s">
        <v>1139</v>
      </c>
      <c r="B2089" s="15" t="s">
        <v>5603</v>
      </c>
      <c r="C2089" s="15" t="s">
        <v>9170</v>
      </c>
      <c r="D2089" s="15">
        <v>2186505</v>
      </c>
      <c r="E2089" s="15">
        <v>2185897</v>
      </c>
      <c r="F2089" s="15">
        <f>ABS(Tabelle2[[#This Row],[Stop]]-Tabelle2[[#This Row],[Start]]+1)</f>
        <v>607</v>
      </c>
      <c r="G2089" s="16">
        <f>Tabelle2[[#This Row],[Size '[bp']]]/$F$3118*100</f>
        <v>2.0932333731059169E-2</v>
      </c>
      <c r="H2089" s="15" t="s">
        <v>9171</v>
      </c>
      <c r="I2089" s="14" t="s">
        <v>9172</v>
      </c>
      <c r="J2089" s="14" t="s">
        <v>6643</v>
      </c>
      <c r="K2089" s="22"/>
      <c r="L2089" s="22"/>
      <c r="M2089" s="24" t="s">
        <v>11459</v>
      </c>
      <c r="N2089" s="20"/>
      <c r="O2089" s="20"/>
      <c r="P2089" s="20"/>
      <c r="Q2089" s="20"/>
    </row>
    <row r="2090" spans="1:17" ht="25.5" x14ac:dyDescent="0.25">
      <c r="A2090" s="15" t="s">
        <v>1138</v>
      </c>
      <c r="B2090" s="15" t="s">
        <v>5604</v>
      </c>
      <c r="C2090" s="15" t="s">
        <v>9173</v>
      </c>
      <c r="D2090" s="15">
        <v>2187622</v>
      </c>
      <c r="E2090" s="15">
        <v>2186522</v>
      </c>
      <c r="F2090" s="15">
        <f>ABS(Tabelle2[[#This Row],[Stop]]-Tabelle2[[#This Row],[Start]]+1)</f>
        <v>1099</v>
      </c>
      <c r="G2090" s="16">
        <f>Tabelle2[[#This Row],[Size '[bp']]]/$F$3118*100</f>
        <v>3.7898904069907785E-2</v>
      </c>
      <c r="H2090" s="15" t="s">
        <v>9174</v>
      </c>
      <c r="I2090" s="14" t="s">
        <v>11273</v>
      </c>
      <c r="J2090" s="14" t="s">
        <v>6643</v>
      </c>
      <c r="K2090" s="22"/>
      <c r="L2090" s="22"/>
      <c r="M2090" s="24" t="s">
        <v>11460</v>
      </c>
      <c r="N2090" s="20"/>
      <c r="O2090" s="20"/>
      <c r="P2090" s="20"/>
      <c r="Q2090" s="20"/>
    </row>
    <row r="2091" spans="1:17" x14ac:dyDescent="0.25">
      <c r="A2091" s="15" t="s">
        <v>1137</v>
      </c>
      <c r="B2091" s="15" t="s">
        <v>5605</v>
      </c>
      <c r="C2091" s="15" t="s">
        <v>9175</v>
      </c>
      <c r="D2091" s="15">
        <v>2188956</v>
      </c>
      <c r="E2091" s="15">
        <v>2187628</v>
      </c>
      <c r="F2091" s="15">
        <f>ABS(Tabelle2[[#This Row],[Stop]]-Tabelle2[[#This Row],[Start]]+1)</f>
        <v>1327</v>
      </c>
      <c r="G2091" s="16">
        <f>Tabelle2[[#This Row],[Size '[bp']]]/$F$3118*100</f>
        <v>4.576146105620349E-2</v>
      </c>
      <c r="H2091" s="15" t="s">
        <v>9176</v>
      </c>
      <c r="I2091" s="14" t="s">
        <v>9177</v>
      </c>
      <c r="J2091" s="14" t="s">
        <v>6643</v>
      </c>
      <c r="K2091" s="22"/>
      <c r="L2091" s="22"/>
      <c r="M2091" s="24" t="s">
        <v>11459</v>
      </c>
      <c r="N2091" s="20"/>
      <c r="O2091" s="20"/>
      <c r="P2091" s="20"/>
      <c r="Q2091" s="20"/>
    </row>
    <row r="2092" spans="1:17" x14ac:dyDescent="0.25">
      <c r="A2092" s="15" t="s">
        <v>1136</v>
      </c>
      <c r="B2092" s="15" t="s">
        <v>5606</v>
      </c>
      <c r="D2092" s="15">
        <v>2189190</v>
      </c>
      <c r="E2092" s="15">
        <v>2190392</v>
      </c>
      <c r="F2092" s="15">
        <f>ABS(Tabelle2[[#This Row],[Stop]]-Tabelle2[[#This Row],[Start]]+1)</f>
        <v>1203</v>
      </c>
      <c r="G2092" s="16">
        <f>Tabelle2[[#This Row],[Size '[bp']]]/$F$3118*100</f>
        <v>4.1485333572428632E-2</v>
      </c>
      <c r="I2092" s="14" t="s">
        <v>6560</v>
      </c>
      <c r="J2092" s="14" t="s">
        <v>11627</v>
      </c>
      <c r="K2092" s="22"/>
      <c r="L2092" s="22"/>
      <c r="M2092" s="24"/>
      <c r="N2092" s="20"/>
      <c r="O2092" s="20"/>
      <c r="P2092" s="20"/>
      <c r="Q2092" s="20"/>
    </row>
    <row r="2093" spans="1:17" x14ac:dyDescent="0.25">
      <c r="A2093" s="15" t="s">
        <v>1135</v>
      </c>
      <c r="B2093" s="15" t="s">
        <v>5607</v>
      </c>
      <c r="D2093" s="15">
        <v>2191140</v>
      </c>
      <c r="E2093" s="15">
        <v>2190487</v>
      </c>
      <c r="F2093" s="15">
        <f>ABS(Tabelle2[[#This Row],[Stop]]-Tabelle2[[#This Row],[Start]]+1)</f>
        <v>652</v>
      </c>
      <c r="G2093" s="16">
        <f>Tabelle2[[#This Row],[Size '[bp']]]/$F$3118*100</f>
        <v>2.2484154188880688E-2</v>
      </c>
      <c r="I2093" s="14" t="s">
        <v>6564</v>
      </c>
      <c r="J2093" s="14" t="s">
        <v>11627</v>
      </c>
      <c r="K2093" s="22"/>
      <c r="L2093" s="22"/>
      <c r="M2093" s="24"/>
      <c r="N2093" s="20"/>
      <c r="O2093" s="20"/>
      <c r="P2093" s="20"/>
      <c r="Q2093" s="20"/>
    </row>
    <row r="2094" spans="1:17" x14ac:dyDescent="0.25">
      <c r="A2094" s="15" t="s">
        <v>1134</v>
      </c>
      <c r="B2094" s="15" t="s">
        <v>5608</v>
      </c>
      <c r="D2094" s="15">
        <v>2191859</v>
      </c>
      <c r="E2094" s="15">
        <v>2191215</v>
      </c>
      <c r="F2094" s="15">
        <f>ABS(Tabelle2[[#This Row],[Stop]]-Tabelle2[[#This Row],[Start]]+1)</f>
        <v>643</v>
      </c>
      <c r="G2094" s="16">
        <f>Tabelle2[[#This Row],[Size '[bp']]]/$F$3118*100</f>
        <v>2.2173790097316383E-2</v>
      </c>
      <c r="I2094" s="14" t="s">
        <v>6589</v>
      </c>
      <c r="J2094" s="14" t="s">
        <v>11627</v>
      </c>
      <c r="K2094" s="22"/>
      <c r="L2094" s="22"/>
      <c r="M2094" s="24"/>
      <c r="N2094" s="20"/>
      <c r="O2094" s="20"/>
      <c r="P2094" s="20"/>
      <c r="Q2094" s="20"/>
    </row>
    <row r="2095" spans="1:17" ht="63.75" x14ac:dyDescent="0.25">
      <c r="A2095" s="15" t="s">
        <v>1133</v>
      </c>
      <c r="B2095" s="15" t="s">
        <v>5609</v>
      </c>
      <c r="C2095" s="15" t="s">
        <v>9178</v>
      </c>
      <c r="D2095" s="15">
        <v>2191989</v>
      </c>
      <c r="E2095" s="15">
        <v>2192552</v>
      </c>
      <c r="F2095" s="15">
        <f>ABS(Tabelle2[[#This Row],[Stop]]-Tabelle2[[#This Row],[Start]]+1)</f>
        <v>564</v>
      </c>
      <c r="G2095" s="16">
        <f>Tabelle2[[#This Row],[Size '[bp']]]/$F$3118*100</f>
        <v>1.9449483071363051E-2</v>
      </c>
      <c r="H2095" s="15" t="s">
        <v>9179</v>
      </c>
      <c r="I2095" s="14" t="s">
        <v>10900</v>
      </c>
      <c r="J2095" s="14" t="s">
        <v>6566</v>
      </c>
      <c r="K2095" s="22"/>
      <c r="L2095" s="22" t="s">
        <v>10694</v>
      </c>
      <c r="M2095" s="24" t="s">
        <v>10901</v>
      </c>
      <c r="N2095" s="20"/>
      <c r="O2095" s="20"/>
      <c r="P2095" s="20"/>
      <c r="Q2095" s="20"/>
    </row>
    <row r="2096" spans="1:17" ht="25.5" x14ac:dyDescent="0.25">
      <c r="A2096" s="15" t="s">
        <v>1132</v>
      </c>
      <c r="B2096" s="15" t="s">
        <v>5610</v>
      </c>
      <c r="C2096" s="15" t="s">
        <v>9180</v>
      </c>
      <c r="D2096" s="15">
        <v>2192559</v>
      </c>
      <c r="E2096" s="15">
        <v>2195069</v>
      </c>
      <c r="F2096" s="15">
        <f>ABS(Tabelle2[[#This Row],[Stop]]-Tabelle2[[#This Row],[Start]]+1)</f>
        <v>2511</v>
      </c>
      <c r="G2096" s="16">
        <f>Tabelle2[[#This Row],[Size '[bp']]]/$F$3118*100</f>
        <v>8.659158154644081E-2</v>
      </c>
      <c r="H2096" s="15" t="s">
        <v>9181</v>
      </c>
      <c r="I2096" s="14" t="s">
        <v>9182</v>
      </c>
      <c r="J2096" s="14" t="s">
        <v>6614</v>
      </c>
      <c r="K2096" s="29"/>
      <c r="L2096" s="29"/>
      <c r="M2096" s="30" t="s">
        <v>11223</v>
      </c>
      <c r="N2096" s="20"/>
      <c r="O2096" s="20"/>
      <c r="P2096" s="20"/>
      <c r="Q2096" s="20"/>
    </row>
    <row r="2097" spans="1:17" x14ac:dyDescent="0.25">
      <c r="A2097" s="15" t="s">
        <v>1131</v>
      </c>
      <c r="B2097" s="15" t="s">
        <v>5611</v>
      </c>
      <c r="D2097" s="15">
        <v>2195180</v>
      </c>
      <c r="E2097" s="15">
        <v>2195983</v>
      </c>
      <c r="F2097" s="15">
        <f>ABS(Tabelle2[[#This Row],[Stop]]-Tabelle2[[#This Row],[Start]]+1)</f>
        <v>804</v>
      </c>
      <c r="G2097" s="16">
        <f>Tabelle2[[#This Row],[Size '[bp']]]/$F$3118*100</f>
        <v>2.7725858846411156E-2</v>
      </c>
      <c r="I2097" s="14" t="s">
        <v>8071</v>
      </c>
      <c r="J2097" s="14" t="s">
        <v>6563</v>
      </c>
      <c r="K2097" s="22" t="s">
        <v>6744</v>
      </c>
      <c r="L2097" s="22"/>
      <c r="M2097" s="24"/>
      <c r="N2097" s="20"/>
      <c r="O2097" s="20"/>
      <c r="P2097" s="20"/>
      <c r="Q2097" s="20"/>
    </row>
    <row r="2098" spans="1:17" ht="25.5" x14ac:dyDescent="0.25">
      <c r="A2098" s="15" t="s">
        <v>1130</v>
      </c>
      <c r="B2098" s="15" t="s">
        <v>5612</v>
      </c>
      <c r="C2098" s="15" t="s">
        <v>9183</v>
      </c>
      <c r="D2098" s="15">
        <v>2196794</v>
      </c>
      <c r="E2098" s="15">
        <v>2196018</v>
      </c>
      <c r="F2098" s="15">
        <f>ABS(Tabelle2[[#This Row],[Stop]]-Tabelle2[[#This Row],[Start]]+1)</f>
        <v>775</v>
      </c>
      <c r="G2098" s="16">
        <f>Tabelle2[[#This Row],[Size '[bp']]]/$F$3118*100</f>
        <v>2.6725796773592842E-2</v>
      </c>
      <c r="H2098" s="15" t="s">
        <v>9184</v>
      </c>
      <c r="I2098" s="14" t="s">
        <v>9185</v>
      </c>
      <c r="J2098" s="14" t="s">
        <v>6614</v>
      </c>
      <c r="K2098" s="22" t="s">
        <v>10903</v>
      </c>
      <c r="L2098" s="22"/>
      <c r="M2098" s="24"/>
      <c r="N2098" s="21">
        <v>1</v>
      </c>
      <c r="O2098" s="20"/>
      <c r="P2098" s="21">
        <v>1</v>
      </c>
      <c r="Q2098" s="20"/>
    </row>
    <row r="2099" spans="1:17" x14ac:dyDescent="0.25">
      <c r="A2099" s="15" t="s">
        <v>1129</v>
      </c>
      <c r="B2099" s="15" t="s">
        <v>5613</v>
      </c>
      <c r="C2099" s="15" t="s">
        <v>9186</v>
      </c>
      <c r="D2099" s="15">
        <v>2197810</v>
      </c>
      <c r="E2099" s="15">
        <v>2196797</v>
      </c>
      <c r="F2099" s="15">
        <f>ABS(Tabelle2[[#This Row],[Stop]]-Tabelle2[[#This Row],[Start]]+1)</f>
        <v>1012</v>
      </c>
      <c r="G2099" s="16">
        <f>Tabelle2[[#This Row],[Size '[bp']]]/$F$3118*100</f>
        <v>3.4898717851452848E-2</v>
      </c>
      <c r="H2099" s="15" t="s">
        <v>9187</v>
      </c>
      <c r="I2099" s="14" t="s">
        <v>9188</v>
      </c>
      <c r="J2099" s="14" t="s">
        <v>6632</v>
      </c>
      <c r="K2099" s="22" t="s">
        <v>10903</v>
      </c>
      <c r="L2099" s="22"/>
      <c r="M2099" s="24"/>
      <c r="N2099" s="21">
        <v>1</v>
      </c>
      <c r="O2099" s="20"/>
      <c r="P2099" s="21">
        <v>1</v>
      </c>
      <c r="Q2099" s="20"/>
    </row>
    <row r="2100" spans="1:17" x14ac:dyDescent="0.25">
      <c r="A2100" s="15" t="s">
        <v>1128</v>
      </c>
      <c r="B2100" s="15" t="s">
        <v>5614</v>
      </c>
      <c r="D2100" s="15">
        <v>2197937</v>
      </c>
      <c r="E2100" s="15">
        <v>2198935</v>
      </c>
      <c r="F2100" s="15">
        <f>ABS(Tabelle2[[#This Row],[Stop]]-Tabelle2[[#This Row],[Start]]+1)</f>
        <v>999</v>
      </c>
      <c r="G2100" s="16">
        <f>Tabelle2[[#This Row],[Size '[bp']]]/$F$3118*100</f>
        <v>3.4450414163637741E-2</v>
      </c>
      <c r="I2100" s="14" t="s">
        <v>9189</v>
      </c>
      <c r="J2100" s="14" t="s">
        <v>6566</v>
      </c>
      <c r="K2100" s="22" t="s">
        <v>10903</v>
      </c>
      <c r="L2100" s="22" t="s">
        <v>10902</v>
      </c>
      <c r="M2100" s="24" t="s">
        <v>10860</v>
      </c>
      <c r="N2100" s="21">
        <v>1</v>
      </c>
      <c r="O2100" s="20"/>
      <c r="P2100" s="21">
        <v>1</v>
      </c>
      <c r="Q2100" s="20"/>
    </row>
    <row r="2101" spans="1:17" ht="25.5" x14ac:dyDescent="0.25">
      <c r="A2101" s="15" t="s">
        <v>1127</v>
      </c>
      <c r="B2101" s="15" t="s">
        <v>5615</v>
      </c>
      <c r="D2101" s="15">
        <v>2199858</v>
      </c>
      <c r="E2101" s="15">
        <v>2199127</v>
      </c>
      <c r="F2101" s="15">
        <f>ABS(Tabelle2[[#This Row],[Stop]]-Tabelle2[[#This Row],[Start]]+1)</f>
        <v>730</v>
      </c>
      <c r="G2101" s="16">
        <f>Tabelle2[[#This Row],[Size '[bp']]]/$F$3118*100</f>
        <v>2.5173976315771326E-2</v>
      </c>
      <c r="I2101" s="14" t="s">
        <v>9190</v>
      </c>
      <c r="J2101" s="14" t="s">
        <v>8843</v>
      </c>
      <c r="K2101" s="22"/>
      <c r="L2101" s="22"/>
      <c r="M2101" s="24"/>
      <c r="N2101" s="21">
        <v>1</v>
      </c>
      <c r="O2101" s="20"/>
      <c r="P2101" s="21">
        <v>1</v>
      </c>
      <c r="Q2101" s="20"/>
    </row>
    <row r="2102" spans="1:17" ht="25.5" x14ac:dyDescent="0.25">
      <c r="A2102" s="15" t="s">
        <v>1126</v>
      </c>
      <c r="B2102" s="15" t="s">
        <v>5616</v>
      </c>
      <c r="D2102" s="15">
        <v>2200968</v>
      </c>
      <c r="E2102" s="15">
        <v>2199928</v>
      </c>
      <c r="F2102" s="15">
        <f>ABS(Tabelle2[[#This Row],[Stop]]-Tabelle2[[#This Row],[Start]]+1)</f>
        <v>1039</v>
      </c>
      <c r="G2102" s="16">
        <f>Tabelle2[[#This Row],[Size '[bp']]]/$F$3118*100</f>
        <v>3.5829810126145764E-2</v>
      </c>
      <c r="I2102" s="14" t="s">
        <v>9191</v>
      </c>
      <c r="J2102" s="14" t="s">
        <v>8843</v>
      </c>
      <c r="K2102" s="22"/>
      <c r="L2102" s="22"/>
      <c r="M2102" s="24"/>
      <c r="N2102" s="21">
        <v>1</v>
      </c>
      <c r="O2102" s="20"/>
      <c r="P2102" s="21">
        <v>1</v>
      </c>
      <c r="Q2102" s="20"/>
    </row>
    <row r="2103" spans="1:17" ht="25.5" x14ac:dyDescent="0.25">
      <c r="A2103" s="15" t="s">
        <v>1125</v>
      </c>
      <c r="B2103" s="15" t="s">
        <v>5617</v>
      </c>
      <c r="D2103" s="15">
        <v>2201964</v>
      </c>
      <c r="E2103" s="15">
        <v>2200975</v>
      </c>
      <c r="F2103" s="15">
        <f>ABS(Tabelle2[[#This Row],[Stop]]-Tabelle2[[#This Row],[Start]]+1)</f>
        <v>988</v>
      </c>
      <c r="G2103" s="16">
        <f>Tabelle2[[#This Row],[Size '[bp']]]/$F$3118*100</f>
        <v>3.4071080273948041E-2</v>
      </c>
      <c r="I2103" s="14" t="s">
        <v>9192</v>
      </c>
      <c r="J2103" s="14" t="s">
        <v>8843</v>
      </c>
      <c r="K2103" s="22"/>
      <c r="L2103" s="22"/>
      <c r="M2103" s="24"/>
      <c r="N2103" s="21">
        <v>1</v>
      </c>
      <c r="O2103" s="20"/>
      <c r="P2103" s="21">
        <v>1</v>
      </c>
      <c r="Q2103" s="20"/>
    </row>
    <row r="2104" spans="1:17" x14ac:dyDescent="0.25">
      <c r="A2104" s="15" t="s">
        <v>1124</v>
      </c>
      <c r="B2104" s="15" t="s">
        <v>5618</v>
      </c>
      <c r="D2104" s="15">
        <v>2202440</v>
      </c>
      <c r="E2104" s="15">
        <v>2202045</v>
      </c>
      <c r="F2104" s="15">
        <f>ABS(Tabelle2[[#This Row],[Stop]]-Tabelle2[[#This Row],[Start]]+1)</f>
        <v>394</v>
      </c>
      <c r="G2104" s="16">
        <f>Tabelle2[[#This Row],[Size '[bp']]]/$F$3118*100</f>
        <v>1.3587050230703975E-2</v>
      </c>
      <c r="I2104" s="14" t="s">
        <v>6798</v>
      </c>
      <c r="J2104" s="14" t="s">
        <v>6566</v>
      </c>
      <c r="K2104" s="22"/>
      <c r="L2104" s="22"/>
      <c r="M2104" s="24"/>
      <c r="N2104" s="21">
        <v>1</v>
      </c>
      <c r="O2104" s="20"/>
      <c r="P2104" s="21">
        <v>1</v>
      </c>
      <c r="Q2104" s="20"/>
    </row>
    <row r="2105" spans="1:17" ht="25.5" x14ac:dyDescent="0.25">
      <c r="A2105" s="15" t="s">
        <v>1123</v>
      </c>
      <c r="B2105" s="15" t="s">
        <v>5619</v>
      </c>
      <c r="D2105" s="15">
        <v>2202675</v>
      </c>
      <c r="E2105" s="15">
        <v>2204105</v>
      </c>
      <c r="F2105" s="15">
        <f>ABS(Tabelle2[[#This Row],[Stop]]-Tabelle2[[#This Row],[Start]]+1)</f>
        <v>1431</v>
      </c>
      <c r="G2105" s="16">
        <f>Tabelle2[[#This Row],[Size '[bp']]]/$F$3118*100</f>
        <v>4.9347890558724329E-2</v>
      </c>
      <c r="I2105" s="14" t="s">
        <v>11274</v>
      </c>
      <c r="J2105" s="14" t="s">
        <v>6554</v>
      </c>
      <c r="K2105" s="22"/>
      <c r="L2105" s="22"/>
      <c r="M2105" s="24"/>
      <c r="N2105" s="21">
        <v>1</v>
      </c>
      <c r="O2105" s="20"/>
      <c r="P2105" s="21">
        <v>1</v>
      </c>
      <c r="Q2105" s="20"/>
    </row>
    <row r="2106" spans="1:17" x14ac:dyDescent="0.25">
      <c r="A2106" s="15" t="s">
        <v>1122</v>
      </c>
      <c r="B2106" s="15" t="s">
        <v>5620</v>
      </c>
      <c r="D2106" s="15">
        <v>2204190</v>
      </c>
      <c r="E2106" s="15">
        <v>2204798</v>
      </c>
      <c r="F2106" s="15">
        <f>ABS(Tabelle2[[#This Row],[Stop]]-Tabelle2[[#This Row],[Start]]+1)</f>
        <v>609</v>
      </c>
      <c r="G2106" s="16">
        <f>Tabelle2[[#This Row],[Size '[bp']]]/$F$3118*100</f>
        <v>2.100130352918457E-2</v>
      </c>
      <c r="I2106" s="14" t="s">
        <v>6560</v>
      </c>
      <c r="J2106" s="14" t="s">
        <v>11627</v>
      </c>
      <c r="K2106" s="22"/>
      <c r="L2106" s="22"/>
      <c r="M2106" s="24"/>
      <c r="N2106" s="20"/>
      <c r="O2106" s="21">
        <v>1</v>
      </c>
      <c r="P2106" s="20"/>
      <c r="Q2106" s="21">
        <v>1</v>
      </c>
    </row>
    <row r="2107" spans="1:17" ht="38.25" x14ac:dyDescent="0.25">
      <c r="A2107" s="15" t="s">
        <v>1121</v>
      </c>
      <c r="B2107" s="15" t="s">
        <v>5621</v>
      </c>
      <c r="C2107" s="15" t="s">
        <v>9193</v>
      </c>
      <c r="D2107" s="15">
        <v>2204884</v>
      </c>
      <c r="E2107" s="15">
        <v>2207319</v>
      </c>
      <c r="F2107" s="15">
        <f>ABS(Tabelle2[[#This Row],[Stop]]-Tabelle2[[#This Row],[Start]]+1)</f>
        <v>2436</v>
      </c>
      <c r="G2107" s="16">
        <f>Tabelle2[[#This Row],[Size '[bp']]]/$F$3118*100</f>
        <v>8.400521411673828E-2</v>
      </c>
      <c r="H2107" s="15" t="s">
        <v>9194</v>
      </c>
      <c r="I2107" s="14" t="s">
        <v>11249</v>
      </c>
      <c r="J2107" s="14" t="s">
        <v>11250</v>
      </c>
      <c r="K2107" s="29"/>
      <c r="L2107" s="29"/>
      <c r="M2107" s="30" t="s">
        <v>11248</v>
      </c>
      <c r="N2107" s="20"/>
      <c r="O2107" s="20"/>
      <c r="P2107" s="20"/>
      <c r="Q2107" s="20"/>
    </row>
    <row r="2108" spans="1:17" x14ac:dyDescent="0.25">
      <c r="A2108" s="15" t="s">
        <v>1120</v>
      </c>
      <c r="B2108" s="15" t="s">
        <v>5622</v>
      </c>
      <c r="D2108" s="15">
        <v>2207363</v>
      </c>
      <c r="E2108" s="15">
        <v>2208388</v>
      </c>
      <c r="F2108" s="15">
        <f>ABS(Tabelle2[[#This Row],[Stop]]-Tabelle2[[#This Row],[Start]]+1)</f>
        <v>1026</v>
      </c>
      <c r="G2108" s="16">
        <f>Tabelle2[[#This Row],[Size '[bp']]]/$F$3118*100</f>
        <v>3.5381506438330657E-2</v>
      </c>
      <c r="I2108" s="14" t="s">
        <v>6560</v>
      </c>
      <c r="J2108" s="14" t="s">
        <v>11627</v>
      </c>
      <c r="K2108" s="22"/>
      <c r="L2108" s="22"/>
      <c r="M2108" s="24"/>
      <c r="N2108" s="20"/>
      <c r="O2108" s="20"/>
      <c r="P2108" s="20"/>
      <c r="Q2108" s="20"/>
    </row>
    <row r="2109" spans="1:17" x14ac:dyDescent="0.25">
      <c r="A2109" s="15" t="s">
        <v>1119</v>
      </c>
      <c r="D2109" s="15">
        <v>2208510</v>
      </c>
      <c r="E2109" s="15">
        <v>2208641</v>
      </c>
      <c r="F2109" s="15">
        <f>ABS(Tabelle2[[#This Row],[Stop]]-Tabelle2[[#This Row],[Start]]+1)</f>
        <v>132</v>
      </c>
      <c r="G2109" s="16">
        <f>Tabelle2[[#This Row],[Size '[bp']]]/$F$3118*100</f>
        <v>4.5520066762764584E-3</v>
      </c>
      <c r="I2109" s="14" t="s">
        <v>120</v>
      </c>
      <c r="J2109" s="14" t="s">
        <v>11627</v>
      </c>
      <c r="K2109" s="22"/>
      <c r="L2109" s="22"/>
      <c r="M2109" s="24"/>
      <c r="N2109" s="20"/>
      <c r="O2109" s="20"/>
      <c r="P2109" s="20"/>
      <c r="Q2109" s="20"/>
    </row>
    <row r="2110" spans="1:17" x14ac:dyDescent="0.25">
      <c r="A2110" s="15" t="s">
        <v>1118</v>
      </c>
      <c r="B2110" s="15" t="s">
        <v>5623</v>
      </c>
      <c r="D2110" s="15">
        <v>2209097</v>
      </c>
      <c r="E2110" s="15">
        <v>2208723</v>
      </c>
      <c r="F2110" s="15">
        <f>ABS(Tabelle2[[#This Row],[Stop]]-Tabelle2[[#This Row],[Start]]+1)</f>
        <v>373</v>
      </c>
      <c r="G2110" s="16">
        <f>Tabelle2[[#This Row],[Size '[bp']]]/$F$3118*100</f>
        <v>1.2862867350387264E-2</v>
      </c>
      <c r="I2110" s="14" t="s">
        <v>120</v>
      </c>
      <c r="J2110" s="14" t="s">
        <v>11627</v>
      </c>
      <c r="K2110" s="22"/>
      <c r="L2110" s="22"/>
      <c r="M2110" s="24"/>
      <c r="N2110" s="20"/>
      <c r="O2110" s="20"/>
      <c r="P2110" s="20"/>
      <c r="Q2110" s="20"/>
    </row>
    <row r="2111" spans="1:17" x14ac:dyDescent="0.25">
      <c r="A2111" s="15" t="s">
        <v>1117</v>
      </c>
      <c r="B2111" s="15" t="s">
        <v>5624</v>
      </c>
      <c r="D2111" s="15">
        <v>2210577</v>
      </c>
      <c r="E2111" s="15">
        <v>2209537</v>
      </c>
      <c r="F2111" s="15">
        <f>ABS(Tabelle2[[#This Row],[Stop]]-Tabelle2[[#This Row],[Start]]+1)</f>
        <v>1039</v>
      </c>
      <c r="G2111" s="16">
        <f>Tabelle2[[#This Row],[Size '[bp']]]/$F$3118*100</f>
        <v>3.5829810126145764E-2</v>
      </c>
      <c r="I2111" s="14" t="s">
        <v>120</v>
      </c>
      <c r="J2111" s="14" t="s">
        <v>11627</v>
      </c>
      <c r="K2111" s="22"/>
      <c r="L2111" s="22"/>
      <c r="M2111" s="24"/>
      <c r="N2111" s="20"/>
      <c r="O2111" s="20"/>
      <c r="P2111" s="20"/>
      <c r="Q2111" s="20"/>
    </row>
    <row r="2112" spans="1:17" ht="25.5" x14ac:dyDescent="0.25">
      <c r="A2112" s="15" t="s">
        <v>1116</v>
      </c>
      <c r="B2112" s="15" t="s">
        <v>5625</v>
      </c>
      <c r="D2112" s="15">
        <v>2210713</v>
      </c>
      <c r="E2112" s="15">
        <v>2211759</v>
      </c>
      <c r="F2112" s="15">
        <f>ABS(Tabelle2[[#This Row],[Stop]]-Tabelle2[[#This Row],[Start]]+1)</f>
        <v>1047</v>
      </c>
      <c r="G2112" s="16">
        <f>Tabelle2[[#This Row],[Size '[bp']]]/$F$3118*100</f>
        <v>3.6105689318647362E-2</v>
      </c>
      <c r="I2112" s="14" t="s">
        <v>9195</v>
      </c>
      <c r="J2112" s="14" t="s">
        <v>6653</v>
      </c>
      <c r="K2112" s="22" t="s">
        <v>7797</v>
      </c>
      <c r="L2112" s="22"/>
      <c r="M2112" s="24"/>
      <c r="N2112" s="20"/>
      <c r="O2112" s="20"/>
      <c r="P2112" s="20"/>
      <c r="Q2112" s="20"/>
    </row>
    <row r="2113" spans="1:17" ht="25.5" x14ac:dyDescent="0.25">
      <c r="A2113" s="15" t="s">
        <v>1115</v>
      </c>
      <c r="B2113" s="15" t="s">
        <v>5626</v>
      </c>
      <c r="D2113" s="15">
        <v>2212147</v>
      </c>
      <c r="E2113" s="15">
        <v>2211767</v>
      </c>
      <c r="F2113" s="15">
        <f>ABS(Tabelle2[[#This Row],[Stop]]-Tabelle2[[#This Row],[Start]]+1)</f>
        <v>379</v>
      </c>
      <c r="G2113" s="16">
        <f>Tabelle2[[#This Row],[Size '[bp']]]/$F$3118*100</f>
        <v>1.3069776744763468E-2</v>
      </c>
      <c r="I2113" s="14" t="s">
        <v>9196</v>
      </c>
      <c r="J2113" s="14" t="s">
        <v>6575</v>
      </c>
      <c r="K2113" s="22"/>
      <c r="L2113" s="22"/>
      <c r="M2113" s="24"/>
      <c r="N2113" s="20"/>
      <c r="O2113" s="20"/>
      <c r="P2113" s="20"/>
      <c r="Q2113" s="20"/>
    </row>
    <row r="2114" spans="1:17" x14ac:dyDescent="0.25">
      <c r="A2114" s="15" t="s">
        <v>1114</v>
      </c>
      <c r="B2114" s="15" t="s">
        <v>5627</v>
      </c>
      <c r="D2114" s="15">
        <v>2212391</v>
      </c>
      <c r="E2114" s="15">
        <v>2212158</v>
      </c>
      <c r="F2114" s="15">
        <f>ABS(Tabelle2[[#This Row],[Stop]]-Tabelle2[[#This Row],[Start]]+1)</f>
        <v>232</v>
      </c>
      <c r="G2114" s="16">
        <f>Tabelle2[[#This Row],[Size '[bp']]]/$F$3118*100</f>
        <v>8.0004965825465034E-3</v>
      </c>
      <c r="I2114" s="14" t="s">
        <v>6564</v>
      </c>
      <c r="J2114" s="14" t="s">
        <v>11627</v>
      </c>
      <c r="K2114" s="22"/>
      <c r="L2114" s="22"/>
      <c r="M2114" s="24"/>
      <c r="N2114" s="20"/>
      <c r="O2114" s="20"/>
      <c r="P2114" s="20"/>
      <c r="Q2114" s="20"/>
    </row>
    <row r="2115" spans="1:17" x14ac:dyDescent="0.25">
      <c r="A2115" s="15" t="s">
        <v>1113</v>
      </c>
      <c r="B2115" s="15" t="s">
        <v>5628</v>
      </c>
      <c r="D2115" s="15">
        <v>2213075</v>
      </c>
      <c r="E2115" s="15">
        <v>2212422</v>
      </c>
      <c r="F2115" s="15">
        <f>ABS(Tabelle2[[#This Row],[Stop]]-Tabelle2[[#This Row],[Start]]+1)</f>
        <v>652</v>
      </c>
      <c r="G2115" s="16">
        <f>Tabelle2[[#This Row],[Size '[bp']]]/$F$3118*100</f>
        <v>2.2484154188880688E-2</v>
      </c>
      <c r="I2115" s="14" t="s">
        <v>6560</v>
      </c>
      <c r="J2115" s="14" t="s">
        <v>11627</v>
      </c>
      <c r="K2115" s="22"/>
      <c r="L2115" s="22"/>
      <c r="M2115" s="24"/>
      <c r="N2115" s="20"/>
      <c r="O2115" s="20"/>
      <c r="P2115" s="20"/>
      <c r="Q2115" s="20"/>
    </row>
    <row r="2116" spans="1:17" ht="38.25" x14ac:dyDescent="0.25">
      <c r="A2116" s="15" t="s">
        <v>1112</v>
      </c>
      <c r="B2116" s="15" t="s">
        <v>5629</v>
      </c>
      <c r="C2116" s="15" t="s">
        <v>9197</v>
      </c>
      <c r="D2116" s="15">
        <v>2213130</v>
      </c>
      <c r="E2116" s="15">
        <v>2214854</v>
      </c>
      <c r="F2116" s="15">
        <f>ABS(Tabelle2[[#This Row],[Stop]]-Tabelle2[[#This Row],[Start]]+1)</f>
        <v>1725</v>
      </c>
      <c r="G2116" s="16">
        <f>Tabelle2[[#This Row],[Size '[bp']]]/$F$3118*100</f>
        <v>5.9486450883158265E-2</v>
      </c>
      <c r="H2116" s="15" t="s">
        <v>9198</v>
      </c>
      <c r="I2116" s="14" t="s">
        <v>9199</v>
      </c>
      <c r="J2116" s="14" t="s">
        <v>11250</v>
      </c>
      <c r="K2116" s="29"/>
      <c r="L2116" s="29"/>
      <c r="M2116" s="30" t="s">
        <v>11248</v>
      </c>
      <c r="N2116" s="20"/>
      <c r="O2116" s="20"/>
      <c r="P2116" s="20"/>
      <c r="Q2116" s="20"/>
    </row>
    <row r="2117" spans="1:17" ht="25.5" x14ac:dyDescent="0.25">
      <c r="A2117" s="15" t="s">
        <v>1111</v>
      </c>
      <c r="B2117" s="15" t="s">
        <v>5630</v>
      </c>
      <c r="C2117" s="15" t="s">
        <v>9200</v>
      </c>
      <c r="D2117" s="15">
        <v>2216203</v>
      </c>
      <c r="E2117" s="15">
        <v>2214893</v>
      </c>
      <c r="F2117" s="15">
        <f>ABS(Tabelle2[[#This Row],[Stop]]-Tabelle2[[#This Row],[Start]]+1)</f>
        <v>1309</v>
      </c>
      <c r="G2117" s="16">
        <f>Tabelle2[[#This Row],[Size '[bp']]]/$F$3118*100</f>
        <v>4.5140732873074879E-2</v>
      </c>
      <c r="H2117" s="15" t="s">
        <v>9201</v>
      </c>
      <c r="I2117" s="14" t="s">
        <v>11275</v>
      </c>
      <c r="J2117" s="14" t="s">
        <v>6754</v>
      </c>
      <c r="K2117" s="22" t="s">
        <v>6893</v>
      </c>
      <c r="L2117" s="22"/>
      <c r="M2117" s="24" t="s">
        <v>11463</v>
      </c>
      <c r="N2117" s="20"/>
      <c r="O2117" s="20"/>
      <c r="P2117" s="20"/>
      <c r="Q2117" s="20"/>
    </row>
    <row r="2118" spans="1:17" x14ac:dyDescent="0.25">
      <c r="A2118" s="15" t="s">
        <v>1110</v>
      </c>
      <c r="B2118" s="15" t="s">
        <v>5631</v>
      </c>
      <c r="D2118" s="15">
        <v>2216424</v>
      </c>
      <c r="E2118" s="15">
        <v>2216927</v>
      </c>
      <c r="F2118" s="15">
        <f>ABS(Tabelle2[[#This Row],[Stop]]-Tabelle2[[#This Row],[Start]]+1)</f>
        <v>504</v>
      </c>
      <c r="G2118" s="16">
        <f>Tabelle2[[#This Row],[Size '[bp']]]/$F$3118*100</f>
        <v>1.7380389127601023E-2</v>
      </c>
      <c r="I2118" s="14" t="s">
        <v>6589</v>
      </c>
      <c r="J2118" s="14" t="s">
        <v>11627</v>
      </c>
      <c r="K2118" s="22"/>
      <c r="L2118" s="22"/>
      <c r="M2118" s="24"/>
      <c r="N2118" s="20"/>
      <c r="O2118" s="20"/>
      <c r="P2118" s="20"/>
      <c r="Q2118" s="20"/>
    </row>
    <row r="2119" spans="1:17" x14ac:dyDescent="0.25">
      <c r="A2119" s="15" t="s">
        <v>1109</v>
      </c>
      <c r="B2119" s="15" t="s">
        <v>5632</v>
      </c>
      <c r="D2119" s="15">
        <v>2218240</v>
      </c>
      <c r="E2119" s="15">
        <v>2217035</v>
      </c>
      <c r="F2119" s="15">
        <f>ABS(Tabelle2[[#This Row],[Stop]]-Tabelle2[[#This Row],[Start]]+1)</f>
        <v>1204</v>
      </c>
      <c r="G2119" s="16">
        <f>Tabelle2[[#This Row],[Size '[bp']]]/$F$3118*100</f>
        <v>4.1519818471491332E-2</v>
      </c>
      <c r="I2119" s="14" t="s">
        <v>9202</v>
      </c>
      <c r="J2119" s="14" t="s">
        <v>6643</v>
      </c>
      <c r="K2119" s="22"/>
      <c r="L2119" s="22"/>
      <c r="M2119" s="24"/>
      <c r="N2119" s="20"/>
      <c r="O2119" s="20"/>
      <c r="P2119" s="20"/>
      <c r="Q2119" s="20"/>
    </row>
    <row r="2120" spans="1:17" ht="25.5" x14ac:dyDescent="0.25">
      <c r="A2120" s="15" t="s">
        <v>1108</v>
      </c>
      <c r="B2120" s="15" t="s">
        <v>5633</v>
      </c>
      <c r="C2120" s="15" t="s">
        <v>9203</v>
      </c>
      <c r="D2120" s="15">
        <v>2221954</v>
      </c>
      <c r="E2120" s="15">
        <v>2218388</v>
      </c>
      <c r="F2120" s="15">
        <f>ABS(Tabelle2[[#This Row],[Stop]]-Tabelle2[[#This Row],[Start]]+1)</f>
        <v>3565</v>
      </c>
      <c r="G2120" s="16">
        <f>Tabelle2[[#This Row],[Size '[bp']]]/$F$3118*100</f>
        <v>0.12293866515852708</v>
      </c>
      <c r="H2120" s="15" t="s">
        <v>9204</v>
      </c>
      <c r="I2120" s="14" t="s">
        <v>11276</v>
      </c>
      <c r="J2120" s="14" t="s">
        <v>6554</v>
      </c>
      <c r="K2120" s="22"/>
      <c r="L2120" s="22"/>
      <c r="M2120" s="24"/>
      <c r="N2120" s="20"/>
      <c r="O2120" s="20"/>
      <c r="P2120" s="20"/>
      <c r="Q2120" s="20"/>
    </row>
    <row r="2121" spans="1:17" x14ac:dyDescent="0.25">
      <c r="A2121" s="15" t="s">
        <v>116</v>
      </c>
      <c r="B2121" s="15" t="s">
        <v>5634</v>
      </c>
      <c r="D2121" s="15">
        <v>2222050</v>
      </c>
      <c r="E2121" s="15">
        <v>2222892</v>
      </c>
      <c r="F2121" s="15">
        <f>ABS(Tabelle2[[#This Row],[Stop]]-Tabelle2[[#This Row],[Start]]+1)</f>
        <v>843</v>
      </c>
      <c r="G2121" s="16">
        <f>Tabelle2[[#This Row],[Size '[bp']]]/$F$3118*100</f>
        <v>2.9070769909856475E-2</v>
      </c>
      <c r="I2121" s="14" t="s">
        <v>7320</v>
      </c>
      <c r="J2121" s="14" t="s">
        <v>6563</v>
      </c>
      <c r="K2121" s="22"/>
      <c r="L2121" s="22"/>
      <c r="M2121" s="24"/>
      <c r="N2121" s="20"/>
      <c r="O2121" s="20"/>
      <c r="P2121" s="20"/>
      <c r="Q2121" s="20"/>
    </row>
    <row r="2122" spans="1:17" ht="25.5" x14ac:dyDescent="0.25">
      <c r="A2122" s="15" t="s">
        <v>104</v>
      </c>
      <c r="B2122" s="15" t="s">
        <v>5635</v>
      </c>
      <c r="D2122" s="15">
        <v>2223225</v>
      </c>
      <c r="E2122" s="15">
        <v>2223695</v>
      </c>
      <c r="F2122" s="15">
        <f>ABS(Tabelle2[[#This Row],[Stop]]-Tabelle2[[#This Row],[Start]]+1)</f>
        <v>471</v>
      </c>
      <c r="G2122" s="16">
        <f>Tabelle2[[#This Row],[Size '[bp']]]/$F$3118*100</f>
        <v>1.6242387458531911E-2</v>
      </c>
      <c r="I2122" s="14" t="s">
        <v>8198</v>
      </c>
      <c r="J2122" s="14" t="s">
        <v>6643</v>
      </c>
      <c r="K2122" s="22"/>
      <c r="L2122" s="22"/>
      <c r="M2122" s="24"/>
      <c r="N2122" s="20"/>
      <c r="O2122" s="20"/>
      <c r="P2122" s="20"/>
      <c r="Q2122" s="20"/>
    </row>
    <row r="2123" spans="1:17" x14ac:dyDescent="0.25">
      <c r="A2123" s="15" t="s">
        <v>117</v>
      </c>
      <c r="B2123" s="15" t="s">
        <v>5636</v>
      </c>
      <c r="D2123" s="15">
        <v>2223692</v>
      </c>
      <c r="E2123" s="15">
        <v>2224678</v>
      </c>
      <c r="F2123" s="15">
        <f>ABS(Tabelle2[[#This Row],[Stop]]-Tabelle2[[#This Row],[Start]]+1)</f>
        <v>987</v>
      </c>
      <c r="G2123" s="16">
        <f>Tabelle2[[#This Row],[Size '[bp']]]/$F$3118*100</f>
        <v>3.4036595374885334E-2</v>
      </c>
      <c r="I2123" s="14" t="s">
        <v>9205</v>
      </c>
      <c r="J2123" s="14" t="s">
        <v>8827</v>
      </c>
      <c r="K2123" s="22"/>
      <c r="L2123" s="22"/>
      <c r="M2123" s="24"/>
      <c r="N2123" s="20"/>
      <c r="O2123" s="20"/>
      <c r="P2123" s="20"/>
      <c r="Q2123" s="20"/>
    </row>
    <row r="2124" spans="1:17" x14ac:dyDescent="0.25">
      <c r="A2124" s="15" t="s">
        <v>1107</v>
      </c>
      <c r="B2124" s="15" t="s">
        <v>5637</v>
      </c>
      <c r="D2124" s="15">
        <v>2225600</v>
      </c>
      <c r="E2124" s="15">
        <v>2224713</v>
      </c>
      <c r="F2124" s="15">
        <f>ABS(Tabelle2[[#This Row],[Stop]]-Tabelle2[[#This Row],[Start]]+1)</f>
        <v>886</v>
      </c>
      <c r="G2124" s="16">
        <f>Tabelle2[[#This Row],[Size '[bp']]]/$F$3118*100</f>
        <v>3.0553620569552589E-2</v>
      </c>
      <c r="I2124" s="14" t="s">
        <v>9206</v>
      </c>
      <c r="J2124" s="14" t="s">
        <v>6563</v>
      </c>
      <c r="K2124" s="22" t="s">
        <v>7013</v>
      </c>
      <c r="L2124" s="22"/>
      <c r="M2124" s="24"/>
      <c r="N2124" s="20"/>
      <c r="O2124" s="20"/>
      <c r="P2124" s="20"/>
      <c r="Q2124" s="20"/>
    </row>
    <row r="2125" spans="1:17" x14ac:dyDescent="0.25">
      <c r="A2125" s="15" t="s">
        <v>1106</v>
      </c>
      <c r="B2125" s="15" t="s">
        <v>5638</v>
      </c>
      <c r="D2125" s="15">
        <v>2228422</v>
      </c>
      <c r="E2125" s="15">
        <v>2225768</v>
      </c>
      <c r="F2125" s="15">
        <f>ABS(Tabelle2[[#This Row],[Stop]]-Tabelle2[[#This Row],[Start]]+1)</f>
        <v>2653</v>
      </c>
      <c r="G2125" s="16">
        <f>Tabelle2[[#This Row],[Size '[bp']]]/$F$3118*100</f>
        <v>9.1488437213344279E-2</v>
      </c>
      <c r="I2125" s="14" t="s">
        <v>9207</v>
      </c>
      <c r="J2125" s="14" t="s">
        <v>6563</v>
      </c>
      <c r="K2125" s="22"/>
      <c r="L2125" s="22"/>
      <c r="M2125" s="24"/>
      <c r="N2125" s="20"/>
      <c r="O2125" s="20"/>
      <c r="P2125" s="20"/>
      <c r="Q2125" s="20"/>
    </row>
    <row r="2126" spans="1:17" x14ac:dyDescent="0.25">
      <c r="A2126" s="15" t="s">
        <v>1105</v>
      </c>
      <c r="B2126" s="15" t="s">
        <v>5639</v>
      </c>
      <c r="D2126" s="15">
        <v>2229345</v>
      </c>
      <c r="E2126" s="15">
        <v>2228392</v>
      </c>
      <c r="F2126" s="15">
        <f>ABS(Tabelle2[[#This Row],[Stop]]-Tabelle2[[#This Row],[Start]]+1)</f>
        <v>952</v>
      </c>
      <c r="G2126" s="16">
        <f>Tabelle2[[#This Row],[Size '[bp']]]/$F$3118*100</f>
        <v>3.2829623907690821E-2</v>
      </c>
      <c r="I2126" s="14" t="s">
        <v>9208</v>
      </c>
      <c r="J2126" s="14" t="s">
        <v>6643</v>
      </c>
      <c r="K2126" s="22"/>
      <c r="L2126" s="22"/>
      <c r="M2126" s="24"/>
      <c r="N2126" s="20"/>
      <c r="O2126" s="20"/>
      <c r="P2126" s="20"/>
      <c r="Q2126" s="20"/>
    </row>
    <row r="2127" spans="1:17" x14ac:dyDescent="0.25">
      <c r="A2127" s="15" t="s">
        <v>1104</v>
      </c>
      <c r="B2127" s="15" t="s">
        <v>5640</v>
      </c>
      <c r="D2127" s="15">
        <v>2230032</v>
      </c>
      <c r="E2127" s="15">
        <v>2229451</v>
      </c>
      <c r="F2127" s="15">
        <f>ABS(Tabelle2[[#This Row],[Stop]]-Tabelle2[[#This Row],[Start]]+1)</f>
        <v>580</v>
      </c>
      <c r="G2127" s="16">
        <f>Tabelle2[[#This Row],[Size '[bp']]]/$F$3118*100</f>
        <v>2.0001241456366257E-2</v>
      </c>
      <c r="I2127" s="14" t="s">
        <v>6589</v>
      </c>
      <c r="J2127" s="14" t="s">
        <v>11627</v>
      </c>
      <c r="K2127" s="22"/>
      <c r="L2127" s="22"/>
      <c r="M2127" s="24"/>
      <c r="N2127" s="20"/>
      <c r="O2127" s="20"/>
      <c r="P2127" s="20"/>
      <c r="Q2127" s="20"/>
    </row>
    <row r="2128" spans="1:17" x14ac:dyDescent="0.25">
      <c r="A2128" s="15" t="s">
        <v>1103</v>
      </c>
      <c r="B2128" s="15" t="s">
        <v>5641</v>
      </c>
      <c r="C2128" s="15" t="s">
        <v>9209</v>
      </c>
      <c r="D2128" s="15">
        <v>2230964</v>
      </c>
      <c r="E2128" s="15">
        <v>2230032</v>
      </c>
      <c r="F2128" s="15">
        <f>ABS(Tabelle2[[#This Row],[Stop]]-Tabelle2[[#This Row],[Start]]+1)</f>
        <v>931</v>
      </c>
      <c r="G2128" s="16">
        <f>Tabelle2[[#This Row],[Size '[bp']]]/$F$3118*100</f>
        <v>3.2105441027374115E-2</v>
      </c>
      <c r="H2128" s="15" t="s">
        <v>9210</v>
      </c>
      <c r="I2128" s="14" t="s">
        <v>9211</v>
      </c>
      <c r="J2128" s="14" t="s">
        <v>6575</v>
      </c>
      <c r="K2128" s="22"/>
      <c r="L2128" s="22"/>
      <c r="M2128" s="24"/>
      <c r="N2128" s="20"/>
      <c r="O2128" s="20"/>
      <c r="P2128" s="20"/>
      <c r="Q2128" s="20"/>
    </row>
    <row r="2129" spans="1:17" ht="25.5" x14ac:dyDescent="0.25">
      <c r="A2129" s="15" t="s">
        <v>25</v>
      </c>
      <c r="B2129" s="15" t="s">
        <v>5642</v>
      </c>
      <c r="C2129" s="15" t="s">
        <v>9212</v>
      </c>
      <c r="D2129" s="15">
        <v>2231536</v>
      </c>
      <c r="E2129" s="15">
        <v>2230964</v>
      </c>
      <c r="F2129" s="15">
        <f>ABS(Tabelle2[[#This Row],[Stop]]-Tabelle2[[#This Row],[Start]]+1)</f>
        <v>571</v>
      </c>
      <c r="G2129" s="16">
        <f>Tabelle2[[#This Row],[Size '[bp']]]/$F$3118*100</f>
        <v>1.9690877364801955E-2</v>
      </c>
      <c r="H2129" s="15" t="s">
        <v>9213</v>
      </c>
      <c r="I2129" s="14" t="s">
        <v>9214</v>
      </c>
      <c r="J2129" s="14" t="s">
        <v>6585</v>
      </c>
      <c r="K2129" s="29"/>
      <c r="L2129" s="29"/>
      <c r="M2129" s="30" t="s">
        <v>11474</v>
      </c>
      <c r="N2129" s="20"/>
      <c r="O2129" s="20"/>
      <c r="P2129" s="20"/>
      <c r="Q2129" s="20"/>
    </row>
    <row r="2130" spans="1:17" x14ac:dyDescent="0.25">
      <c r="A2130" s="15" t="s">
        <v>1102</v>
      </c>
      <c r="B2130" s="15" t="s">
        <v>5643</v>
      </c>
      <c r="D2130" s="15">
        <v>2231721</v>
      </c>
      <c r="E2130" s="15">
        <v>2232725</v>
      </c>
      <c r="F2130" s="15">
        <f>ABS(Tabelle2[[#This Row],[Stop]]-Tabelle2[[#This Row],[Start]]+1)</f>
        <v>1005</v>
      </c>
      <c r="G2130" s="16">
        <f>Tabelle2[[#This Row],[Size '[bp']]]/$F$3118*100</f>
        <v>3.4657323558013944E-2</v>
      </c>
      <c r="I2130" s="14" t="s">
        <v>6589</v>
      </c>
      <c r="J2130" s="14" t="s">
        <v>11627</v>
      </c>
      <c r="K2130" s="22"/>
      <c r="L2130" s="22"/>
      <c r="M2130" s="24"/>
      <c r="N2130" s="20"/>
      <c r="O2130" s="20"/>
      <c r="P2130" s="20"/>
      <c r="Q2130" s="20"/>
    </row>
    <row r="2131" spans="1:17" ht="25.5" x14ac:dyDescent="0.25">
      <c r="A2131" s="15" t="s">
        <v>1101</v>
      </c>
      <c r="B2131" s="15" t="s">
        <v>5644</v>
      </c>
      <c r="D2131" s="15">
        <v>2232883</v>
      </c>
      <c r="E2131" s="15">
        <v>2234535</v>
      </c>
      <c r="F2131" s="15">
        <f>ABS(Tabelle2[[#This Row],[Stop]]-Tabelle2[[#This Row],[Start]]+1)</f>
        <v>1653</v>
      </c>
      <c r="G2131" s="16">
        <f>Tabelle2[[#This Row],[Size '[bp']]]/$F$3118*100</f>
        <v>5.700353815064383E-2</v>
      </c>
      <c r="I2131" s="14" t="s">
        <v>9215</v>
      </c>
      <c r="J2131" s="14" t="s">
        <v>6563</v>
      </c>
      <c r="K2131" s="22"/>
      <c r="L2131" s="22"/>
      <c r="M2131" s="24"/>
      <c r="N2131" s="20"/>
      <c r="O2131" s="20"/>
      <c r="P2131" s="20"/>
      <c r="Q2131" s="20"/>
    </row>
    <row r="2132" spans="1:17" x14ac:dyDescent="0.25">
      <c r="A2132" s="15" t="s">
        <v>1100</v>
      </c>
      <c r="B2132" s="15" t="s">
        <v>5645</v>
      </c>
      <c r="D2132" s="15">
        <v>2235141</v>
      </c>
      <c r="E2132" s="15">
        <v>2234539</v>
      </c>
      <c r="F2132" s="15">
        <f>ABS(Tabelle2[[#This Row],[Stop]]-Tabelle2[[#This Row],[Start]]+1)</f>
        <v>601</v>
      </c>
      <c r="G2132" s="16">
        <f>Tabelle2[[#This Row],[Size '[bp']]]/$F$3118*100</f>
        <v>2.0725424336682969E-2</v>
      </c>
      <c r="I2132" s="14" t="s">
        <v>6560</v>
      </c>
      <c r="J2132" s="14" t="s">
        <v>11627</v>
      </c>
      <c r="K2132" s="22"/>
      <c r="L2132" s="22"/>
      <c r="M2132" s="24"/>
      <c r="N2132" s="20"/>
      <c r="O2132" s="20"/>
      <c r="P2132" s="20"/>
      <c r="Q2132" s="20"/>
    </row>
    <row r="2133" spans="1:17" x14ac:dyDescent="0.25">
      <c r="A2133" s="15" t="s">
        <v>1099</v>
      </c>
      <c r="B2133" s="15" t="s">
        <v>5646</v>
      </c>
      <c r="C2133" s="15" t="s">
        <v>9216</v>
      </c>
      <c r="D2133" s="15">
        <v>2235453</v>
      </c>
      <c r="E2133" s="15">
        <v>2236430</v>
      </c>
      <c r="F2133" s="15">
        <f>ABS(Tabelle2[[#This Row],[Stop]]-Tabelle2[[#This Row],[Start]]+1)</f>
        <v>978</v>
      </c>
      <c r="G2133" s="16">
        <f>Tabelle2[[#This Row],[Size '[bp']]]/$F$3118*100</f>
        <v>3.3726231283321036E-2</v>
      </c>
      <c r="H2133" s="15" t="s">
        <v>9217</v>
      </c>
      <c r="I2133" s="14" t="s">
        <v>9218</v>
      </c>
      <c r="J2133" s="14" t="s">
        <v>6643</v>
      </c>
      <c r="K2133" s="22"/>
      <c r="L2133" s="22"/>
      <c r="M2133" s="24"/>
      <c r="N2133" s="20"/>
      <c r="O2133" s="20"/>
      <c r="P2133" s="20"/>
      <c r="Q2133" s="20"/>
    </row>
    <row r="2134" spans="1:17" x14ac:dyDescent="0.25">
      <c r="A2134" s="15" t="s">
        <v>1098</v>
      </c>
      <c r="B2134" s="15" t="s">
        <v>5647</v>
      </c>
      <c r="D2134" s="15">
        <v>2236455</v>
      </c>
      <c r="E2134" s="15">
        <v>2236772</v>
      </c>
      <c r="F2134" s="15">
        <f>ABS(Tabelle2[[#This Row],[Stop]]-Tabelle2[[#This Row],[Start]]+1)</f>
        <v>318</v>
      </c>
      <c r="G2134" s="16">
        <f>Tabelle2[[#This Row],[Size '[bp']]]/$F$3118*100</f>
        <v>1.0966197901938741E-2</v>
      </c>
      <c r="I2134" s="14" t="s">
        <v>9219</v>
      </c>
      <c r="J2134" s="14" t="s">
        <v>11627</v>
      </c>
      <c r="K2134" s="22"/>
      <c r="L2134" s="22"/>
      <c r="M2134" s="24"/>
      <c r="N2134" s="20"/>
      <c r="O2134" s="20"/>
      <c r="P2134" s="20"/>
      <c r="Q2134" s="20"/>
    </row>
    <row r="2135" spans="1:17" ht="25.5" x14ac:dyDescent="0.25">
      <c r="A2135" s="15" t="s">
        <v>1097</v>
      </c>
      <c r="C2135" s="15" t="s">
        <v>9220</v>
      </c>
      <c r="D2135" s="15">
        <v>2238205</v>
      </c>
      <c r="E2135" s="15">
        <v>2236691</v>
      </c>
      <c r="F2135" s="15">
        <f>ABS(Tabelle2[[#This Row],[Stop]]-Tabelle2[[#This Row],[Start]]+1)</f>
        <v>1513</v>
      </c>
      <c r="G2135" s="16">
        <f>Tabelle2[[#This Row],[Size '[bp']]]/$F$3118*100</f>
        <v>5.217565228186577E-2</v>
      </c>
      <c r="H2135" s="15" t="s">
        <v>9221</v>
      </c>
      <c r="I2135" s="14" t="s">
        <v>6808</v>
      </c>
      <c r="J2135" s="14" t="s">
        <v>6554</v>
      </c>
      <c r="K2135" s="22"/>
      <c r="L2135" s="22"/>
      <c r="M2135" s="24"/>
      <c r="N2135" s="21">
        <v>1</v>
      </c>
      <c r="O2135" s="21"/>
      <c r="P2135" s="21">
        <v>1</v>
      </c>
      <c r="Q2135" s="21"/>
    </row>
    <row r="2136" spans="1:17" ht="25.5" x14ac:dyDescent="0.25">
      <c r="A2136" s="15" t="s">
        <v>1096</v>
      </c>
      <c r="B2136" s="15" t="s">
        <v>5648</v>
      </c>
      <c r="C2136" s="15" t="s">
        <v>1095</v>
      </c>
      <c r="D2136" s="15">
        <v>2239969</v>
      </c>
      <c r="E2136" s="15">
        <v>2238566</v>
      </c>
      <c r="F2136" s="15">
        <f>ABS(Tabelle2[[#This Row],[Stop]]-Tabelle2[[#This Row],[Start]]+1)</f>
        <v>1402</v>
      </c>
      <c r="G2136" s="16">
        <f>Tabelle2[[#This Row],[Size '[bp']]]/$F$3118*100</f>
        <v>4.8347828485906026E-2</v>
      </c>
      <c r="H2136" s="15" t="s">
        <v>9222</v>
      </c>
      <c r="I2136" s="14" t="s">
        <v>9223</v>
      </c>
      <c r="J2136" s="14" t="s">
        <v>6554</v>
      </c>
      <c r="K2136" s="22"/>
      <c r="L2136" s="22"/>
      <c r="M2136" s="24"/>
      <c r="N2136" s="20"/>
      <c r="O2136" s="20"/>
      <c r="P2136" s="20"/>
      <c r="Q2136" s="20"/>
    </row>
    <row r="2137" spans="1:17" ht="25.5" x14ac:dyDescent="0.25">
      <c r="A2137" s="15" t="s">
        <v>1094</v>
      </c>
      <c r="B2137" s="15" t="s">
        <v>5649</v>
      </c>
      <c r="D2137" s="15">
        <v>2240917</v>
      </c>
      <c r="E2137" s="15">
        <v>2240057</v>
      </c>
      <c r="F2137" s="15">
        <f>ABS(Tabelle2[[#This Row],[Stop]]-Tabelle2[[#This Row],[Start]]+1)</f>
        <v>859</v>
      </c>
      <c r="G2137" s="16">
        <f>Tabelle2[[#This Row],[Size '[bp']]]/$F$3118*100</f>
        <v>2.962252829485968E-2</v>
      </c>
      <c r="I2137" s="14" t="s">
        <v>9224</v>
      </c>
      <c r="J2137" s="14" t="s">
        <v>6563</v>
      </c>
      <c r="K2137" s="22"/>
      <c r="L2137" s="22"/>
      <c r="M2137" s="24"/>
      <c r="N2137" s="20"/>
      <c r="O2137" s="20"/>
      <c r="P2137" s="20"/>
      <c r="Q2137" s="20"/>
    </row>
    <row r="2138" spans="1:17" x14ac:dyDescent="0.25">
      <c r="A2138" s="15" t="s">
        <v>1093</v>
      </c>
      <c r="B2138" s="15" t="s">
        <v>5650</v>
      </c>
      <c r="D2138" s="15">
        <v>2241933</v>
      </c>
      <c r="E2138" s="15">
        <v>2240929</v>
      </c>
      <c r="F2138" s="15">
        <f>ABS(Tabelle2[[#This Row],[Stop]]-Tabelle2[[#This Row],[Start]]+1)</f>
        <v>1003</v>
      </c>
      <c r="G2138" s="16">
        <f>Tabelle2[[#This Row],[Size '[bp']]]/$F$3118*100</f>
        <v>3.4588353759888543E-2</v>
      </c>
      <c r="I2138" s="14" t="s">
        <v>8352</v>
      </c>
      <c r="J2138" s="14" t="s">
        <v>6566</v>
      </c>
      <c r="K2138" s="22"/>
      <c r="L2138" s="22"/>
      <c r="M2138" s="24"/>
      <c r="N2138" s="20"/>
      <c r="O2138" s="20"/>
      <c r="P2138" s="20"/>
      <c r="Q2138" s="20"/>
    </row>
    <row r="2139" spans="1:17" x14ac:dyDescent="0.25">
      <c r="A2139" s="15" t="s">
        <v>1092</v>
      </c>
      <c r="B2139" s="15" t="s">
        <v>5651</v>
      </c>
      <c r="D2139" s="15">
        <v>2242556</v>
      </c>
      <c r="E2139" s="15">
        <v>2241927</v>
      </c>
      <c r="F2139" s="15">
        <f>ABS(Tabelle2[[#This Row],[Stop]]-Tabelle2[[#This Row],[Start]]+1)</f>
        <v>628</v>
      </c>
      <c r="G2139" s="16">
        <f>Tabelle2[[#This Row],[Size '[bp']]]/$F$3118*100</f>
        <v>2.1656516611375878E-2</v>
      </c>
      <c r="I2139" s="14" t="s">
        <v>6560</v>
      </c>
      <c r="J2139" s="14" t="s">
        <v>11627</v>
      </c>
      <c r="K2139" s="22"/>
      <c r="L2139" s="22"/>
      <c r="M2139" s="24"/>
      <c r="N2139" s="20"/>
      <c r="O2139" s="20"/>
      <c r="P2139" s="20"/>
      <c r="Q2139" s="20"/>
    </row>
    <row r="2140" spans="1:17" x14ac:dyDescent="0.25">
      <c r="A2140" s="15" t="s">
        <v>1091</v>
      </c>
      <c r="B2140" s="15" t="s">
        <v>5652</v>
      </c>
      <c r="C2140" s="15" t="s">
        <v>9225</v>
      </c>
      <c r="D2140" s="15">
        <v>2245821</v>
      </c>
      <c r="E2140" s="15">
        <v>2242657</v>
      </c>
      <c r="F2140" s="15">
        <f>ABS(Tabelle2[[#This Row],[Stop]]-Tabelle2[[#This Row],[Start]]+1)</f>
        <v>3163</v>
      </c>
      <c r="G2140" s="16">
        <f>Tabelle2[[#This Row],[Size '[bp']]]/$F$3118*100</f>
        <v>0.10907573573532151</v>
      </c>
      <c r="H2140" s="15" t="s">
        <v>9226</v>
      </c>
      <c r="I2140" s="14" t="s">
        <v>9227</v>
      </c>
      <c r="J2140" s="14" t="s">
        <v>6575</v>
      </c>
      <c r="K2140" s="22"/>
      <c r="L2140" s="22"/>
      <c r="M2140" s="24"/>
      <c r="N2140" s="20"/>
      <c r="O2140" s="20"/>
      <c r="P2140" s="20"/>
      <c r="Q2140" s="20"/>
    </row>
    <row r="2141" spans="1:17" x14ac:dyDescent="0.25">
      <c r="A2141" s="15" t="s">
        <v>1090</v>
      </c>
      <c r="B2141" s="15" t="s">
        <v>5653</v>
      </c>
      <c r="D2141" s="15">
        <v>2246360</v>
      </c>
      <c r="E2141" s="15">
        <v>2246142</v>
      </c>
      <c r="F2141" s="15">
        <f>ABS(Tabelle2[[#This Row],[Stop]]-Tabelle2[[#This Row],[Start]]+1)</f>
        <v>217</v>
      </c>
      <c r="G2141" s="16">
        <f>Tabelle2[[#This Row],[Size '[bp']]]/$F$3118*100</f>
        <v>7.4832230966059964E-3</v>
      </c>
      <c r="I2141" s="14" t="s">
        <v>6564</v>
      </c>
      <c r="J2141" s="14" t="s">
        <v>11627</v>
      </c>
      <c r="K2141" s="22"/>
      <c r="L2141" s="22"/>
      <c r="M2141" s="24"/>
      <c r="N2141" s="20"/>
      <c r="O2141" s="20"/>
      <c r="P2141" s="20"/>
      <c r="Q2141" s="20"/>
    </row>
    <row r="2142" spans="1:17" ht="25.5" x14ac:dyDescent="0.25">
      <c r="A2142" s="15" t="s">
        <v>1089</v>
      </c>
      <c r="B2142" s="15" t="s">
        <v>5654</v>
      </c>
      <c r="C2142" s="15" t="s">
        <v>9228</v>
      </c>
      <c r="D2142" s="15">
        <v>2247533</v>
      </c>
      <c r="E2142" s="15">
        <v>2246436</v>
      </c>
      <c r="F2142" s="15">
        <f>ABS(Tabelle2[[#This Row],[Stop]]-Tabelle2[[#This Row],[Start]]+1)</f>
        <v>1096</v>
      </c>
      <c r="G2142" s="16">
        <f>Tabelle2[[#This Row],[Size '[bp']]]/$F$3118*100</f>
        <v>3.779544937271969E-2</v>
      </c>
      <c r="H2142" s="15" t="s">
        <v>9229</v>
      </c>
      <c r="I2142" s="14" t="s">
        <v>9230</v>
      </c>
      <c r="J2142" s="14" t="s">
        <v>6628</v>
      </c>
      <c r="K2142" s="22" t="s">
        <v>6826</v>
      </c>
      <c r="L2142" s="22"/>
      <c r="M2142" s="24" t="s">
        <v>11464</v>
      </c>
      <c r="N2142" s="20"/>
      <c r="O2142" s="20"/>
      <c r="P2142" s="20"/>
      <c r="Q2142" s="20"/>
    </row>
    <row r="2143" spans="1:17" x14ac:dyDescent="0.25">
      <c r="A2143" s="15" t="s">
        <v>1088</v>
      </c>
      <c r="B2143" s="15" t="s">
        <v>5655</v>
      </c>
      <c r="D2143" s="15">
        <v>2248309</v>
      </c>
      <c r="E2143" s="15">
        <v>2248022</v>
      </c>
      <c r="F2143" s="15">
        <f>ABS(Tabelle2[[#This Row],[Stop]]-Tabelle2[[#This Row],[Start]]+1)</f>
        <v>286</v>
      </c>
      <c r="G2143" s="16">
        <f>Tabelle2[[#This Row],[Size '[bp']]]/$F$3118*100</f>
        <v>9.8626811319323261E-3</v>
      </c>
      <c r="I2143" s="14" t="s">
        <v>6564</v>
      </c>
      <c r="J2143" s="14" t="s">
        <v>11627</v>
      </c>
      <c r="K2143" s="22"/>
      <c r="L2143" s="22"/>
      <c r="M2143" s="24"/>
      <c r="N2143" s="20"/>
      <c r="O2143" s="20"/>
      <c r="P2143" s="20"/>
      <c r="Q2143" s="20"/>
    </row>
    <row r="2144" spans="1:17" ht="51" x14ac:dyDescent="0.25">
      <c r="A2144" s="15" t="s">
        <v>1087</v>
      </c>
      <c r="B2144" s="15" t="s">
        <v>5656</v>
      </c>
      <c r="D2144" s="15">
        <v>2249008</v>
      </c>
      <c r="E2144" s="15">
        <v>2248550</v>
      </c>
      <c r="F2144" s="15">
        <f>ABS(Tabelle2[[#This Row],[Stop]]-Tabelle2[[#This Row],[Start]]+1)</f>
        <v>457</v>
      </c>
      <c r="G2144" s="16">
        <f>Tabelle2[[#This Row],[Size '[bp']]]/$F$3118*100</f>
        <v>1.5759598871654103E-2</v>
      </c>
      <c r="I2144" s="14" t="s">
        <v>10725</v>
      </c>
      <c r="J2144" s="14" t="s">
        <v>6628</v>
      </c>
      <c r="K2144" s="22" t="s">
        <v>6893</v>
      </c>
      <c r="L2144" s="22"/>
      <c r="M2144" s="24"/>
      <c r="N2144" s="20"/>
      <c r="O2144" s="20"/>
      <c r="P2144" s="20"/>
      <c r="Q2144" s="20"/>
    </row>
    <row r="2145" spans="1:17" x14ac:dyDescent="0.25">
      <c r="A2145" s="15" t="s">
        <v>1086</v>
      </c>
      <c r="B2145" s="15" t="s">
        <v>5657</v>
      </c>
      <c r="D2145" s="15">
        <v>2249789</v>
      </c>
      <c r="E2145" s="15">
        <v>2249085</v>
      </c>
      <c r="F2145" s="15">
        <f>ABS(Tabelle2[[#This Row],[Stop]]-Tabelle2[[#This Row],[Start]]+1)</f>
        <v>703</v>
      </c>
      <c r="G2145" s="16">
        <f>Tabelle2[[#This Row],[Size '[bp']]]/$F$3118*100</f>
        <v>2.4242884041078411E-2</v>
      </c>
      <c r="I2145" s="14" t="s">
        <v>10624</v>
      </c>
      <c r="J2145" s="14" t="s">
        <v>6563</v>
      </c>
      <c r="K2145" s="22" t="s">
        <v>6893</v>
      </c>
      <c r="L2145" s="22"/>
      <c r="M2145" s="24"/>
      <c r="N2145" s="20"/>
      <c r="O2145" s="20"/>
      <c r="P2145" s="20"/>
      <c r="Q2145" s="20"/>
    </row>
    <row r="2146" spans="1:17" x14ac:dyDescent="0.25">
      <c r="A2146" s="15" t="s">
        <v>1085</v>
      </c>
      <c r="B2146" s="15" t="s">
        <v>5658</v>
      </c>
      <c r="D2146" s="15">
        <v>2250531</v>
      </c>
      <c r="E2146" s="15">
        <v>2249791</v>
      </c>
      <c r="F2146" s="15">
        <f>ABS(Tabelle2[[#This Row],[Stop]]-Tabelle2[[#This Row],[Start]]+1)</f>
        <v>739</v>
      </c>
      <c r="G2146" s="16">
        <f>Tabelle2[[#This Row],[Size '[bp']]]/$F$3118*100</f>
        <v>2.5484340407335632E-2</v>
      </c>
      <c r="I2146" s="14" t="s">
        <v>6560</v>
      </c>
      <c r="J2146" s="14" t="s">
        <v>11627</v>
      </c>
      <c r="K2146" s="22" t="s">
        <v>6893</v>
      </c>
      <c r="L2146" s="22"/>
      <c r="M2146" s="24"/>
      <c r="N2146" s="20"/>
      <c r="O2146" s="20"/>
      <c r="P2146" s="20"/>
      <c r="Q2146" s="20"/>
    </row>
    <row r="2147" spans="1:17" ht="25.5" x14ac:dyDescent="0.25">
      <c r="A2147" s="15" t="s">
        <v>1084</v>
      </c>
      <c r="B2147" s="15" t="s">
        <v>5659</v>
      </c>
      <c r="C2147" s="15" t="s">
        <v>9231</v>
      </c>
      <c r="D2147" s="15">
        <v>2251887</v>
      </c>
      <c r="E2147" s="15">
        <v>2250559</v>
      </c>
      <c r="F2147" s="15">
        <f>ABS(Tabelle2[[#This Row],[Stop]]-Tabelle2[[#This Row],[Start]]+1)</f>
        <v>1327</v>
      </c>
      <c r="G2147" s="16">
        <f>Tabelle2[[#This Row],[Size '[bp']]]/$F$3118*100</f>
        <v>4.576146105620349E-2</v>
      </c>
      <c r="H2147" s="15" t="s">
        <v>9232</v>
      </c>
      <c r="I2147" s="14" t="s">
        <v>9233</v>
      </c>
      <c r="J2147" s="14" t="s">
        <v>6628</v>
      </c>
      <c r="K2147" s="29" t="s">
        <v>6893</v>
      </c>
      <c r="L2147" s="29"/>
      <c r="M2147" s="30" t="s">
        <v>11224</v>
      </c>
      <c r="N2147" s="20"/>
      <c r="O2147" s="20"/>
      <c r="P2147" s="20"/>
      <c r="Q2147" s="20"/>
    </row>
    <row r="2148" spans="1:17" x14ac:dyDescent="0.25">
      <c r="A2148" s="15" t="s">
        <v>1083</v>
      </c>
      <c r="B2148" s="15" t="s">
        <v>5660</v>
      </c>
      <c r="C2148" s="15" t="s">
        <v>9234</v>
      </c>
      <c r="D2148" s="15">
        <v>2252807</v>
      </c>
      <c r="E2148" s="15">
        <v>2252139</v>
      </c>
      <c r="F2148" s="15">
        <f>ABS(Tabelle2[[#This Row],[Stop]]-Tabelle2[[#This Row],[Start]]+1)</f>
        <v>667</v>
      </c>
      <c r="G2148" s="16">
        <f>Tabelle2[[#This Row],[Size '[bp']]]/$F$3118*100</f>
        <v>2.3001427674821193E-2</v>
      </c>
      <c r="H2148" s="15" t="s">
        <v>9235</v>
      </c>
      <c r="I2148" s="14" t="s">
        <v>9236</v>
      </c>
      <c r="J2148" s="14" t="s">
        <v>6628</v>
      </c>
      <c r="K2148" s="29"/>
      <c r="L2148" s="29"/>
      <c r="M2148" s="30" t="s">
        <v>11466</v>
      </c>
      <c r="N2148" s="20"/>
      <c r="O2148" s="20"/>
      <c r="P2148" s="20"/>
      <c r="Q2148" s="20"/>
    </row>
    <row r="2149" spans="1:17" ht="25.5" x14ac:dyDescent="0.25">
      <c r="A2149" s="15" t="s">
        <v>1082</v>
      </c>
      <c r="B2149" s="15" t="s">
        <v>5661</v>
      </c>
      <c r="C2149" s="15" t="s">
        <v>9237</v>
      </c>
      <c r="D2149" s="15">
        <v>2254295</v>
      </c>
      <c r="E2149" s="15">
        <v>2252835</v>
      </c>
      <c r="F2149" s="15">
        <f>ABS(Tabelle2[[#This Row],[Stop]]-Tabelle2[[#This Row],[Start]]+1)</f>
        <v>1459</v>
      </c>
      <c r="G2149" s="16">
        <f>Tabelle2[[#This Row],[Size '[bp']]]/$F$3118*100</f>
        <v>5.0313467732479945E-2</v>
      </c>
      <c r="H2149" s="15" t="s">
        <v>9238</v>
      </c>
      <c r="I2149" s="14" t="s">
        <v>9239</v>
      </c>
      <c r="J2149" s="14" t="s">
        <v>6632</v>
      </c>
      <c r="K2149" s="29"/>
      <c r="L2149" s="29"/>
      <c r="M2149" s="30" t="s">
        <v>11467</v>
      </c>
      <c r="N2149" s="20"/>
      <c r="O2149" s="20"/>
      <c r="P2149" s="20"/>
      <c r="Q2149" s="20"/>
    </row>
    <row r="2150" spans="1:17" x14ac:dyDescent="0.25">
      <c r="A2150" s="15" t="s">
        <v>1081</v>
      </c>
      <c r="B2150" s="15" t="s">
        <v>5662</v>
      </c>
      <c r="C2150" s="15" t="s">
        <v>9240</v>
      </c>
      <c r="D2150" s="15">
        <v>2255421</v>
      </c>
      <c r="E2150" s="15">
        <v>2254330</v>
      </c>
      <c r="F2150" s="15">
        <f>ABS(Tabelle2[[#This Row],[Stop]]-Tabelle2[[#This Row],[Start]]+1)</f>
        <v>1090</v>
      </c>
      <c r="G2150" s="16">
        <f>Tabelle2[[#This Row],[Size '[bp']]]/$F$3118*100</f>
        <v>3.758853997834348E-2</v>
      </c>
      <c r="H2150" s="15" t="s">
        <v>9241</v>
      </c>
      <c r="I2150" s="14" t="s">
        <v>11465</v>
      </c>
      <c r="J2150" s="14" t="s">
        <v>6632</v>
      </c>
      <c r="K2150" s="29"/>
      <c r="L2150" s="29"/>
      <c r="M2150" s="30" t="s">
        <v>11466</v>
      </c>
      <c r="N2150" s="20"/>
      <c r="O2150" s="20"/>
      <c r="P2150" s="20"/>
      <c r="Q2150" s="20"/>
    </row>
    <row r="2151" spans="1:17" ht="25.5" x14ac:dyDescent="0.25">
      <c r="A2151" s="15" t="s">
        <v>1080</v>
      </c>
      <c r="B2151" s="15" t="s">
        <v>5663</v>
      </c>
      <c r="C2151" s="15" t="s">
        <v>9242</v>
      </c>
      <c r="D2151" s="15">
        <v>2257103</v>
      </c>
      <c r="E2151" s="15">
        <v>2255451</v>
      </c>
      <c r="F2151" s="15">
        <f>ABS(Tabelle2[[#This Row],[Stop]]-Tabelle2[[#This Row],[Start]]+1)</f>
        <v>1651</v>
      </c>
      <c r="G2151" s="16">
        <f>Tabelle2[[#This Row],[Size '[bp']]]/$F$3118*100</f>
        <v>5.6934568352518436E-2</v>
      </c>
      <c r="H2151" s="15" t="s">
        <v>9243</v>
      </c>
      <c r="I2151" s="14" t="s">
        <v>9244</v>
      </c>
      <c r="J2151" s="14" t="s">
        <v>6628</v>
      </c>
      <c r="K2151" s="29"/>
      <c r="L2151" s="29"/>
      <c r="M2151" s="30" t="s">
        <v>11468</v>
      </c>
      <c r="N2151" s="20"/>
      <c r="O2151" s="20"/>
      <c r="P2151" s="20"/>
      <c r="Q2151" s="20"/>
    </row>
    <row r="2152" spans="1:17" x14ac:dyDescent="0.25">
      <c r="A2152" s="15" t="s">
        <v>1079</v>
      </c>
      <c r="B2152" s="15" t="s">
        <v>5664</v>
      </c>
      <c r="C2152" s="15" t="s">
        <v>9245</v>
      </c>
      <c r="D2152" s="15">
        <v>2258524</v>
      </c>
      <c r="E2152" s="15">
        <v>2257106</v>
      </c>
      <c r="F2152" s="15">
        <f>ABS(Tabelle2[[#This Row],[Stop]]-Tabelle2[[#This Row],[Start]]+1)</f>
        <v>1417</v>
      </c>
      <c r="G2152" s="16">
        <f>Tabelle2[[#This Row],[Size '[bp']]]/$F$3118*100</f>
        <v>4.8865101971846528E-2</v>
      </c>
      <c r="H2152" s="15" t="s">
        <v>9246</v>
      </c>
      <c r="I2152" s="14" t="s">
        <v>9247</v>
      </c>
      <c r="J2152" s="14" t="s">
        <v>6632</v>
      </c>
      <c r="K2152" s="22"/>
      <c r="L2152" s="22"/>
      <c r="M2152" s="30" t="s">
        <v>11466</v>
      </c>
      <c r="N2152" s="20"/>
      <c r="O2152" s="20"/>
      <c r="P2152" s="20"/>
      <c r="Q2152" s="20"/>
    </row>
    <row r="2153" spans="1:17" x14ac:dyDescent="0.25">
      <c r="A2153" s="15" t="s">
        <v>1078</v>
      </c>
      <c r="B2153" s="15" t="s">
        <v>5665</v>
      </c>
      <c r="C2153" s="15" t="s">
        <v>9248</v>
      </c>
      <c r="D2153" s="15">
        <v>2259631</v>
      </c>
      <c r="E2153" s="15">
        <v>2258531</v>
      </c>
      <c r="F2153" s="15">
        <f>ABS(Tabelle2[[#This Row],[Stop]]-Tabelle2[[#This Row],[Start]]+1)</f>
        <v>1099</v>
      </c>
      <c r="G2153" s="16">
        <f>Tabelle2[[#This Row],[Size '[bp']]]/$F$3118*100</f>
        <v>3.7898904069907785E-2</v>
      </c>
      <c r="H2153" s="15" t="s">
        <v>9249</v>
      </c>
      <c r="I2153" s="14" t="s">
        <v>9250</v>
      </c>
      <c r="J2153" s="14" t="s">
        <v>6632</v>
      </c>
      <c r="K2153" s="22"/>
      <c r="L2153" s="22"/>
      <c r="M2153" s="24"/>
      <c r="N2153" s="20"/>
      <c r="O2153" s="20"/>
      <c r="P2153" s="20"/>
      <c r="Q2153" s="20"/>
    </row>
    <row r="2154" spans="1:17" ht="38.25" x14ac:dyDescent="0.25">
      <c r="A2154" s="15" t="s">
        <v>1077</v>
      </c>
      <c r="B2154" s="15" t="s">
        <v>5666</v>
      </c>
      <c r="C2154" s="15" t="s">
        <v>9251</v>
      </c>
      <c r="D2154" s="15">
        <v>2261182</v>
      </c>
      <c r="E2154" s="15">
        <v>2259638</v>
      </c>
      <c r="F2154" s="15">
        <f>ABS(Tabelle2[[#This Row],[Stop]]-Tabelle2[[#This Row],[Start]]+1)</f>
        <v>1543</v>
      </c>
      <c r="G2154" s="16">
        <f>Tabelle2[[#This Row],[Size '[bp']]]/$F$3118*100</f>
        <v>5.321019925374678E-2</v>
      </c>
      <c r="H2154" s="15" t="s">
        <v>9252</v>
      </c>
      <c r="I2154" s="14" t="s">
        <v>11228</v>
      </c>
      <c r="J2154" s="14" t="s">
        <v>6632</v>
      </c>
      <c r="K2154" s="29"/>
      <c r="L2154" s="29"/>
      <c r="M2154" s="30" t="s">
        <v>10775</v>
      </c>
      <c r="N2154" s="20"/>
      <c r="O2154" s="20"/>
      <c r="P2154" s="20"/>
      <c r="Q2154" s="20"/>
    </row>
    <row r="2155" spans="1:17" ht="25.5" x14ac:dyDescent="0.25">
      <c r="A2155" s="15" t="s">
        <v>1076</v>
      </c>
      <c r="B2155" s="15" t="s">
        <v>5667</v>
      </c>
      <c r="C2155" s="15" t="s">
        <v>9253</v>
      </c>
      <c r="D2155" s="15">
        <v>2262757</v>
      </c>
      <c r="E2155" s="15">
        <v>2261192</v>
      </c>
      <c r="F2155" s="15">
        <f>ABS(Tabelle2[[#This Row],[Stop]]-Tabelle2[[#This Row],[Start]]+1)</f>
        <v>1564</v>
      </c>
      <c r="G2155" s="16">
        <f>Tabelle2[[#This Row],[Size '[bp']]]/$F$3118*100</f>
        <v>5.3934382134063492E-2</v>
      </c>
      <c r="H2155" s="15" t="s">
        <v>9254</v>
      </c>
      <c r="I2155" s="14" t="s">
        <v>11229</v>
      </c>
      <c r="J2155" s="14" t="s">
        <v>6632</v>
      </c>
      <c r="K2155" s="29"/>
      <c r="L2155" s="29"/>
      <c r="M2155" s="30" t="s">
        <v>10776</v>
      </c>
      <c r="N2155" s="20"/>
      <c r="O2155" s="20"/>
      <c r="P2155" s="20"/>
      <c r="Q2155" s="20"/>
    </row>
    <row r="2156" spans="1:17" ht="38.25" x14ac:dyDescent="0.25">
      <c r="A2156" s="15" t="s">
        <v>1075</v>
      </c>
      <c r="B2156" s="15" t="s">
        <v>5668</v>
      </c>
      <c r="C2156" s="15" t="s">
        <v>11456</v>
      </c>
      <c r="D2156" s="15">
        <v>2264995</v>
      </c>
      <c r="E2156" s="15">
        <v>2262881</v>
      </c>
      <c r="F2156" s="15">
        <f>ABS(Tabelle2[[#This Row],[Stop]]-Tabelle2[[#This Row],[Start]]+1)</f>
        <v>2113</v>
      </c>
      <c r="G2156" s="16">
        <f>Tabelle2[[#This Row],[Size '[bp']]]/$F$3118*100</f>
        <v>7.2866591719486035E-2</v>
      </c>
      <c r="H2156" s="15" t="s">
        <v>11457</v>
      </c>
      <c r="I2156" s="14" t="s">
        <v>11230</v>
      </c>
      <c r="J2156" s="14" t="s">
        <v>6628</v>
      </c>
      <c r="K2156" s="29"/>
      <c r="L2156" s="29"/>
      <c r="M2156" s="30" t="s">
        <v>11455</v>
      </c>
      <c r="N2156" s="20"/>
      <c r="O2156" s="20"/>
      <c r="P2156" s="20"/>
      <c r="Q2156" s="20"/>
    </row>
    <row r="2157" spans="1:17" x14ac:dyDescent="0.25">
      <c r="A2157" s="15" t="s">
        <v>1074</v>
      </c>
      <c r="B2157" s="15" t="s">
        <v>5669</v>
      </c>
      <c r="C2157" s="15" t="s">
        <v>11469</v>
      </c>
      <c r="D2157" s="15">
        <v>2265789</v>
      </c>
      <c r="E2157" s="15">
        <v>2264992</v>
      </c>
      <c r="F2157" s="15">
        <f>ABS(Tabelle2[[#This Row],[Stop]]-Tabelle2[[#This Row],[Start]]+1)</f>
        <v>796</v>
      </c>
      <c r="G2157" s="16">
        <f>Tabelle2[[#This Row],[Size '[bp']]]/$F$3118*100</f>
        <v>2.7449979653909551E-2</v>
      </c>
      <c r="H2157" s="15" t="s">
        <v>11470</v>
      </c>
      <c r="I2157" s="14" t="s">
        <v>11473</v>
      </c>
      <c r="J2157" s="14" t="s">
        <v>6563</v>
      </c>
      <c r="K2157" s="22"/>
      <c r="L2157" s="22"/>
      <c r="M2157" s="27" t="s">
        <v>11472</v>
      </c>
      <c r="N2157" s="20"/>
      <c r="O2157" s="20"/>
      <c r="P2157" s="20"/>
      <c r="Q2157" s="20"/>
    </row>
    <row r="2158" spans="1:17" x14ac:dyDescent="0.25">
      <c r="A2158" s="15" t="s">
        <v>1073</v>
      </c>
      <c r="B2158" s="15" t="s">
        <v>5670</v>
      </c>
      <c r="C2158" s="15" t="s">
        <v>9255</v>
      </c>
      <c r="D2158" s="15">
        <v>2266799</v>
      </c>
      <c r="E2158" s="15">
        <v>2265786</v>
      </c>
      <c r="F2158" s="15">
        <f>ABS(Tabelle2[[#This Row],[Stop]]-Tabelle2[[#This Row],[Start]]+1)</f>
        <v>1012</v>
      </c>
      <c r="G2158" s="16">
        <f>Tabelle2[[#This Row],[Size '[bp']]]/$F$3118*100</f>
        <v>3.4898717851452848E-2</v>
      </c>
      <c r="H2158" s="15" t="s">
        <v>9256</v>
      </c>
      <c r="I2158" s="14" t="s">
        <v>9257</v>
      </c>
      <c r="J2158" s="14" t="s">
        <v>7682</v>
      </c>
      <c r="K2158" s="22"/>
      <c r="L2158" s="22"/>
      <c r="M2158" s="27" t="s">
        <v>11472</v>
      </c>
      <c r="N2158" s="20"/>
      <c r="O2158" s="20"/>
      <c r="P2158" s="20"/>
      <c r="Q2158" s="20"/>
    </row>
    <row r="2159" spans="1:17" ht="25.5" x14ac:dyDescent="0.25">
      <c r="A2159" s="15" t="s">
        <v>1072</v>
      </c>
      <c r="B2159" s="15" t="s">
        <v>5671</v>
      </c>
      <c r="C2159" s="15" t="s">
        <v>9258</v>
      </c>
      <c r="D2159" s="15">
        <v>2267476</v>
      </c>
      <c r="E2159" s="15">
        <v>2267045</v>
      </c>
      <c r="F2159" s="15">
        <f>ABS(Tabelle2[[#This Row],[Stop]]-Tabelle2[[#This Row],[Start]]+1)</f>
        <v>430</v>
      </c>
      <c r="G2159" s="16">
        <f>Tabelle2[[#This Row],[Size '[bp']]]/$F$3118*100</f>
        <v>1.4828506596961192E-2</v>
      </c>
      <c r="H2159" s="15" t="s">
        <v>9259</v>
      </c>
      <c r="I2159" s="14" t="s">
        <v>9260</v>
      </c>
      <c r="J2159" s="14" t="s">
        <v>6566</v>
      </c>
      <c r="K2159" s="29"/>
      <c r="L2159" s="29"/>
      <c r="M2159" s="30" t="s">
        <v>11471</v>
      </c>
      <c r="N2159" s="20"/>
      <c r="O2159" s="20"/>
      <c r="P2159" s="20"/>
      <c r="Q2159" s="20"/>
    </row>
    <row r="2160" spans="1:17" x14ac:dyDescent="0.25">
      <c r="A2160" s="15" t="s">
        <v>1071</v>
      </c>
      <c r="D2160" s="15">
        <v>2267894</v>
      </c>
      <c r="E2160" s="15">
        <v>2267742</v>
      </c>
      <c r="F2160" s="15">
        <f>ABS(Tabelle2[[#This Row],[Stop]]-Tabelle2[[#This Row],[Start]]+1)</f>
        <v>151</v>
      </c>
      <c r="G2160" s="16">
        <f>Tabelle2[[#This Row],[Size '[bp']]]/$F$3118*100</f>
        <v>5.2072197584677668E-3</v>
      </c>
      <c r="I2160" s="14" t="s">
        <v>120</v>
      </c>
      <c r="J2160" s="14" t="s">
        <v>11627</v>
      </c>
      <c r="K2160" s="22"/>
      <c r="L2160" s="22"/>
      <c r="M2160" s="24"/>
      <c r="N2160" s="20"/>
      <c r="O2160" s="20"/>
      <c r="P2160" s="20"/>
      <c r="Q2160" s="20"/>
    </row>
    <row r="2161" spans="1:17" x14ac:dyDescent="0.25">
      <c r="A2161" s="15" t="s">
        <v>1070</v>
      </c>
      <c r="B2161" s="15" t="s">
        <v>5672</v>
      </c>
      <c r="D2161" s="15">
        <v>2268571</v>
      </c>
      <c r="E2161" s="15">
        <v>2268182</v>
      </c>
      <c r="F2161" s="15">
        <f>ABS(Tabelle2[[#This Row],[Stop]]-Tabelle2[[#This Row],[Start]]+1)</f>
        <v>388</v>
      </c>
      <c r="G2161" s="16">
        <f>Tabelle2[[#This Row],[Size '[bp']]]/$F$3118*100</f>
        <v>1.3380140836327773E-2</v>
      </c>
      <c r="I2161" s="14" t="s">
        <v>6564</v>
      </c>
      <c r="J2161" s="14" t="s">
        <v>11627</v>
      </c>
      <c r="K2161" s="22"/>
      <c r="L2161" s="22"/>
      <c r="M2161" s="24"/>
      <c r="N2161" s="20"/>
      <c r="O2161" s="20"/>
      <c r="P2161" s="20"/>
      <c r="Q2161" s="20"/>
    </row>
    <row r="2162" spans="1:17" x14ac:dyDescent="0.25">
      <c r="A2162" s="15" t="s">
        <v>1069</v>
      </c>
      <c r="B2162" s="15" t="s">
        <v>5673</v>
      </c>
      <c r="D2162" s="15">
        <v>2269326</v>
      </c>
      <c r="E2162" s="15">
        <v>2268901</v>
      </c>
      <c r="F2162" s="15">
        <f>ABS(Tabelle2[[#This Row],[Stop]]-Tabelle2[[#This Row],[Start]]+1)</f>
        <v>424</v>
      </c>
      <c r="G2162" s="16">
        <f>Tabelle2[[#This Row],[Size '[bp']]]/$F$3118*100</f>
        <v>1.4621597202584989E-2</v>
      </c>
      <c r="I2162" s="14" t="s">
        <v>6560</v>
      </c>
      <c r="J2162" s="14" t="s">
        <v>11627</v>
      </c>
      <c r="K2162" s="22" t="s">
        <v>7344</v>
      </c>
      <c r="L2162" s="22"/>
      <c r="M2162" s="24"/>
      <c r="N2162" s="20"/>
      <c r="O2162" s="20"/>
      <c r="P2162" s="20"/>
      <c r="Q2162" s="20"/>
    </row>
    <row r="2163" spans="1:17" x14ac:dyDescent="0.25">
      <c r="A2163" s="15" t="s">
        <v>1068</v>
      </c>
      <c r="B2163" s="15" t="s">
        <v>5674</v>
      </c>
      <c r="C2163" s="15" t="s">
        <v>11360</v>
      </c>
      <c r="D2163" s="15">
        <v>2269551</v>
      </c>
      <c r="E2163" s="15">
        <v>2270114</v>
      </c>
      <c r="F2163" s="15">
        <f>ABS(Tabelle2[[#This Row],[Stop]]-Tabelle2[[#This Row],[Start]]+1)</f>
        <v>564</v>
      </c>
      <c r="G2163" s="16">
        <f>Tabelle2[[#This Row],[Size '[bp']]]/$F$3118*100</f>
        <v>1.9449483071363051E-2</v>
      </c>
      <c r="H2163" s="15" t="s">
        <v>11361</v>
      </c>
      <c r="I2163" s="14" t="s">
        <v>9261</v>
      </c>
      <c r="J2163" s="14" t="s">
        <v>6563</v>
      </c>
      <c r="K2163" s="22"/>
      <c r="L2163" s="22"/>
      <c r="M2163" s="24" t="s">
        <v>11353</v>
      </c>
      <c r="N2163" s="20"/>
      <c r="O2163" s="20"/>
      <c r="P2163" s="20"/>
      <c r="Q2163" s="20"/>
    </row>
    <row r="2164" spans="1:17" ht="25.5" x14ac:dyDescent="0.25">
      <c r="A2164" s="15" t="s">
        <v>1067</v>
      </c>
      <c r="B2164" s="15" t="s">
        <v>5675</v>
      </c>
      <c r="C2164" s="15" t="s">
        <v>9262</v>
      </c>
      <c r="D2164" s="15">
        <v>2271101</v>
      </c>
      <c r="E2164" s="15">
        <v>2270121</v>
      </c>
      <c r="F2164" s="15">
        <f>ABS(Tabelle2[[#This Row],[Stop]]-Tabelle2[[#This Row],[Start]]+1)</f>
        <v>979</v>
      </c>
      <c r="G2164" s="16">
        <f>Tabelle2[[#This Row],[Size '[bp']]]/$F$3118*100</f>
        <v>3.3760716182383736E-2</v>
      </c>
      <c r="H2164" s="15" t="s">
        <v>9263</v>
      </c>
      <c r="I2164" s="14" t="s">
        <v>11231</v>
      </c>
      <c r="J2164" s="14" t="s">
        <v>6643</v>
      </c>
      <c r="K2164" s="29" t="s">
        <v>6893</v>
      </c>
      <c r="L2164" s="29"/>
      <c r="M2164" s="30" t="s">
        <v>10772</v>
      </c>
      <c r="N2164" s="20"/>
      <c r="O2164" s="20"/>
      <c r="P2164" s="20"/>
      <c r="Q2164" s="20"/>
    </row>
    <row r="2165" spans="1:17" x14ac:dyDescent="0.25">
      <c r="A2165" s="15" t="s">
        <v>1066</v>
      </c>
      <c r="B2165" s="15" t="s">
        <v>5676</v>
      </c>
      <c r="C2165" s="15" t="s">
        <v>9264</v>
      </c>
      <c r="D2165" s="15">
        <v>2271212</v>
      </c>
      <c r="E2165" s="15">
        <v>2272312</v>
      </c>
      <c r="F2165" s="15">
        <f>ABS(Tabelle2[[#This Row],[Stop]]-Tabelle2[[#This Row],[Start]]+1)</f>
        <v>1101</v>
      </c>
      <c r="G2165" s="16">
        <f>Tabelle2[[#This Row],[Size '[bp']]]/$F$3118*100</f>
        <v>3.7967873868033193E-2</v>
      </c>
      <c r="H2165" s="15" t="s">
        <v>9265</v>
      </c>
      <c r="I2165" s="14" t="s">
        <v>9266</v>
      </c>
      <c r="J2165" s="14" t="s">
        <v>6690</v>
      </c>
      <c r="K2165" s="29"/>
      <c r="L2165" s="29"/>
      <c r="M2165" s="30" t="s">
        <v>11226</v>
      </c>
      <c r="N2165" s="20"/>
      <c r="O2165" s="20"/>
      <c r="P2165" s="20"/>
      <c r="Q2165" s="20"/>
    </row>
    <row r="2166" spans="1:17" x14ac:dyDescent="0.25">
      <c r="A2166" s="15" t="s">
        <v>1065</v>
      </c>
      <c r="B2166" s="15" t="s">
        <v>5677</v>
      </c>
      <c r="C2166" s="15" t="s">
        <v>9267</v>
      </c>
      <c r="D2166" s="15">
        <v>2272322</v>
      </c>
      <c r="E2166" s="15">
        <v>2273851</v>
      </c>
      <c r="F2166" s="15">
        <f>ABS(Tabelle2[[#This Row],[Stop]]-Tabelle2[[#This Row],[Start]]+1)</f>
        <v>1530</v>
      </c>
      <c r="G2166" s="16">
        <f>Tabelle2[[#This Row],[Size '[bp']]]/$F$3118*100</f>
        <v>5.2761895565931673E-2</v>
      </c>
      <c r="H2166" s="15" t="s">
        <v>9268</v>
      </c>
      <c r="I2166" s="14" t="s">
        <v>9269</v>
      </c>
      <c r="J2166" s="14" t="s">
        <v>6632</v>
      </c>
      <c r="K2166" s="29"/>
      <c r="L2166" s="29"/>
      <c r="M2166" s="30" t="s">
        <v>11227</v>
      </c>
      <c r="N2166" s="20"/>
      <c r="O2166" s="20"/>
      <c r="P2166" s="20"/>
      <c r="Q2166" s="20"/>
    </row>
    <row r="2167" spans="1:17" x14ac:dyDescent="0.25">
      <c r="A2167" s="15" t="s">
        <v>1064</v>
      </c>
      <c r="B2167" s="15" t="s">
        <v>5678</v>
      </c>
      <c r="D2167" s="15">
        <v>2274292</v>
      </c>
      <c r="E2167" s="15">
        <v>2273921</v>
      </c>
      <c r="F2167" s="15">
        <f>ABS(Tabelle2[[#This Row],[Stop]]-Tabelle2[[#This Row],[Start]]+1)</f>
        <v>370</v>
      </c>
      <c r="G2167" s="16">
        <f>Tabelle2[[#This Row],[Size '[bp']]]/$F$3118*100</f>
        <v>1.2759412653199164E-2</v>
      </c>
      <c r="I2167" s="14" t="s">
        <v>6560</v>
      </c>
      <c r="J2167" s="14" t="s">
        <v>11627</v>
      </c>
      <c r="K2167" s="22"/>
      <c r="L2167" s="22"/>
      <c r="M2167" s="24"/>
      <c r="N2167" s="20"/>
      <c r="O2167" s="20"/>
      <c r="P2167" s="20"/>
      <c r="Q2167" s="20"/>
    </row>
    <row r="2168" spans="1:17" x14ac:dyDescent="0.25">
      <c r="A2168" s="15" t="s">
        <v>1063</v>
      </c>
      <c r="B2168" s="15" t="s">
        <v>5679</v>
      </c>
      <c r="C2168" s="15" t="s">
        <v>9270</v>
      </c>
      <c r="D2168" s="15">
        <v>2274434</v>
      </c>
      <c r="E2168" s="15">
        <v>2276656</v>
      </c>
      <c r="F2168" s="15">
        <f>ABS(Tabelle2[[#This Row],[Stop]]-Tabelle2[[#This Row],[Start]]+1)</f>
        <v>2223</v>
      </c>
      <c r="G2168" s="16">
        <f>Tabelle2[[#This Row],[Size '[bp']]]/$F$3118*100</f>
        <v>7.6659930616383085E-2</v>
      </c>
      <c r="H2168" s="15" t="s">
        <v>9271</v>
      </c>
      <c r="I2168" s="14" t="s">
        <v>9272</v>
      </c>
      <c r="J2168" s="14" t="s">
        <v>7682</v>
      </c>
      <c r="K2168" s="29"/>
      <c r="L2168" s="29"/>
      <c r="M2168" s="30" t="s">
        <v>10739</v>
      </c>
      <c r="N2168" s="20"/>
      <c r="O2168" s="20"/>
      <c r="P2168" s="20"/>
      <c r="Q2168" s="20"/>
    </row>
    <row r="2169" spans="1:17" x14ac:dyDescent="0.25">
      <c r="A2169" s="15" t="s">
        <v>1062</v>
      </c>
      <c r="B2169" s="15" t="s">
        <v>5680</v>
      </c>
      <c r="D2169" s="15">
        <v>2276656</v>
      </c>
      <c r="E2169" s="15">
        <v>2277894</v>
      </c>
      <c r="F2169" s="15">
        <f>ABS(Tabelle2[[#This Row],[Stop]]-Tabelle2[[#This Row],[Start]]+1)</f>
        <v>1239</v>
      </c>
      <c r="G2169" s="16">
        <f>Tabelle2[[#This Row],[Size '[bp']]]/$F$3118*100</f>
        <v>4.2726789938685852E-2</v>
      </c>
      <c r="I2169" s="14" t="s">
        <v>6564</v>
      </c>
      <c r="J2169" s="14" t="s">
        <v>11627</v>
      </c>
      <c r="K2169" s="22"/>
      <c r="L2169" s="22"/>
      <c r="M2169" s="24"/>
      <c r="N2169" s="20"/>
      <c r="O2169" s="20"/>
      <c r="P2169" s="20"/>
      <c r="Q2169" s="20"/>
    </row>
    <row r="2170" spans="1:17" x14ac:dyDescent="0.25">
      <c r="A2170" s="15" t="s">
        <v>1061</v>
      </c>
      <c r="B2170" s="15" t="s">
        <v>5681</v>
      </c>
      <c r="D2170" s="15">
        <v>2277987</v>
      </c>
      <c r="E2170" s="15">
        <v>2279297</v>
      </c>
      <c r="F2170" s="15">
        <f>ABS(Tabelle2[[#This Row],[Stop]]-Tabelle2[[#This Row],[Start]]+1)</f>
        <v>1311</v>
      </c>
      <c r="G2170" s="16">
        <f>Tabelle2[[#This Row],[Size '[bp']]]/$F$3118*100</f>
        <v>4.520970267120028E-2</v>
      </c>
      <c r="I2170" s="14" t="s">
        <v>6564</v>
      </c>
      <c r="J2170" s="14" t="s">
        <v>11627</v>
      </c>
      <c r="K2170" s="22"/>
      <c r="L2170" s="22"/>
      <c r="M2170" s="24"/>
      <c r="N2170" s="20"/>
      <c r="O2170" s="20"/>
      <c r="P2170" s="20"/>
      <c r="Q2170" s="20"/>
    </row>
    <row r="2171" spans="1:17" x14ac:dyDescent="0.25">
      <c r="A2171" s="15" t="s">
        <v>1060</v>
      </c>
      <c r="B2171" s="15" t="s">
        <v>5682</v>
      </c>
      <c r="C2171" s="15" t="s">
        <v>9273</v>
      </c>
      <c r="D2171" s="15">
        <v>2280754</v>
      </c>
      <c r="E2171" s="15">
        <v>2279366</v>
      </c>
      <c r="F2171" s="15">
        <f>ABS(Tabelle2[[#This Row],[Stop]]-Tabelle2[[#This Row],[Start]]+1)</f>
        <v>1387</v>
      </c>
      <c r="G2171" s="16">
        <f>Tabelle2[[#This Row],[Size '[bp']]]/$F$3118*100</f>
        <v>4.7830554999965511E-2</v>
      </c>
      <c r="H2171" s="15" t="s">
        <v>9274</v>
      </c>
      <c r="I2171" s="14" t="s">
        <v>11232</v>
      </c>
      <c r="J2171" s="14" t="s">
        <v>6643</v>
      </c>
      <c r="K2171" s="29"/>
      <c r="L2171" s="29"/>
      <c r="M2171" s="30" t="s">
        <v>11233</v>
      </c>
      <c r="N2171" s="20"/>
      <c r="O2171" s="20"/>
      <c r="P2171" s="20"/>
      <c r="Q2171" s="20"/>
    </row>
    <row r="2172" spans="1:17" x14ac:dyDescent="0.25">
      <c r="A2172" s="15" t="s">
        <v>1059</v>
      </c>
      <c r="B2172" s="15" t="s">
        <v>5683</v>
      </c>
      <c r="D2172" s="15">
        <v>2281348</v>
      </c>
      <c r="E2172" s="15">
        <v>2280842</v>
      </c>
      <c r="F2172" s="15">
        <f>ABS(Tabelle2[[#This Row],[Stop]]-Tabelle2[[#This Row],[Start]]+1)</f>
        <v>505</v>
      </c>
      <c r="G2172" s="16">
        <f>Tabelle2[[#This Row],[Size '[bp']]]/$F$3118*100</f>
        <v>1.7414874026663724E-2</v>
      </c>
      <c r="I2172" s="14" t="s">
        <v>6560</v>
      </c>
      <c r="J2172" s="14" t="s">
        <v>11627</v>
      </c>
      <c r="K2172" s="22"/>
      <c r="L2172" s="22"/>
      <c r="M2172" s="24"/>
      <c r="N2172" s="20"/>
      <c r="O2172" s="20"/>
      <c r="P2172" s="20"/>
      <c r="Q2172" s="20"/>
    </row>
    <row r="2173" spans="1:17" x14ac:dyDescent="0.25">
      <c r="A2173" s="15" t="s">
        <v>1058</v>
      </c>
      <c r="B2173" s="15" t="s">
        <v>5684</v>
      </c>
      <c r="D2173" s="15">
        <v>2281489</v>
      </c>
      <c r="E2173" s="15">
        <v>2283927</v>
      </c>
      <c r="F2173" s="15">
        <f>ABS(Tabelle2[[#This Row],[Stop]]-Tabelle2[[#This Row],[Start]]+1)</f>
        <v>2439</v>
      </c>
      <c r="G2173" s="16">
        <f>Tabelle2[[#This Row],[Size '[bp']]]/$F$3118*100</f>
        <v>8.4108668813926382E-2</v>
      </c>
      <c r="I2173" s="14" t="s">
        <v>6564</v>
      </c>
      <c r="J2173" s="14" t="s">
        <v>11627</v>
      </c>
      <c r="K2173" s="22"/>
      <c r="L2173" s="22"/>
      <c r="M2173" s="24"/>
      <c r="N2173" s="20"/>
      <c r="O2173" s="20"/>
      <c r="P2173" s="20"/>
      <c r="Q2173" s="20"/>
    </row>
    <row r="2174" spans="1:17" x14ac:dyDescent="0.25">
      <c r="A2174" s="15" t="s">
        <v>1057</v>
      </c>
      <c r="B2174" s="15" t="s">
        <v>5685</v>
      </c>
      <c r="C2174" s="15" t="s">
        <v>9275</v>
      </c>
      <c r="D2174" s="15">
        <v>2284032</v>
      </c>
      <c r="E2174" s="15">
        <v>2285483</v>
      </c>
      <c r="F2174" s="15">
        <f>ABS(Tabelle2[[#This Row],[Stop]]-Tabelle2[[#This Row],[Start]]+1)</f>
        <v>1452</v>
      </c>
      <c r="G2174" s="16">
        <f>Tabelle2[[#This Row],[Size '[bp']]]/$F$3118*100</f>
        <v>5.0072073439041041E-2</v>
      </c>
      <c r="H2174" s="15" t="s">
        <v>9276</v>
      </c>
      <c r="I2174" s="14" t="s">
        <v>7820</v>
      </c>
      <c r="J2174" s="14" t="s">
        <v>6632</v>
      </c>
      <c r="K2174" s="29"/>
      <c r="L2174" s="29"/>
      <c r="M2174" s="30" t="s">
        <v>11165</v>
      </c>
      <c r="N2174" s="20"/>
      <c r="O2174" s="20"/>
      <c r="P2174" s="20"/>
      <c r="Q2174" s="20"/>
    </row>
    <row r="2175" spans="1:17" x14ac:dyDescent="0.25">
      <c r="A2175" s="15" t="s">
        <v>1056</v>
      </c>
      <c r="B2175" s="15" t="s">
        <v>5686</v>
      </c>
      <c r="D2175" s="15">
        <v>2285764</v>
      </c>
      <c r="E2175" s="15">
        <v>2285585</v>
      </c>
      <c r="F2175" s="15">
        <f>ABS(Tabelle2[[#This Row],[Stop]]-Tabelle2[[#This Row],[Start]]+1)</f>
        <v>178</v>
      </c>
      <c r="G2175" s="16">
        <f>Tabelle2[[#This Row],[Size '[bp']]]/$F$3118*100</f>
        <v>6.1383120331606781E-3</v>
      </c>
      <c r="I2175" s="14" t="s">
        <v>7373</v>
      </c>
      <c r="J2175" s="14" t="s">
        <v>11627</v>
      </c>
      <c r="K2175" s="22"/>
      <c r="L2175" s="22"/>
      <c r="M2175" s="24"/>
      <c r="N2175" s="20"/>
      <c r="O2175" s="20"/>
      <c r="P2175" s="20"/>
      <c r="Q2175" s="20"/>
    </row>
    <row r="2176" spans="1:17" x14ac:dyDescent="0.25">
      <c r="A2176" s="15" t="s">
        <v>1055</v>
      </c>
      <c r="B2176" s="15" t="s">
        <v>5687</v>
      </c>
      <c r="D2176" s="15">
        <v>2287095</v>
      </c>
      <c r="E2176" s="15">
        <v>2285905</v>
      </c>
      <c r="F2176" s="15">
        <f>ABS(Tabelle2[[#This Row],[Stop]]-Tabelle2[[#This Row],[Start]]+1)</f>
        <v>1189</v>
      </c>
      <c r="G2176" s="16">
        <f>Tabelle2[[#This Row],[Size '[bp']]]/$F$3118*100</f>
        <v>4.1002544985550823E-2</v>
      </c>
      <c r="I2176" s="14" t="s">
        <v>6564</v>
      </c>
      <c r="J2176" s="14" t="s">
        <v>11627</v>
      </c>
      <c r="K2176" s="22"/>
      <c r="L2176" s="22"/>
      <c r="M2176" s="24"/>
      <c r="N2176" s="20"/>
      <c r="O2176" s="20"/>
      <c r="P2176" s="20"/>
      <c r="Q2176" s="20"/>
    </row>
    <row r="2177" spans="1:17" x14ac:dyDescent="0.25">
      <c r="A2177" s="15" t="s">
        <v>1054</v>
      </c>
      <c r="B2177" s="15" t="s">
        <v>5688</v>
      </c>
      <c r="C2177" s="15" t="s">
        <v>9277</v>
      </c>
      <c r="D2177" s="15">
        <v>2288084</v>
      </c>
      <c r="E2177" s="15">
        <v>2287347</v>
      </c>
      <c r="F2177" s="15">
        <f>ABS(Tabelle2[[#This Row],[Stop]]-Tabelle2[[#This Row],[Start]]+1)</f>
        <v>736</v>
      </c>
      <c r="G2177" s="16">
        <f>Tabelle2[[#This Row],[Size '[bp']]]/$F$3118*100</f>
        <v>2.5380885710147526E-2</v>
      </c>
      <c r="H2177" s="15" t="s">
        <v>9278</v>
      </c>
      <c r="I2177" s="14" t="s">
        <v>9279</v>
      </c>
      <c r="J2177" s="14" t="s">
        <v>6632</v>
      </c>
      <c r="K2177" s="29"/>
      <c r="L2177" s="29"/>
      <c r="M2177" s="30" t="s">
        <v>11184</v>
      </c>
      <c r="N2177" s="20"/>
      <c r="O2177" s="20"/>
      <c r="P2177" s="20"/>
      <c r="Q2177" s="20"/>
    </row>
    <row r="2178" spans="1:17" ht="25.5" x14ac:dyDescent="0.25">
      <c r="A2178" s="15" t="s">
        <v>1053</v>
      </c>
      <c r="B2178" s="15" t="s">
        <v>5689</v>
      </c>
      <c r="C2178" s="15" t="s">
        <v>9280</v>
      </c>
      <c r="D2178" s="15">
        <v>2289222</v>
      </c>
      <c r="E2178" s="15">
        <v>2288251</v>
      </c>
      <c r="F2178" s="15">
        <f>ABS(Tabelle2[[#This Row],[Stop]]-Tabelle2[[#This Row],[Start]]+1)</f>
        <v>970</v>
      </c>
      <c r="G2178" s="16">
        <f>Tabelle2[[#This Row],[Size '[bp']]]/$F$3118*100</f>
        <v>3.3450352090819431E-2</v>
      </c>
      <c r="H2178" s="15" t="s">
        <v>9281</v>
      </c>
      <c r="I2178" s="14" t="s">
        <v>9282</v>
      </c>
      <c r="J2178" s="14" t="s">
        <v>9283</v>
      </c>
      <c r="K2178" s="29"/>
      <c r="L2178" s="29"/>
      <c r="M2178" s="30" t="s">
        <v>11216</v>
      </c>
      <c r="N2178" s="20"/>
      <c r="O2178" s="20"/>
      <c r="P2178" s="20"/>
      <c r="Q2178" s="20"/>
    </row>
    <row r="2179" spans="1:17" x14ac:dyDescent="0.25">
      <c r="A2179" s="15" t="s">
        <v>1052</v>
      </c>
      <c r="B2179" s="15" t="s">
        <v>5690</v>
      </c>
      <c r="D2179" s="15">
        <v>2290447</v>
      </c>
      <c r="E2179" s="15">
        <v>2289302</v>
      </c>
      <c r="F2179" s="15">
        <f>ABS(Tabelle2[[#This Row],[Stop]]-Tabelle2[[#This Row],[Start]]+1)</f>
        <v>1144</v>
      </c>
      <c r="G2179" s="16">
        <f>Tabelle2[[#This Row],[Size '[bp']]]/$F$3118*100</f>
        <v>3.9450724527729304E-2</v>
      </c>
      <c r="I2179" s="14" t="s">
        <v>6825</v>
      </c>
      <c r="J2179" s="14" t="s">
        <v>6563</v>
      </c>
      <c r="K2179" s="22"/>
      <c r="L2179" s="22"/>
      <c r="M2179" s="24"/>
      <c r="N2179" s="20"/>
      <c r="O2179" s="20"/>
      <c r="P2179" s="20"/>
      <c r="Q2179" s="20"/>
    </row>
    <row r="2180" spans="1:17" ht="25.5" x14ac:dyDescent="0.25">
      <c r="A2180" s="15" t="s">
        <v>1051</v>
      </c>
      <c r="B2180" s="15" t="s">
        <v>5691</v>
      </c>
      <c r="D2180" s="15">
        <v>2291492</v>
      </c>
      <c r="E2180" s="15">
        <v>2290473</v>
      </c>
      <c r="F2180" s="15">
        <f>ABS(Tabelle2[[#This Row],[Stop]]-Tabelle2[[#This Row],[Start]]+1)</f>
        <v>1018</v>
      </c>
      <c r="G2180" s="16">
        <f>Tabelle2[[#This Row],[Size '[bp']]]/$F$3118*100</f>
        <v>3.5105627245829052E-2</v>
      </c>
      <c r="I2180" s="14" t="s">
        <v>9284</v>
      </c>
      <c r="J2180" s="14" t="s">
        <v>6632</v>
      </c>
      <c r="K2180" s="29"/>
      <c r="L2180" s="29"/>
      <c r="M2180" s="30" t="s">
        <v>11235</v>
      </c>
      <c r="N2180" s="20"/>
      <c r="O2180" s="20"/>
      <c r="P2180" s="20"/>
      <c r="Q2180" s="20"/>
    </row>
    <row r="2181" spans="1:17" ht="25.5" x14ac:dyDescent="0.25">
      <c r="A2181" s="15" t="s">
        <v>1050</v>
      </c>
      <c r="B2181" s="15" t="s">
        <v>5692</v>
      </c>
      <c r="C2181" s="15" t="s">
        <v>9285</v>
      </c>
      <c r="D2181" s="15">
        <v>2292266</v>
      </c>
      <c r="E2181" s="15">
        <v>2291637</v>
      </c>
      <c r="F2181" s="15">
        <f>ABS(Tabelle2[[#This Row],[Stop]]-Tabelle2[[#This Row],[Start]]+1)</f>
        <v>628</v>
      </c>
      <c r="G2181" s="16">
        <f>Tabelle2[[#This Row],[Size '[bp']]]/$F$3118*100</f>
        <v>2.1656516611375878E-2</v>
      </c>
      <c r="H2181" s="15" t="s">
        <v>9286</v>
      </c>
      <c r="I2181" s="14" t="s">
        <v>11237</v>
      </c>
      <c r="J2181" s="14" t="s">
        <v>6632</v>
      </c>
      <c r="K2181" s="29" t="s">
        <v>9287</v>
      </c>
      <c r="L2181" s="29"/>
      <c r="M2181" s="30" t="s">
        <v>11235</v>
      </c>
      <c r="N2181" s="20"/>
      <c r="O2181" s="20"/>
      <c r="P2181" s="20"/>
      <c r="Q2181" s="20"/>
    </row>
    <row r="2182" spans="1:17" ht="38.25" x14ac:dyDescent="0.25">
      <c r="A2182" s="15" t="s">
        <v>1049</v>
      </c>
      <c r="B2182" s="15" t="s">
        <v>5693</v>
      </c>
      <c r="C2182" s="15" t="s">
        <v>9288</v>
      </c>
      <c r="D2182" s="15">
        <v>2294760</v>
      </c>
      <c r="E2182" s="15">
        <v>2293141</v>
      </c>
      <c r="F2182" s="15">
        <f>ABS(Tabelle2[[#This Row],[Stop]]-Tabelle2[[#This Row],[Start]]+1)</f>
        <v>1618</v>
      </c>
      <c r="G2182" s="16">
        <f>Tabelle2[[#This Row],[Size '[bp']]]/$F$3118*100</f>
        <v>5.5796566683449324E-2</v>
      </c>
      <c r="H2182" s="15" t="s">
        <v>9289</v>
      </c>
      <c r="I2182" s="14" t="s">
        <v>10625</v>
      </c>
      <c r="J2182" s="14" t="s">
        <v>7961</v>
      </c>
      <c r="K2182" s="29" t="s">
        <v>9290</v>
      </c>
      <c r="L2182" s="29"/>
      <c r="M2182" s="30" t="s">
        <v>11238</v>
      </c>
      <c r="N2182" s="20"/>
      <c r="O2182" s="20"/>
      <c r="P2182" s="20"/>
      <c r="Q2182" s="20"/>
    </row>
    <row r="2183" spans="1:17" ht="38.25" x14ac:dyDescent="0.25">
      <c r="A2183" s="15" t="s">
        <v>1048</v>
      </c>
      <c r="B2183" s="15" t="s">
        <v>5694</v>
      </c>
      <c r="C2183" s="15" t="s">
        <v>9291</v>
      </c>
      <c r="D2183" s="15">
        <v>2295983</v>
      </c>
      <c r="E2183" s="15">
        <v>2294757</v>
      </c>
      <c r="F2183" s="15">
        <f>ABS(Tabelle2[[#This Row],[Stop]]-Tabelle2[[#This Row],[Start]]+1)</f>
        <v>1225</v>
      </c>
      <c r="G2183" s="16">
        <f>Tabelle2[[#This Row],[Size '[bp']]]/$F$3118*100</f>
        <v>4.2244001351808044E-2</v>
      </c>
      <c r="H2183" s="15" t="s">
        <v>9292</v>
      </c>
      <c r="I2183" s="14" t="s">
        <v>10626</v>
      </c>
      <c r="J2183" s="14" t="s">
        <v>7961</v>
      </c>
      <c r="K2183" s="29" t="s">
        <v>9290</v>
      </c>
      <c r="L2183" s="29"/>
      <c r="M2183" s="30" t="s">
        <v>11238</v>
      </c>
      <c r="N2183" s="20"/>
      <c r="O2183" s="20"/>
      <c r="P2183" s="20"/>
      <c r="Q2183" s="20"/>
    </row>
    <row r="2184" spans="1:17" ht="38.25" x14ac:dyDescent="0.25">
      <c r="A2184" s="15" t="s">
        <v>1047</v>
      </c>
      <c r="B2184" s="15" t="s">
        <v>5695</v>
      </c>
      <c r="C2184" s="15" t="s">
        <v>9293</v>
      </c>
      <c r="D2184" s="15">
        <v>2296867</v>
      </c>
      <c r="E2184" s="15">
        <v>2295980</v>
      </c>
      <c r="F2184" s="15">
        <f>ABS(Tabelle2[[#This Row],[Stop]]-Tabelle2[[#This Row],[Start]]+1)</f>
        <v>886</v>
      </c>
      <c r="G2184" s="16">
        <f>Tabelle2[[#This Row],[Size '[bp']]]/$F$3118*100</f>
        <v>3.0553620569552589E-2</v>
      </c>
      <c r="H2184" s="15" t="s">
        <v>9294</v>
      </c>
      <c r="I2184" s="14" t="s">
        <v>10627</v>
      </c>
      <c r="J2184" s="14" t="s">
        <v>7961</v>
      </c>
      <c r="K2184" s="29" t="s">
        <v>9290</v>
      </c>
      <c r="L2184" s="29"/>
      <c r="M2184" s="30" t="s">
        <v>11238</v>
      </c>
      <c r="N2184" s="20"/>
      <c r="O2184" s="20"/>
      <c r="P2184" s="20"/>
      <c r="Q2184" s="20"/>
    </row>
    <row r="2185" spans="1:17" ht="38.25" x14ac:dyDescent="0.25">
      <c r="A2185" s="15" t="s">
        <v>1046</v>
      </c>
      <c r="B2185" s="15" t="s">
        <v>5696</v>
      </c>
      <c r="C2185" s="15" t="s">
        <v>9295</v>
      </c>
      <c r="D2185" s="15">
        <v>2297559</v>
      </c>
      <c r="E2185" s="15">
        <v>2296942</v>
      </c>
      <c r="F2185" s="15">
        <f>ABS(Tabelle2[[#This Row],[Stop]]-Tabelle2[[#This Row],[Start]]+1)</f>
        <v>616</v>
      </c>
      <c r="G2185" s="16">
        <f>Tabelle2[[#This Row],[Size '[bp']]]/$F$3118*100</f>
        <v>2.1242697822623474E-2</v>
      </c>
      <c r="H2185" s="15" t="s">
        <v>9296</v>
      </c>
      <c r="I2185" s="14" t="s">
        <v>10628</v>
      </c>
      <c r="J2185" s="14" t="s">
        <v>7961</v>
      </c>
      <c r="K2185" s="29" t="s">
        <v>9297</v>
      </c>
      <c r="L2185" s="29"/>
      <c r="M2185" s="30" t="s">
        <v>11238</v>
      </c>
      <c r="N2185" s="20"/>
      <c r="O2185" s="20"/>
      <c r="P2185" s="20"/>
      <c r="Q2185" s="20"/>
    </row>
    <row r="2186" spans="1:17" ht="25.5" x14ac:dyDescent="0.25">
      <c r="A2186" s="15" t="s">
        <v>1045</v>
      </c>
      <c r="B2186" s="15" t="s">
        <v>5697</v>
      </c>
      <c r="C2186" s="15" t="s">
        <v>9298</v>
      </c>
      <c r="D2186" s="15">
        <v>2298572</v>
      </c>
      <c r="E2186" s="15">
        <v>2298141</v>
      </c>
      <c r="F2186" s="15">
        <f>ABS(Tabelle2[[#This Row],[Stop]]-Tabelle2[[#This Row],[Start]]+1)</f>
        <v>430</v>
      </c>
      <c r="G2186" s="16">
        <f>Tabelle2[[#This Row],[Size '[bp']]]/$F$3118*100</f>
        <v>1.4828506596961192E-2</v>
      </c>
      <c r="H2186" s="15" t="s">
        <v>9299</v>
      </c>
      <c r="I2186" s="14" t="s">
        <v>10629</v>
      </c>
      <c r="J2186" s="14" t="s">
        <v>7961</v>
      </c>
      <c r="K2186" s="29" t="s">
        <v>6826</v>
      </c>
      <c r="L2186" s="29"/>
      <c r="M2186" s="30" t="s">
        <v>11239</v>
      </c>
      <c r="N2186" s="20"/>
      <c r="O2186" s="20"/>
      <c r="P2186" s="20"/>
      <c r="Q2186" s="20"/>
    </row>
    <row r="2187" spans="1:17" ht="25.5" x14ac:dyDescent="0.25">
      <c r="A2187" s="15" t="s">
        <v>1044</v>
      </c>
      <c r="B2187" s="15" t="s">
        <v>5698</v>
      </c>
      <c r="C2187" s="15" t="s">
        <v>9300</v>
      </c>
      <c r="D2187" s="15">
        <v>2299669</v>
      </c>
      <c r="E2187" s="15">
        <v>2298590</v>
      </c>
      <c r="F2187" s="15">
        <f>ABS(Tabelle2[[#This Row],[Stop]]-Tabelle2[[#This Row],[Start]]+1)</f>
        <v>1078</v>
      </c>
      <c r="G2187" s="16">
        <f>Tabelle2[[#This Row],[Size '[bp']]]/$F$3118*100</f>
        <v>3.717472118959108E-2</v>
      </c>
      <c r="H2187" s="15" t="s">
        <v>9301</v>
      </c>
      <c r="I2187" s="14" t="s">
        <v>10630</v>
      </c>
      <c r="J2187" s="14" t="s">
        <v>7961</v>
      </c>
      <c r="K2187" s="29" t="s">
        <v>6826</v>
      </c>
      <c r="L2187" s="29"/>
      <c r="M2187" s="30" t="s">
        <v>11239</v>
      </c>
      <c r="N2187" s="20"/>
      <c r="O2187" s="20"/>
      <c r="P2187" s="20"/>
      <c r="Q2187" s="20"/>
    </row>
    <row r="2188" spans="1:17" ht="25.5" x14ac:dyDescent="0.25">
      <c r="A2188" s="15" t="s">
        <v>1043</v>
      </c>
      <c r="B2188" s="15" t="s">
        <v>5699</v>
      </c>
      <c r="C2188" s="15" t="s">
        <v>9302</v>
      </c>
      <c r="D2188" s="15">
        <v>2300188</v>
      </c>
      <c r="E2188" s="15">
        <v>2302110</v>
      </c>
      <c r="F2188" s="15">
        <f>ABS(Tabelle2[[#This Row],[Stop]]-Tabelle2[[#This Row],[Start]]+1)</f>
        <v>1923</v>
      </c>
      <c r="G2188" s="16">
        <f>Tabelle2[[#This Row],[Size '[bp']]]/$F$3118*100</f>
        <v>6.6314460897572952E-2</v>
      </c>
      <c r="H2188" s="15" t="s">
        <v>9303</v>
      </c>
      <c r="I2188" s="14" t="s">
        <v>9304</v>
      </c>
      <c r="J2188" s="14" t="s">
        <v>7318</v>
      </c>
      <c r="K2188" s="22" t="s">
        <v>6826</v>
      </c>
      <c r="L2188" s="22"/>
      <c r="M2188" s="24" t="s">
        <v>10777</v>
      </c>
      <c r="N2188" s="20"/>
      <c r="O2188" s="20"/>
      <c r="P2188" s="20"/>
      <c r="Q2188" s="20"/>
    </row>
    <row r="2189" spans="1:17" x14ac:dyDescent="0.25">
      <c r="A2189" s="15" t="s">
        <v>1042</v>
      </c>
      <c r="B2189" s="15" t="s">
        <v>5700</v>
      </c>
      <c r="D2189" s="15">
        <v>2302599</v>
      </c>
      <c r="E2189" s="15">
        <v>2302255</v>
      </c>
      <c r="F2189" s="15">
        <f>ABS(Tabelle2[[#This Row],[Stop]]-Tabelle2[[#This Row],[Start]]+1)</f>
        <v>343</v>
      </c>
      <c r="G2189" s="16">
        <f>Tabelle2[[#This Row],[Size '[bp']]]/$F$3118*100</f>
        <v>1.1828320378506252E-2</v>
      </c>
      <c r="I2189" s="14" t="s">
        <v>9305</v>
      </c>
      <c r="J2189" s="14" t="s">
        <v>11627</v>
      </c>
      <c r="K2189" s="22" t="s">
        <v>7250</v>
      </c>
      <c r="L2189" s="22"/>
      <c r="M2189" s="24"/>
      <c r="N2189" s="20"/>
      <c r="O2189" s="20"/>
      <c r="P2189" s="20"/>
      <c r="Q2189" s="20"/>
    </row>
    <row r="2190" spans="1:17" x14ac:dyDescent="0.25">
      <c r="A2190" s="15" t="s">
        <v>1041</v>
      </c>
      <c r="B2190" s="15" t="s">
        <v>5701</v>
      </c>
      <c r="D2190" s="15">
        <v>2302923</v>
      </c>
      <c r="E2190" s="15">
        <v>2303642</v>
      </c>
      <c r="F2190" s="15">
        <f>ABS(Tabelle2[[#This Row],[Stop]]-Tabelle2[[#This Row],[Start]]+1)</f>
        <v>720</v>
      </c>
      <c r="G2190" s="16">
        <f>Tabelle2[[#This Row],[Size '[bp']]]/$F$3118*100</f>
        <v>2.4829127325144321E-2</v>
      </c>
      <c r="I2190" s="14" t="s">
        <v>6578</v>
      </c>
      <c r="J2190" s="14" t="s">
        <v>11627</v>
      </c>
      <c r="K2190" s="22"/>
      <c r="L2190" s="22"/>
      <c r="M2190" s="24"/>
      <c r="N2190" s="20"/>
      <c r="O2190" s="20"/>
      <c r="P2190" s="20"/>
      <c r="Q2190" s="20"/>
    </row>
    <row r="2191" spans="1:17" ht="25.5" x14ac:dyDescent="0.25">
      <c r="A2191" s="15" t="s">
        <v>1040</v>
      </c>
      <c r="B2191" s="15" t="s">
        <v>5702</v>
      </c>
      <c r="C2191" s="15" t="s">
        <v>9306</v>
      </c>
      <c r="D2191" s="15">
        <v>2303646</v>
      </c>
      <c r="E2191" s="15">
        <v>2304170</v>
      </c>
      <c r="F2191" s="15">
        <f>ABS(Tabelle2[[#This Row],[Stop]]-Tabelle2[[#This Row],[Start]]+1)</f>
        <v>525</v>
      </c>
      <c r="G2191" s="16">
        <f>Tabelle2[[#This Row],[Size '[bp']]]/$F$3118*100</f>
        <v>1.8104572007917735E-2</v>
      </c>
      <c r="H2191" s="15" t="s">
        <v>9307</v>
      </c>
      <c r="I2191" s="14" t="s">
        <v>9308</v>
      </c>
      <c r="J2191" s="14" t="s">
        <v>6653</v>
      </c>
      <c r="K2191" s="22"/>
      <c r="L2191" s="22"/>
      <c r="M2191" s="24"/>
      <c r="N2191" s="20"/>
      <c r="O2191" s="20"/>
      <c r="P2191" s="20"/>
      <c r="Q2191" s="20"/>
    </row>
    <row r="2192" spans="1:17" ht="25.5" x14ac:dyDescent="0.25">
      <c r="A2192" s="15" t="s">
        <v>1039</v>
      </c>
      <c r="B2192" s="15" t="s">
        <v>5703</v>
      </c>
      <c r="C2192" s="15" t="s">
        <v>9309</v>
      </c>
      <c r="D2192" s="15">
        <v>2304199</v>
      </c>
      <c r="E2192" s="15">
        <v>2305275</v>
      </c>
      <c r="F2192" s="15">
        <f>ABS(Tabelle2[[#This Row],[Stop]]-Tabelle2[[#This Row],[Start]]+1)</f>
        <v>1077</v>
      </c>
      <c r="G2192" s="16">
        <f>Tabelle2[[#This Row],[Size '[bp']]]/$F$3118*100</f>
        <v>3.7140236290528379E-2</v>
      </c>
      <c r="H2192" s="15" t="s">
        <v>9310</v>
      </c>
      <c r="I2192" s="14" t="s">
        <v>9311</v>
      </c>
      <c r="J2192" s="14" t="s">
        <v>6653</v>
      </c>
      <c r="K2192" s="22"/>
      <c r="L2192" s="22"/>
      <c r="M2192" s="24"/>
      <c r="N2192" s="20"/>
      <c r="O2192" s="20"/>
      <c r="P2192" s="20"/>
      <c r="Q2192" s="20"/>
    </row>
    <row r="2193" spans="1:17" x14ac:dyDescent="0.25">
      <c r="A2193" s="15" t="s">
        <v>1038</v>
      </c>
      <c r="B2193" s="15" t="s">
        <v>5704</v>
      </c>
      <c r="C2193" s="15" t="s">
        <v>9312</v>
      </c>
      <c r="D2193" s="15">
        <v>2305287</v>
      </c>
      <c r="E2193" s="15">
        <v>2306210</v>
      </c>
      <c r="F2193" s="15">
        <f>ABS(Tabelle2[[#This Row],[Stop]]-Tabelle2[[#This Row],[Start]]+1)</f>
        <v>924</v>
      </c>
      <c r="G2193" s="16">
        <f>Tabelle2[[#This Row],[Size '[bp']]]/$F$3118*100</f>
        <v>3.1864046733935211E-2</v>
      </c>
      <c r="H2193" s="15" t="s">
        <v>9313</v>
      </c>
      <c r="I2193" s="14" t="s">
        <v>9314</v>
      </c>
      <c r="J2193" s="14" t="s">
        <v>6653</v>
      </c>
      <c r="K2193" s="22"/>
      <c r="L2193" s="22"/>
      <c r="M2193" s="24"/>
      <c r="N2193" s="20"/>
      <c r="O2193" s="20"/>
      <c r="P2193" s="20"/>
      <c r="Q2193" s="20"/>
    </row>
    <row r="2194" spans="1:17" x14ac:dyDescent="0.25">
      <c r="A2194" s="15" t="s">
        <v>1037</v>
      </c>
      <c r="B2194" s="15" t="s">
        <v>5705</v>
      </c>
      <c r="D2194" s="15">
        <v>2307413</v>
      </c>
      <c r="E2194" s="15">
        <v>2306697</v>
      </c>
      <c r="F2194" s="15">
        <f>ABS(Tabelle2[[#This Row],[Stop]]-Tabelle2[[#This Row],[Start]]+1)</f>
        <v>715</v>
      </c>
      <c r="G2194" s="16">
        <f>Tabelle2[[#This Row],[Size '[bp']]]/$F$3118*100</f>
        <v>2.4656702829830818E-2</v>
      </c>
      <c r="I2194" s="14" t="s">
        <v>9315</v>
      </c>
      <c r="J2194" s="14" t="s">
        <v>6563</v>
      </c>
      <c r="K2194" s="22"/>
      <c r="L2194" s="22"/>
      <c r="M2194" s="24"/>
      <c r="N2194" s="20"/>
      <c r="O2194" s="20"/>
      <c r="P2194" s="20"/>
      <c r="Q2194" s="20"/>
    </row>
    <row r="2195" spans="1:17" ht="25.5" x14ac:dyDescent="0.25">
      <c r="A2195" s="15" t="s">
        <v>1036</v>
      </c>
      <c r="B2195" s="15" t="s">
        <v>5706</v>
      </c>
      <c r="C2195" s="15" t="s">
        <v>9316</v>
      </c>
      <c r="D2195" s="15">
        <v>2308687</v>
      </c>
      <c r="E2195" s="15">
        <v>2307584</v>
      </c>
      <c r="F2195" s="15">
        <f>ABS(Tabelle2[[#This Row],[Stop]]-Tabelle2[[#This Row],[Start]]+1)</f>
        <v>1102</v>
      </c>
      <c r="G2195" s="16">
        <f>Tabelle2[[#This Row],[Size '[bp']]]/$F$3118*100</f>
        <v>3.8002358767095887E-2</v>
      </c>
      <c r="H2195" s="15" t="s">
        <v>9317</v>
      </c>
      <c r="I2195" s="14" t="s">
        <v>9318</v>
      </c>
      <c r="J2195" s="14" t="s">
        <v>6643</v>
      </c>
      <c r="K2195" s="22" t="s">
        <v>8965</v>
      </c>
      <c r="L2195" s="22"/>
      <c r="M2195" s="24" t="s">
        <v>11475</v>
      </c>
      <c r="N2195" s="20"/>
      <c r="O2195" s="20"/>
      <c r="P2195" s="20"/>
      <c r="Q2195" s="20"/>
    </row>
    <row r="2196" spans="1:17" x14ac:dyDescent="0.25">
      <c r="A2196" s="15" t="s">
        <v>26</v>
      </c>
      <c r="B2196" s="15" t="s">
        <v>5707</v>
      </c>
      <c r="C2196" s="15" t="s">
        <v>9319</v>
      </c>
      <c r="D2196" s="15">
        <v>2308868</v>
      </c>
      <c r="E2196" s="15">
        <v>2310409</v>
      </c>
      <c r="F2196" s="15">
        <f>ABS(Tabelle2[[#This Row],[Stop]]-Tabelle2[[#This Row],[Start]]+1)</f>
        <v>1542</v>
      </c>
      <c r="G2196" s="16">
        <f>Tabelle2[[#This Row],[Size '[bp']]]/$F$3118*100</f>
        <v>5.3175714354684087E-2</v>
      </c>
      <c r="H2196" s="15" t="s">
        <v>9320</v>
      </c>
      <c r="I2196" s="14" t="s">
        <v>9321</v>
      </c>
      <c r="J2196" s="14" t="s">
        <v>6585</v>
      </c>
      <c r="K2196" s="22"/>
      <c r="L2196" s="22"/>
      <c r="M2196" s="24"/>
      <c r="N2196" s="20"/>
      <c r="O2196" s="20"/>
      <c r="P2196" s="20"/>
      <c r="Q2196" s="20"/>
    </row>
    <row r="2197" spans="1:17" x14ac:dyDescent="0.25">
      <c r="A2197" s="15" t="s">
        <v>1035</v>
      </c>
      <c r="B2197" s="15" t="s">
        <v>5708</v>
      </c>
      <c r="D2197" s="15">
        <v>2310812</v>
      </c>
      <c r="E2197" s="15">
        <v>2310417</v>
      </c>
      <c r="F2197" s="15">
        <f>ABS(Tabelle2[[#This Row],[Stop]]-Tabelle2[[#This Row],[Start]]+1)</f>
        <v>394</v>
      </c>
      <c r="G2197" s="16">
        <f>Tabelle2[[#This Row],[Size '[bp']]]/$F$3118*100</f>
        <v>1.3587050230703975E-2</v>
      </c>
      <c r="I2197" s="14" t="s">
        <v>6560</v>
      </c>
      <c r="J2197" s="14" t="s">
        <v>11627</v>
      </c>
      <c r="K2197" s="22"/>
      <c r="L2197" s="22"/>
      <c r="M2197" s="24"/>
      <c r="N2197" s="20"/>
      <c r="O2197" s="20"/>
      <c r="P2197" s="20"/>
      <c r="Q2197" s="20"/>
    </row>
    <row r="2198" spans="1:17" ht="25.5" x14ac:dyDescent="0.25">
      <c r="A2198" s="15" t="s">
        <v>1034</v>
      </c>
      <c r="B2198" s="15" t="s">
        <v>5709</v>
      </c>
      <c r="C2198" s="15" t="s">
        <v>9322</v>
      </c>
      <c r="D2198" s="15">
        <v>2310941</v>
      </c>
      <c r="E2198" s="15">
        <v>2312968</v>
      </c>
      <c r="F2198" s="15">
        <f>ABS(Tabelle2[[#This Row],[Stop]]-Tabelle2[[#This Row],[Start]]+1)</f>
        <v>2028</v>
      </c>
      <c r="G2198" s="16">
        <f>Tabelle2[[#This Row],[Size '[bp']]]/$F$3118*100</f>
        <v>6.9935375299156499E-2</v>
      </c>
      <c r="H2198" s="15" t="s">
        <v>9323</v>
      </c>
      <c r="I2198" s="14" t="s">
        <v>9324</v>
      </c>
      <c r="J2198" s="14" t="s">
        <v>7093</v>
      </c>
      <c r="K2198" s="29" t="s">
        <v>7931</v>
      </c>
      <c r="L2198" s="29"/>
      <c r="M2198" s="30" t="s">
        <v>11240</v>
      </c>
      <c r="N2198" s="20"/>
      <c r="O2198" s="20"/>
      <c r="P2198" s="20"/>
      <c r="Q2198" s="20"/>
    </row>
    <row r="2199" spans="1:17" x14ac:dyDescent="0.25">
      <c r="A2199" s="15" t="s">
        <v>1033</v>
      </c>
      <c r="B2199" s="15" t="s">
        <v>5710</v>
      </c>
      <c r="C2199" s="15" t="s">
        <v>9325</v>
      </c>
      <c r="D2199" s="15">
        <v>2313084</v>
      </c>
      <c r="E2199" s="15">
        <v>2313839</v>
      </c>
      <c r="F2199" s="15">
        <f>ABS(Tabelle2[[#This Row],[Stop]]-Tabelle2[[#This Row],[Start]]+1)</f>
        <v>756</v>
      </c>
      <c r="G2199" s="16">
        <f>Tabelle2[[#This Row],[Size '[bp']]]/$F$3118*100</f>
        <v>2.6070583691401538E-2</v>
      </c>
      <c r="H2199" s="15" t="s">
        <v>9326</v>
      </c>
      <c r="I2199" s="14" t="s">
        <v>9327</v>
      </c>
      <c r="J2199" s="14" t="s">
        <v>6653</v>
      </c>
      <c r="K2199" s="22"/>
      <c r="L2199" s="22"/>
      <c r="M2199" s="24"/>
      <c r="N2199" s="20"/>
      <c r="O2199" s="20"/>
      <c r="P2199" s="20"/>
      <c r="Q2199" s="20"/>
    </row>
    <row r="2200" spans="1:17" x14ac:dyDescent="0.25">
      <c r="A2200" s="15" t="s">
        <v>1032</v>
      </c>
      <c r="B2200" s="15" t="s">
        <v>5711</v>
      </c>
      <c r="C2200" s="15" t="s">
        <v>9328</v>
      </c>
      <c r="D2200" s="15">
        <v>2313976</v>
      </c>
      <c r="E2200" s="15">
        <v>2315022</v>
      </c>
      <c r="F2200" s="15">
        <f>ABS(Tabelle2[[#This Row],[Stop]]-Tabelle2[[#This Row],[Start]]+1)</f>
        <v>1047</v>
      </c>
      <c r="G2200" s="16">
        <f>Tabelle2[[#This Row],[Size '[bp']]]/$F$3118*100</f>
        <v>3.6105689318647362E-2</v>
      </c>
      <c r="H2200" s="15" t="s">
        <v>9329</v>
      </c>
      <c r="I2200" s="14" t="s">
        <v>9330</v>
      </c>
      <c r="J2200" s="14" t="s">
        <v>6653</v>
      </c>
      <c r="K2200" s="22" t="s">
        <v>6766</v>
      </c>
      <c r="L2200" s="22"/>
      <c r="M2200" s="24"/>
      <c r="N2200" s="20"/>
      <c r="O2200" s="20"/>
      <c r="P2200" s="20"/>
      <c r="Q2200" s="20"/>
    </row>
    <row r="2201" spans="1:17" x14ac:dyDescent="0.25">
      <c r="A2201" s="15" t="s">
        <v>1031</v>
      </c>
      <c r="B2201" s="15" t="s">
        <v>5712</v>
      </c>
      <c r="D2201" s="15">
        <v>2315151</v>
      </c>
      <c r="E2201" s="15">
        <v>2315933</v>
      </c>
      <c r="F2201" s="15">
        <f>ABS(Tabelle2[[#This Row],[Stop]]-Tabelle2[[#This Row],[Start]]+1)</f>
        <v>783</v>
      </c>
      <c r="G2201" s="16">
        <f>Tabelle2[[#This Row],[Size '[bp']]]/$F$3118*100</f>
        <v>2.700167596609445E-2</v>
      </c>
      <c r="I2201" s="14" t="s">
        <v>6578</v>
      </c>
      <c r="J2201" s="14" t="s">
        <v>11627</v>
      </c>
      <c r="K2201" s="22"/>
      <c r="L2201" s="22"/>
      <c r="M2201" s="24"/>
      <c r="N2201" s="20"/>
      <c r="O2201" s="20"/>
      <c r="P2201" s="20"/>
      <c r="Q2201" s="20"/>
    </row>
    <row r="2202" spans="1:17" x14ac:dyDescent="0.25">
      <c r="A2202" s="15" t="s">
        <v>1030</v>
      </c>
      <c r="B2202" s="15" t="s">
        <v>5713</v>
      </c>
      <c r="C2202" s="15" t="s">
        <v>9331</v>
      </c>
      <c r="D2202" s="15">
        <v>2316103</v>
      </c>
      <c r="E2202" s="15">
        <v>2317722</v>
      </c>
      <c r="F2202" s="15">
        <f>ABS(Tabelle2[[#This Row],[Stop]]-Tabelle2[[#This Row],[Start]]+1)</f>
        <v>1620</v>
      </c>
      <c r="G2202" s="16">
        <f>Tabelle2[[#This Row],[Size '[bp']]]/$F$3118*100</f>
        <v>5.5865536481574718E-2</v>
      </c>
      <c r="H2202" s="15" t="s">
        <v>9332</v>
      </c>
      <c r="I2202" s="14" t="s">
        <v>9333</v>
      </c>
      <c r="J2202" s="14" t="s">
        <v>6614</v>
      </c>
      <c r="K2202" s="22"/>
      <c r="L2202" s="22"/>
      <c r="M2202" s="24" t="s">
        <v>11476</v>
      </c>
      <c r="N2202" s="20"/>
      <c r="O2202" s="20"/>
      <c r="P2202" s="20"/>
      <c r="Q2202" s="20"/>
    </row>
    <row r="2203" spans="1:17" ht="25.5" x14ac:dyDescent="0.25">
      <c r="A2203" s="15" t="s">
        <v>1029</v>
      </c>
      <c r="C2203" s="15" t="s">
        <v>9334</v>
      </c>
      <c r="D2203" s="15">
        <v>2319472</v>
      </c>
      <c r="E2203" s="15">
        <v>2317958</v>
      </c>
      <c r="F2203" s="15">
        <f>ABS(Tabelle2[[#This Row],[Stop]]-Tabelle2[[#This Row],[Start]]+1)</f>
        <v>1513</v>
      </c>
      <c r="G2203" s="16">
        <f>Tabelle2[[#This Row],[Size '[bp']]]/$F$3118*100</f>
        <v>5.217565228186577E-2</v>
      </c>
      <c r="H2203" s="15" t="s">
        <v>9335</v>
      </c>
      <c r="I2203" s="14" t="s">
        <v>6808</v>
      </c>
      <c r="J2203" s="14" t="s">
        <v>6554</v>
      </c>
      <c r="K2203" s="22"/>
      <c r="L2203" s="22"/>
      <c r="M2203" s="24"/>
      <c r="N2203" s="21">
        <v>1</v>
      </c>
      <c r="O2203" s="21"/>
      <c r="P2203" s="21">
        <v>1</v>
      </c>
      <c r="Q2203" s="21"/>
    </row>
    <row r="2204" spans="1:17" x14ac:dyDescent="0.25">
      <c r="A2204" s="15" t="s">
        <v>1028</v>
      </c>
      <c r="B2204" s="15" t="s">
        <v>5714</v>
      </c>
      <c r="D2204" s="15">
        <v>2320220</v>
      </c>
      <c r="E2204" s="15">
        <v>2319747</v>
      </c>
      <c r="F2204" s="15">
        <f>ABS(Tabelle2[[#This Row],[Stop]]-Tabelle2[[#This Row],[Start]]+1)</f>
        <v>472</v>
      </c>
      <c r="G2204" s="16">
        <f>Tabelle2[[#This Row],[Size '[bp']]]/$F$3118*100</f>
        <v>1.6276872357594611E-2</v>
      </c>
      <c r="I2204" s="14" t="s">
        <v>6578</v>
      </c>
      <c r="J2204" s="14" t="s">
        <v>11627</v>
      </c>
      <c r="K2204" s="22"/>
      <c r="L2204" s="22"/>
      <c r="M2204" s="24"/>
      <c r="N2204" s="20"/>
      <c r="O2204" s="20"/>
      <c r="P2204" s="20"/>
      <c r="Q2204" s="20"/>
    </row>
    <row r="2205" spans="1:17" ht="25.5" x14ac:dyDescent="0.25">
      <c r="A2205" s="15" t="s">
        <v>1027</v>
      </c>
      <c r="B2205" s="15" t="s">
        <v>5715</v>
      </c>
      <c r="C2205" s="15" t="s">
        <v>1026</v>
      </c>
      <c r="D2205" s="15">
        <v>2320501</v>
      </c>
      <c r="E2205" s="15">
        <v>2321934</v>
      </c>
      <c r="F2205" s="15">
        <f>ABS(Tabelle2[[#This Row],[Stop]]-Tabelle2[[#This Row],[Start]]+1)</f>
        <v>1434</v>
      </c>
      <c r="G2205" s="16">
        <f>Tabelle2[[#This Row],[Size '[bp']]]/$F$3118*100</f>
        <v>4.9451345255912431E-2</v>
      </c>
      <c r="H2205" s="15" t="s">
        <v>9336</v>
      </c>
      <c r="I2205" s="14" t="s">
        <v>9337</v>
      </c>
      <c r="J2205" s="14" t="s">
        <v>6643</v>
      </c>
      <c r="K2205" s="22" t="s">
        <v>9338</v>
      </c>
      <c r="L2205" s="22"/>
      <c r="M2205" s="24" t="s">
        <v>10778</v>
      </c>
      <c r="N2205" s="20"/>
      <c r="O2205" s="20"/>
      <c r="P2205" s="20"/>
      <c r="Q2205" s="20"/>
    </row>
    <row r="2206" spans="1:17" x14ac:dyDescent="0.25">
      <c r="A2206" s="15" t="s">
        <v>1025</v>
      </c>
      <c r="B2206" s="15" t="s">
        <v>5716</v>
      </c>
      <c r="D2206" s="15">
        <v>2322244</v>
      </c>
      <c r="E2206" s="15">
        <v>2322077</v>
      </c>
      <c r="F2206" s="15">
        <f>ABS(Tabelle2[[#This Row],[Stop]]-Tabelle2[[#This Row],[Start]]+1)</f>
        <v>166</v>
      </c>
      <c r="G2206" s="16">
        <f>Tabelle2[[#This Row],[Size '[bp']]]/$F$3118*100</f>
        <v>5.7244932444082738E-3</v>
      </c>
      <c r="I2206" s="14" t="s">
        <v>120</v>
      </c>
      <c r="J2206" s="14" t="s">
        <v>11627</v>
      </c>
      <c r="K2206" s="22"/>
      <c r="L2206" s="22"/>
      <c r="M2206" s="24"/>
      <c r="N2206" s="20"/>
      <c r="O2206" s="20"/>
      <c r="P2206" s="20"/>
      <c r="Q2206" s="20"/>
    </row>
    <row r="2207" spans="1:17" ht="25.5" x14ac:dyDescent="0.25">
      <c r="A2207" s="15" t="s">
        <v>1024</v>
      </c>
      <c r="B2207" s="15" t="s">
        <v>5717</v>
      </c>
      <c r="D2207" s="15">
        <v>2322982</v>
      </c>
      <c r="E2207" s="15">
        <v>2322581</v>
      </c>
      <c r="F2207" s="15">
        <f>ABS(Tabelle2[[#This Row],[Stop]]-Tabelle2[[#This Row],[Start]]+1)</f>
        <v>400</v>
      </c>
      <c r="G2207" s="16">
        <f>Tabelle2[[#This Row],[Size '[bp']]]/$F$3118*100</f>
        <v>1.3793959625080178E-2</v>
      </c>
      <c r="I2207" s="14" t="s">
        <v>9339</v>
      </c>
      <c r="J2207" s="14" t="s">
        <v>6566</v>
      </c>
      <c r="K2207" s="22"/>
      <c r="L2207" s="22"/>
      <c r="M2207" s="24"/>
      <c r="N2207" s="20"/>
      <c r="O2207" s="20"/>
      <c r="P2207" s="20"/>
      <c r="Q2207" s="20"/>
    </row>
    <row r="2208" spans="1:17" x14ac:dyDescent="0.25">
      <c r="A2208" s="15" t="s">
        <v>1023</v>
      </c>
      <c r="B2208" s="15" t="s">
        <v>5718</v>
      </c>
      <c r="D2208" s="15">
        <v>2323515</v>
      </c>
      <c r="E2208" s="15">
        <v>2322979</v>
      </c>
      <c r="F2208" s="15">
        <f>ABS(Tabelle2[[#This Row],[Stop]]-Tabelle2[[#This Row],[Start]]+1)</f>
        <v>535</v>
      </c>
      <c r="G2208" s="16">
        <f>Tabelle2[[#This Row],[Size '[bp']]]/$F$3118*100</f>
        <v>1.8449420998544738E-2</v>
      </c>
      <c r="I2208" s="14" t="s">
        <v>9340</v>
      </c>
      <c r="J2208" s="14" t="s">
        <v>11627</v>
      </c>
      <c r="K2208" s="22"/>
      <c r="L2208" s="22"/>
      <c r="M2208" s="24"/>
      <c r="N2208" s="20"/>
      <c r="O2208" s="20"/>
      <c r="P2208" s="20"/>
      <c r="Q2208" s="20"/>
    </row>
    <row r="2209" spans="1:17" x14ac:dyDescent="0.25">
      <c r="A2209" s="15" t="s">
        <v>1022</v>
      </c>
      <c r="B2209" s="15" t="s">
        <v>5719</v>
      </c>
      <c r="D2209" s="15">
        <v>2323595</v>
      </c>
      <c r="E2209" s="15">
        <v>2324503</v>
      </c>
      <c r="F2209" s="15">
        <f>ABS(Tabelle2[[#This Row],[Stop]]-Tabelle2[[#This Row],[Start]]+1)</f>
        <v>909</v>
      </c>
      <c r="G2209" s="16">
        <f>Tabelle2[[#This Row],[Size '[bp']]]/$F$3118*100</f>
        <v>3.1346773247994703E-2</v>
      </c>
      <c r="I2209" s="14" t="s">
        <v>9341</v>
      </c>
      <c r="J2209" s="14" t="s">
        <v>6563</v>
      </c>
      <c r="K2209" s="22" t="s">
        <v>6766</v>
      </c>
      <c r="L2209" s="22"/>
      <c r="M2209" s="24"/>
      <c r="N2209" s="20"/>
      <c r="O2209" s="20"/>
      <c r="P2209" s="20"/>
      <c r="Q2209" s="20"/>
    </row>
    <row r="2210" spans="1:17" x14ac:dyDescent="0.25">
      <c r="A2210" s="15" t="s">
        <v>1021</v>
      </c>
      <c r="B2210" s="15" t="s">
        <v>5720</v>
      </c>
      <c r="D2210" s="15">
        <v>2324553</v>
      </c>
      <c r="E2210" s="15">
        <v>2324900</v>
      </c>
      <c r="F2210" s="15">
        <f>ABS(Tabelle2[[#This Row],[Stop]]-Tabelle2[[#This Row],[Start]]+1)</f>
        <v>348</v>
      </c>
      <c r="G2210" s="16">
        <f>Tabelle2[[#This Row],[Size '[bp']]]/$F$3118*100</f>
        <v>1.2000744873819753E-2</v>
      </c>
      <c r="I2210" s="14" t="s">
        <v>9342</v>
      </c>
      <c r="J2210" s="14" t="s">
        <v>6575</v>
      </c>
      <c r="K2210" s="22"/>
      <c r="L2210" s="22"/>
      <c r="M2210" s="24"/>
      <c r="N2210" s="20"/>
      <c r="O2210" s="20"/>
      <c r="P2210" s="20"/>
      <c r="Q2210" s="20"/>
    </row>
    <row r="2211" spans="1:17" ht="25.5" x14ac:dyDescent="0.25">
      <c r="A2211" s="15" t="s">
        <v>1020</v>
      </c>
      <c r="B2211" s="15" t="s">
        <v>5721</v>
      </c>
      <c r="C2211" s="15" t="s">
        <v>1019</v>
      </c>
      <c r="D2211" s="15">
        <v>2326714</v>
      </c>
      <c r="E2211" s="15">
        <v>2325269</v>
      </c>
      <c r="F2211" s="15">
        <f>ABS(Tabelle2[[#This Row],[Stop]]-Tabelle2[[#This Row],[Start]]+1)</f>
        <v>1444</v>
      </c>
      <c r="G2211" s="16">
        <f>Tabelle2[[#This Row],[Size '[bp']]]/$F$3118*100</f>
        <v>4.9796194246539437E-2</v>
      </c>
      <c r="H2211" s="15" t="s">
        <v>9343</v>
      </c>
      <c r="I2211" s="14" t="s">
        <v>11241</v>
      </c>
      <c r="J2211" s="14" t="s">
        <v>6643</v>
      </c>
      <c r="K2211" s="29" t="s">
        <v>6893</v>
      </c>
      <c r="L2211" s="29"/>
      <c r="M2211" s="30" t="s">
        <v>11242</v>
      </c>
      <c r="N2211" s="20"/>
      <c r="O2211" s="20"/>
      <c r="P2211" s="20"/>
      <c r="Q2211" s="20"/>
    </row>
    <row r="2212" spans="1:17" x14ac:dyDescent="0.25">
      <c r="A2212" s="15" t="s">
        <v>1018</v>
      </c>
      <c r="B2212" s="15" t="s">
        <v>5722</v>
      </c>
      <c r="D2212" s="15">
        <v>2326855</v>
      </c>
      <c r="E2212" s="15">
        <v>2327073</v>
      </c>
      <c r="F2212" s="15">
        <f>ABS(Tabelle2[[#This Row],[Stop]]-Tabelle2[[#This Row],[Start]]+1)</f>
        <v>219</v>
      </c>
      <c r="G2212" s="16">
        <f>Tabelle2[[#This Row],[Size '[bp']]]/$F$3118*100</f>
        <v>7.5521928947313967E-3</v>
      </c>
      <c r="I2212" s="14" t="s">
        <v>120</v>
      </c>
      <c r="J2212" s="14" t="s">
        <v>11627</v>
      </c>
      <c r="K2212" s="22"/>
      <c r="L2212" s="22"/>
      <c r="M2212" s="24"/>
      <c r="N2212" s="20"/>
      <c r="O2212" s="20"/>
      <c r="P2212" s="20"/>
      <c r="Q2212" s="20"/>
    </row>
    <row r="2213" spans="1:17" x14ac:dyDescent="0.25">
      <c r="A2213" s="15" t="s">
        <v>1017</v>
      </c>
      <c r="B2213" s="15" t="s">
        <v>5723</v>
      </c>
      <c r="D2213" s="15">
        <v>2327194</v>
      </c>
      <c r="E2213" s="15">
        <v>2328519</v>
      </c>
      <c r="F2213" s="15">
        <f>ABS(Tabelle2[[#This Row],[Stop]]-Tabelle2[[#This Row],[Start]]+1)</f>
        <v>1326</v>
      </c>
      <c r="G2213" s="16">
        <f>Tabelle2[[#This Row],[Size '[bp']]]/$F$3118*100</f>
        <v>4.5726976157140789E-2</v>
      </c>
      <c r="I2213" s="14" t="s">
        <v>6704</v>
      </c>
      <c r="J2213" s="14" t="s">
        <v>6563</v>
      </c>
      <c r="K2213" s="22"/>
      <c r="L2213" s="22"/>
      <c r="M2213" s="24"/>
      <c r="N2213" s="20"/>
      <c r="O2213" s="20"/>
      <c r="P2213" s="20"/>
      <c r="Q2213" s="20"/>
    </row>
    <row r="2214" spans="1:17" x14ac:dyDescent="0.25">
      <c r="A2214" s="15" t="s">
        <v>1016</v>
      </c>
      <c r="B2214" s="15" t="s">
        <v>5724</v>
      </c>
      <c r="D2214" s="15">
        <v>2328536</v>
      </c>
      <c r="E2214" s="15">
        <v>2329030</v>
      </c>
      <c r="F2214" s="15">
        <f>ABS(Tabelle2[[#This Row],[Stop]]-Tabelle2[[#This Row],[Start]]+1)</f>
        <v>495</v>
      </c>
      <c r="G2214" s="16">
        <f>Tabelle2[[#This Row],[Size '[bp']]]/$F$3118*100</f>
        <v>1.7070025036036721E-2</v>
      </c>
      <c r="I2214" s="14" t="s">
        <v>6704</v>
      </c>
      <c r="J2214" s="14" t="s">
        <v>6563</v>
      </c>
      <c r="K2214" s="22"/>
      <c r="L2214" s="22"/>
      <c r="M2214" s="24"/>
      <c r="N2214" s="20"/>
      <c r="O2214" s="20"/>
      <c r="P2214" s="20"/>
      <c r="Q2214" s="20"/>
    </row>
    <row r="2215" spans="1:17" x14ac:dyDescent="0.25">
      <c r="A2215" s="15" t="s">
        <v>1015</v>
      </c>
      <c r="B2215" s="15" t="s">
        <v>5725</v>
      </c>
      <c r="D2215" s="15">
        <v>2328937</v>
      </c>
      <c r="E2215" s="15">
        <v>2329383</v>
      </c>
      <c r="F2215" s="15">
        <f>ABS(Tabelle2[[#This Row],[Stop]]-Tabelle2[[#This Row],[Start]]+1)</f>
        <v>447</v>
      </c>
      <c r="G2215" s="16">
        <f>Tabelle2[[#This Row],[Size '[bp']]]/$F$3118*100</f>
        <v>1.5414749881027099E-2</v>
      </c>
      <c r="I2215" s="14" t="s">
        <v>6704</v>
      </c>
      <c r="J2215" s="14" t="s">
        <v>6563</v>
      </c>
      <c r="K2215" s="22"/>
      <c r="L2215" s="22"/>
      <c r="M2215" s="24"/>
      <c r="N2215" s="20"/>
      <c r="O2215" s="20"/>
      <c r="P2215" s="20"/>
      <c r="Q2215" s="20"/>
    </row>
    <row r="2216" spans="1:17" x14ac:dyDescent="0.25">
      <c r="A2216" s="15" t="s">
        <v>1014</v>
      </c>
      <c r="B2216" s="15" t="s">
        <v>5726</v>
      </c>
      <c r="D2216" s="15">
        <v>2329399</v>
      </c>
      <c r="E2216" s="15">
        <v>2329806</v>
      </c>
      <c r="F2216" s="15">
        <f>ABS(Tabelle2[[#This Row],[Stop]]-Tabelle2[[#This Row],[Start]]+1)</f>
        <v>408</v>
      </c>
      <c r="G2216" s="16">
        <f>Tabelle2[[#This Row],[Size '[bp']]]/$F$3118*100</f>
        <v>1.4069838817581779E-2</v>
      </c>
      <c r="I2216" s="14" t="s">
        <v>6704</v>
      </c>
      <c r="J2216" s="14" t="s">
        <v>6563</v>
      </c>
      <c r="K2216" s="22"/>
      <c r="L2216" s="22"/>
      <c r="M2216" s="24"/>
      <c r="N2216" s="20"/>
      <c r="O2216" s="20"/>
      <c r="P2216" s="20"/>
      <c r="Q2216" s="20"/>
    </row>
    <row r="2217" spans="1:17" x14ac:dyDescent="0.25">
      <c r="A2217" s="15" t="s">
        <v>1013</v>
      </c>
      <c r="B2217" s="15" t="s">
        <v>5727</v>
      </c>
      <c r="D2217" s="15">
        <v>2330305</v>
      </c>
      <c r="E2217" s="15">
        <v>2329823</v>
      </c>
      <c r="F2217" s="15">
        <f>ABS(Tabelle2[[#This Row],[Stop]]-Tabelle2[[#This Row],[Start]]+1)</f>
        <v>481</v>
      </c>
      <c r="G2217" s="16">
        <f>Tabelle2[[#This Row],[Size '[bp']]]/$F$3118*100</f>
        <v>1.6587236449158913E-2</v>
      </c>
      <c r="I2217" s="14" t="s">
        <v>120</v>
      </c>
      <c r="J2217" s="14" t="s">
        <v>11627</v>
      </c>
      <c r="K2217" s="22"/>
      <c r="L2217" s="22"/>
      <c r="M2217" s="24"/>
      <c r="N2217" s="20"/>
      <c r="O2217" s="20"/>
      <c r="P2217" s="20"/>
      <c r="Q2217" s="20"/>
    </row>
    <row r="2218" spans="1:17" x14ac:dyDescent="0.25">
      <c r="A2218" s="15" t="s">
        <v>1012</v>
      </c>
      <c r="B2218" s="15" t="s">
        <v>5728</v>
      </c>
      <c r="C2218" s="15" t="s">
        <v>1011</v>
      </c>
      <c r="D2218" s="15">
        <v>2331089</v>
      </c>
      <c r="E2218" s="15">
        <v>2330442</v>
      </c>
      <c r="F2218" s="15">
        <f>ABS(Tabelle2[[#This Row],[Stop]]-Tabelle2[[#This Row],[Start]]+1)</f>
        <v>646</v>
      </c>
      <c r="G2218" s="16">
        <f>Tabelle2[[#This Row],[Size '[bp']]]/$F$3118*100</f>
        <v>2.2277244794504488E-2</v>
      </c>
      <c r="H2218" s="15" t="s">
        <v>9344</v>
      </c>
      <c r="I2218" s="14" t="s">
        <v>9345</v>
      </c>
      <c r="J2218" s="14" t="s">
        <v>6690</v>
      </c>
      <c r="K2218" s="29" t="s">
        <v>9346</v>
      </c>
      <c r="L2218" s="29"/>
      <c r="M2218" s="30" t="s">
        <v>11243</v>
      </c>
      <c r="N2218" s="20"/>
      <c r="O2218" s="20"/>
      <c r="P2218" s="20"/>
      <c r="Q2218" s="20"/>
    </row>
    <row r="2219" spans="1:17" x14ac:dyDescent="0.25">
      <c r="A2219" s="15" t="s">
        <v>1010</v>
      </c>
      <c r="B2219" s="15" t="s">
        <v>5729</v>
      </c>
      <c r="C2219" s="15" t="s">
        <v>1009</v>
      </c>
      <c r="D2219" s="15">
        <v>2334421</v>
      </c>
      <c r="E2219" s="15">
        <v>2331284</v>
      </c>
      <c r="F2219" s="15">
        <f>ABS(Tabelle2[[#This Row],[Stop]]-Tabelle2[[#This Row],[Start]]+1)</f>
        <v>3136</v>
      </c>
      <c r="G2219" s="16">
        <f>Tabelle2[[#This Row],[Size '[bp']]]/$F$3118*100</f>
        <v>0.10814464346062859</v>
      </c>
      <c r="H2219" s="15" t="s">
        <v>9347</v>
      </c>
      <c r="I2219" s="14" t="s">
        <v>9348</v>
      </c>
      <c r="J2219" s="14" t="s">
        <v>7682</v>
      </c>
      <c r="K2219" s="29"/>
      <c r="L2219" s="29"/>
      <c r="M2219" s="30" t="s">
        <v>11244</v>
      </c>
      <c r="N2219" s="20"/>
      <c r="O2219" s="20"/>
      <c r="P2219" s="20"/>
      <c r="Q2219" s="20"/>
    </row>
    <row r="2220" spans="1:17" x14ac:dyDescent="0.25">
      <c r="A2220" s="15" t="s">
        <v>1008</v>
      </c>
      <c r="B2220" s="15" t="s">
        <v>5730</v>
      </c>
      <c r="C2220" s="15" t="s">
        <v>1007</v>
      </c>
      <c r="D2220" s="15">
        <v>2335828</v>
      </c>
      <c r="E2220" s="15">
        <v>2334488</v>
      </c>
      <c r="F2220" s="15">
        <f>ABS(Tabelle2[[#This Row],[Stop]]-Tabelle2[[#This Row],[Start]]+1)</f>
        <v>1339</v>
      </c>
      <c r="G2220" s="16">
        <f>Tabelle2[[#This Row],[Size '[bp']]]/$F$3118*100</f>
        <v>4.617527984495589E-2</v>
      </c>
      <c r="H2220" s="15" t="s">
        <v>9349</v>
      </c>
      <c r="I2220" s="14" t="s">
        <v>9350</v>
      </c>
      <c r="J2220" s="14" t="s">
        <v>6643</v>
      </c>
      <c r="K2220" s="22"/>
      <c r="L2220" s="22"/>
      <c r="M2220" s="24" t="s">
        <v>10779</v>
      </c>
      <c r="N2220" s="20"/>
      <c r="O2220" s="20"/>
      <c r="P2220" s="20"/>
      <c r="Q2220" s="20"/>
    </row>
    <row r="2221" spans="1:17" x14ac:dyDescent="0.25">
      <c r="A2221" s="15" t="s">
        <v>1006</v>
      </c>
      <c r="B2221" s="15" t="s">
        <v>5731</v>
      </c>
      <c r="D2221" s="15">
        <v>2336026</v>
      </c>
      <c r="E2221" s="15">
        <v>2337132</v>
      </c>
      <c r="F2221" s="15">
        <f>ABS(Tabelle2[[#This Row],[Stop]]-Tabelle2[[#This Row],[Start]]+1)</f>
        <v>1107</v>
      </c>
      <c r="G2221" s="16">
        <f>Tabelle2[[#This Row],[Size '[bp']]]/$F$3118*100</f>
        <v>3.817478326240939E-2</v>
      </c>
      <c r="I2221" s="14" t="s">
        <v>9351</v>
      </c>
      <c r="J2221" s="14" t="s">
        <v>6563</v>
      </c>
      <c r="K2221" s="22" t="s">
        <v>7344</v>
      </c>
      <c r="L2221" s="22"/>
      <c r="M2221" s="24"/>
      <c r="N2221" s="20"/>
      <c r="O2221" s="20"/>
      <c r="P2221" s="20"/>
      <c r="Q2221" s="20"/>
    </row>
    <row r="2222" spans="1:17" x14ac:dyDescent="0.25">
      <c r="A2222" s="15" t="s">
        <v>1005</v>
      </c>
      <c r="B2222" s="15" t="s">
        <v>5732</v>
      </c>
      <c r="D2222" s="15">
        <v>2337273</v>
      </c>
      <c r="E2222" s="15">
        <v>2339090</v>
      </c>
      <c r="F2222" s="15">
        <f>ABS(Tabelle2[[#This Row],[Stop]]-Tabelle2[[#This Row],[Start]]+1)</f>
        <v>1818</v>
      </c>
      <c r="G2222" s="16">
        <f>Tabelle2[[#This Row],[Size '[bp']]]/$F$3118*100</f>
        <v>6.2693546495989405E-2</v>
      </c>
      <c r="I2222" s="14" t="s">
        <v>9352</v>
      </c>
      <c r="J2222" s="14" t="s">
        <v>6653</v>
      </c>
      <c r="K2222" s="22"/>
      <c r="L2222" s="22"/>
      <c r="M2222" s="24"/>
      <c r="N2222" s="20"/>
      <c r="O2222" s="20"/>
      <c r="P2222" s="20"/>
      <c r="Q2222" s="20"/>
    </row>
    <row r="2223" spans="1:17" x14ac:dyDescent="0.25">
      <c r="A2223" s="15" t="s">
        <v>1004</v>
      </c>
      <c r="B2223" s="15" t="s">
        <v>5733</v>
      </c>
      <c r="D2223" s="15">
        <v>2339326</v>
      </c>
      <c r="E2223" s="15">
        <v>2339144</v>
      </c>
      <c r="F2223" s="15">
        <f>ABS(Tabelle2[[#This Row],[Stop]]-Tabelle2[[#This Row],[Start]]+1)</f>
        <v>181</v>
      </c>
      <c r="G2223" s="16">
        <f>Tabelle2[[#This Row],[Size '[bp']]]/$F$3118*100</f>
        <v>6.2417667303487799E-3</v>
      </c>
      <c r="I2223" s="14" t="s">
        <v>6560</v>
      </c>
      <c r="J2223" s="14" t="s">
        <v>11627</v>
      </c>
      <c r="K2223" s="22"/>
      <c r="L2223" s="22"/>
      <c r="M2223" s="24"/>
      <c r="N2223" s="20"/>
      <c r="O2223" s="20"/>
      <c r="P2223" s="20"/>
      <c r="Q2223" s="20"/>
    </row>
    <row r="2224" spans="1:17" x14ac:dyDescent="0.25">
      <c r="A2224" s="15" t="s">
        <v>1003</v>
      </c>
      <c r="B2224" s="15" t="s">
        <v>5734</v>
      </c>
      <c r="C2224" s="15" t="s">
        <v>1002</v>
      </c>
      <c r="D2224" s="15">
        <v>2339464</v>
      </c>
      <c r="E2224" s="15">
        <v>2340759</v>
      </c>
      <c r="F2224" s="15">
        <f>ABS(Tabelle2[[#This Row],[Stop]]-Tabelle2[[#This Row],[Start]]+1)</f>
        <v>1296</v>
      </c>
      <c r="G2224" s="16">
        <f>Tabelle2[[#This Row],[Size '[bp']]]/$F$3118*100</f>
        <v>4.4692429185259779E-2</v>
      </c>
      <c r="H2224" s="15" t="s">
        <v>9353</v>
      </c>
      <c r="I2224" s="14" t="s">
        <v>9354</v>
      </c>
      <c r="J2224" s="14" t="s">
        <v>6614</v>
      </c>
      <c r="K2224" s="22"/>
      <c r="L2224" s="22"/>
      <c r="M2224" s="24"/>
      <c r="N2224" s="20"/>
      <c r="O2224" s="20"/>
      <c r="P2224" s="20"/>
      <c r="Q2224" s="20"/>
    </row>
    <row r="2225" spans="1:17" ht="25.5" x14ac:dyDescent="0.25">
      <c r="A2225" s="15" t="s">
        <v>1001</v>
      </c>
      <c r="B2225" s="15" t="s">
        <v>5735</v>
      </c>
      <c r="D2225" s="15">
        <v>2342195</v>
      </c>
      <c r="E2225" s="15">
        <v>2340786</v>
      </c>
      <c r="F2225" s="15">
        <f>ABS(Tabelle2[[#This Row],[Stop]]-Tabelle2[[#This Row],[Start]]+1)</f>
        <v>1408</v>
      </c>
      <c r="G2225" s="16">
        <f>Tabelle2[[#This Row],[Size '[bp']]]/$F$3118*100</f>
        <v>4.8554737880282223E-2</v>
      </c>
      <c r="I2225" s="14" t="s">
        <v>9355</v>
      </c>
      <c r="J2225" s="14" t="s">
        <v>6554</v>
      </c>
      <c r="K2225" s="22"/>
      <c r="L2225" s="22"/>
      <c r="M2225" s="24"/>
      <c r="N2225" s="20"/>
      <c r="O2225" s="20"/>
      <c r="P2225" s="20"/>
      <c r="Q2225" s="20"/>
    </row>
    <row r="2226" spans="1:17" ht="25.5" x14ac:dyDescent="0.25">
      <c r="A2226" s="15" t="s">
        <v>9356</v>
      </c>
      <c r="C2226" s="15" t="s">
        <v>9357</v>
      </c>
      <c r="D2226" s="15">
        <v>2343004</v>
      </c>
      <c r="E2226" s="15">
        <v>2342586</v>
      </c>
      <c r="F2226" s="15">
        <f>ABS(Tabelle2[[#This Row],[Stop]]-Tabelle2[[#This Row],[Start]]+1)</f>
        <v>417</v>
      </c>
      <c r="G2226" s="16">
        <f>Tabelle2[[#This Row],[Size '[bp']]]/$F$3118*100</f>
        <v>1.4380202909146085E-2</v>
      </c>
      <c r="I2226" s="14" t="s">
        <v>9358</v>
      </c>
      <c r="J2226" s="14" t="s">
        <v>6758</v>
      </c>
      <c r="K2226" s="29"/>
      <c r="L2226" s="29"/>
      <c r="M2226" s="30"/>
      <c r="N2226" s="20"/>
      <c r="O2226" s="20"/>
      <c r="P2226" s="20"/>
      <c r="Q2226" s="20"/>
    </row>
    <row r="2227" spans="1:17" ht="25.5" x14ac:dyDescent="0.25">
      <c r="A2227" s="15" t="s">
        <v>1000</v>
      </c>
      <c r="B2227" s="15" t="s">
        <v>5736</v>
      </c>
      <c r="D2227" s="15">
        <v>2344230</v>
      </c>
      <c r="E2227" s="15">
        <v>2343082</v>
      </c>
      <c r="F2227" s="15">
        <f>ABS(Tabelle2[[#This Row],[Stop]]-Tabelle2[[#This Row],[Start]]+1)</f>
        <v>1147</v>
      </c>
      <c r="G2227" s="16">
        <f>Tabelle2[[#This Row],[Size '[bp']]]/$F$3118*100</f>
        <v>3.9554179224917413E-2</v>
      </c>
      <c r="I2227" s="14" t="s">
        <v>9359</v>
      </c>
      <c r="J2227" s="14" t="s">
        <v>6758</v>
      </c>
      <c r="K2227" s="22"/>
      <c r="L2227" s="22"/>
      <c r="M2227" s="24"/>
      <c r="N2227" s="20"/>
      <c r="O2227" s="20"/>
      <c r="P2227" s="20"/>
      <c r="Q2227" s="20"/>
    </row>
    <row r="2228" spans="1:17" x14ac:dyDescent="0.25">
      <c r="A2228" s="15" t="s">
        <v>999</v>
      </c>
      <c r="B2228" s="15" t="s">
        <v>5737</v>
      </c>
      <c r="D2228" s="15">
        <v>2344962</v>
      </c>
      <c r="E2228" s="15">
        <v>2344243</v>
      </c>
      <c r="F2228" s="15">
        <f>ABS(Tabelle2[[#This Row],[Stop]]-Tabelle2[[#This Row],[Start]]+1)</f>
        <v>718</v>
      </c>
      <c r="G2228" s="16">
        <f>Tabelle2[[#This Row],[Size '[bp']]]/$F$3118*100</f>
        <v>2.4760157527018919E-2</v>
      </c>
      <c r="I2228" s="14" t="s">
        <v>9360</v>
      </c>
      <c r="J2228" s="14" t="s">
        <v>6563</v>
      </c>
      <c r="K2228" s="22"/>
      <c r="L2228" s="22"/>
      <c r="M2228" s="24"/>
      <c r="N2228" s="20"/>
      <c r="O2228" s="20"/>
      <c r="P2228" s="20"/>
      <c r="Q2228" s="20"/>
    </row>
    <row r="2229" spans="1:17" x14ac:dyDescent="0.25">
      <c r="A2229" s="15" t="s">
        <v>998</v>
      </c>
      <c r="B2229" s="15" t="s">
        <v>5738</v>
      </c>
      <c r="D2229" s="15">
        <v>2346135</v>
      </c>
      <c r="E2229" s="15">
        <v>2344993</v>
      </c>
      <c r="F2229" s="15">
        <f>ABS(Tabelle2[[#This Row],[Stop]]-Tabelle2[[#This Row],[Start]]+1)</f>
        <v>1141</v>
      </c>
      <c r="G2229" s="16">
        <f>Tabelle2[[#This Row],[Size '[bp']]]/$F$3118*100</f>
        <v>3.9347269830541202E-2</v>
      </c>
      <c r="I2229" s="14" t="s">
        <v>6560</v>
      </c>
      <c r="J2229" s="14" t="s">
        <v>11627</v>
      </c>
      <c r="K2229" s="22"/>
      <c r="L2229" s="22"/>
      <c r="M2229" s="24"/>
      <c r="N2229" s="20"/>
      <c r="O2229" s="20"/>
      <c r="P2229" s="20"/>
      <c r="Q2229" s="20"/>
    </row>
    <row r="2230" spans="1:17" x14ac:dyDescent="0.25">
      <c r="A2230" s="15" t="s">
        <v>997</v>
      </c>
      <c r="B2230" s="15" t="s">
        <v>5739</v>
      </c>
      <c r="C2230" s="15" t="s">
        <v>996</v>
      </c>
      <c r="D2230" s="15">
        <v>2346217</v>
      </c>
      <c r="E2230" s="15">
        <v>2346873</v>
      </c>
      <c r="F2230" s="15">
        <f>ABS(Tabelle2[[#This Row],[Stop]]-Tabelle2[[#This Row],[Start]]+1)</f>
        <v>657</v>
      </c>
      <c r="G2230" s="16">
        <f>Tabelle2[[#This Row],[Size '[bp']]]/$F$3118*100</f>
        <v>2.2656578684194191E-2</v>
      </c>
      <c r="H2230" s="15" t="s">
        <v>9361</v>
      </c>
      <c r="I2230" s="14" t="s">
        <v>9362</v>
      </c>
      <c r="J2230" s="14" t="s">
        <v>6614</v>
      </c>
      <c r="K2230" s="29"/>
      <c r="L2230" s="29"/>
      <c r="M2230" s="30"/>
      <c r="N2230" s="20"/>
      <c r="O2230" s="20"/>
      <c r="P2230" s="20"/>
      <c r="Q2230" s="20"/>
    </row>
    <row r="2231" spans="1:17" ht="25.5" x14ac:dyDescent="0.25">
      <c r="A2231" s="15" t="s">
        <v>995</v>
      </c>
      <c r="B2231" s="15" t="s">
        <v>5740</v>
      </c>
      <c r="C2231" s="15" t="s">
        <v>994</v>
      </c>
      <c r="D2231" s="15">
        <v>2346860</v>
      </c>
      <c r="E2231" s="15">
        <v>2347360</v>
      </c>
      <c r="F2231" s="15">
        <f>ABS(Tabelle2[[#This Row],[Stop]]-Tabelle2[[#This Row],[Start]]+1)</f>
        <v>501</v>
      </c>
      <c r="G2231" s="16">
        <f>Tabelle2[[#This Row],[Size '[bp']]]/$F$3118*100</f>
        <v>1.7276934430412925E-2</v>
      </c>
      <c r="H2231" s="15" t="s">
        <v>9363</v>
      </c>
      <c r="I2231" s="14" t="s">
        <v>9364</v>
      </c>
      <c r="J2231" s="14" t="s">
        <v>7096</v>
      </c>
      <c r="K2231" s="22"/>
      <c r="L2231" s="22"/>
      <c r="M2231" s="24"/>
      <c r="N2231" s="20"/>
      <c r="O2231" s="20"/>
      <c r="P2231" s="20"/>
      <c r="Q2231" s="20"/>
    </row>
    <row r="2232" spans="1:17" x14ac:dyDescent="0.25">
      <c r="A2232" s="15" t="s">
        <v>993</v>
      </c>
      <c r="B2232" s="15" t="s">
        <v>5741</v>
      </c>
      <c r="D2232" s="15">
        <v>2347395</v>
      </c>
      <c r="E2232" s="15">
        <v>2348396</v>
      </c>
      <c r="F2232" s="15">
        <f>ABS(Tabelle2[[#This Row],[Stop]]-Tabelle2[[#This Row],[Start]]+1)</f>
        <v>1002</v>
      </c>
      <c r="G2232" s="16">
        <f>Tabelle2[[#This Row],[Size '[bp']]]/$F$3118*100</f>
        <v>3.455386886082585E-2</v>
      </c>
      <c r="I2232" s="14" t="s">
        <v>6564</v>
      </c>
      <c r="J2232" s="14" t="s">
        <v>11627</v>
      </c>
      <c r="K2232" s="22"/>
      <c r="L2232" s="22"/>
      <c r="M2232" s="24"/>
      <c r="N2232" s="20"/>
      <c r="O2232" s="20"/>
      <c r="P2232" s="20"/>
      <c r="Q2232" s="20"/>
    </row>
    <row r="2233" spans="1:17" ht="25.5" x14ac:dyDescent="0.25">
      <c r="A2233" s="15" t="s">
        <v>992</v>
      </c>
      <c r="B2233" s="15" t="s">
        <v>5742</v>
      </c>
      <c r="C2233" s="15" t="s">
        <v>9365</v>
      </c>
      <c r="D2233" s="15">
        <v>2349063</v>
      </c>
      <c r="E2233" s="15">
        <v>2348668</v>
      </c>
      <c r="F2233" s="15">
        <f>ABS(Tabelle2[[#This Row],[Stop]]-Tabelle2[[#This Row],[Start]]+1)</f>
        <v>394</v>
      </c>
      <c r="G2233" s="16">
        <f>Tabelle2[[#This Row],[Size '[bp']]]/$F$3118*100</f>
        <v>1.3587050230703975E-2</v>
      </c>
      <c r="H2233" s="15" t="s">
        <v>9366</v>
      </c>
      <c r="I2233" s="14" t="s">
        <v>6808</v>
      </c>
      <c r="J2233" s="14" t="s">
        <v>6554</v>
      </c>
      <c r="K2233" s="22"/>
      <c r="L2233" s="22"/>
      <c r="M2233" s="24"/>
      <c r="N2233" s="20"/>
      <c r="O2233" s="20"/>
      <c r="P2233" s="20"/>
      <c r="Q2233" s="20"/>
    </row>
    <row r="2234" spans="1:17" x14ac:dyDescent="0.25">
      <c r="A2234" s="15" t="s">
        <v>991</v>
      </c>
      <c r="B2234" s="15" t="s">
        <v>5743</v>
      </c>
      <c r="D2234" s="15">
        <v>2349572</v>
      </c>
      <c r="E2234" s="15">
        <v>2349952</v>
      </c>
      <c r="F2234" s="15">
        <f>ABS(Tabelle2[[#This Row],[Stop]]-Tabelle2[[#This Row],[Start]]+1)</f>
        <v>381</v>
      </c>
      <c r="G2234" s="16">
        <f>Tabelle2[[#This Row],[Size '[bp']]]/$F$3118*100</f>
        <v>1.3138746542888869E-2</v>
      </c>
      <c r="I2234" s="14" t="s">
        <v>6568</v>
      </c>
      <c r="J2234" s="14" t="s">
        <v>6566</v>
      </c>
      <c r="K2234" s="22"/>
      <c r="L2234" s="22"/>
      <c r="M2234" s="24"/>
      <c r="N2234" s="20"/>
      <c r="O2234" s="20"/>
      <c r="P2234" s="20"/>
      <c r="Q2234" s="20"/>
    </row>
    <row r="2235" spans="1:17" x14ac:dyDescent="0.25">
      <c r="A2235" s="15" t="s">
        <v>990</v>
      </c>
      <c r="D2235" s="15">
        <v>2349965</v>
      </c>
      <c r="E2235" s="15">
        <v>2350165</v>
      </c>
      <c r="F2235" s="15">
        <f>ABS(Tabelle2[[#This Row],[Stop]]-Tabelle2[[#This Row],[Start]]+1)</f>
        <v>201</v>
      </c>
      <c r="G2235" s="16">
        <f>Tabelle2[[#This Row],[Size '[bp']]]/$F$3118*100</f>
        <v>6.9314647116027889E-3</v>
      </c>
      <c r="I2235" s="14" t="s">
        <v>120</v>
      </c>
      <c r="J2235" s="14" t="s">
        <v>11627</v>
      </c>
      <c r="K2235" s="22"/>
      <c r="L2235" s="22"/>
      <c r="M2235" s="24"/>
      <c r="N2235" s="20"/>
      <c r="O2235" s="20"/>
      <c r="P2235" s="20"/>
      <c r="Q2235" s="20"/>
    </row>
    <row r="2236" spans="1:17" x14ac:dyDescent="0.25">
      <c r="A2236" s="15" t="s">
        <v>9367</v>
      </c>
      <c r="D2236" s="15">
        <v>2350444</v>
      </c>
      <c r="E2236" s="15">
        <v>2350366</v>
      </c>
      <c r="F2236" s="15">
        <f>ABS(Tabelle2[[#This Row],[Stop]]-Tabelle2[[#This Row],[Start]]+1)</f>
        <v>77</v>
      </c>
      <c r="G2236" s="16">
        <f>Tabelle2[[#This Row],[Size '[bp']]]/$F$3118*100</f>
        <v>2.6553372278279343E-3</v>
      </c>
      <c r="I2236" s="14" t="s">
        <v>8741</v>
      </c>
      <c r="J2236" s="14" t="s">
        <v>6575</v>
      </c>
      <c r="K2236" s="22"/>
      <c r="L2236" s="22"/>
      <c r="M2236" s="24"/>
      <c r="N2236" s="20"/>
      <c r="O2236" s="20"/>
      <c r="P2236" s="20"/>
      <c r="Q2236" s="20"/>
    </row>
    <row r="2237" spans="1:17" x14ac:dyDescent="0.25">
      <c r="A2237" s="15" t="s">
        <v>989</v>
      </c>
      <c r="B2237" s="15" t="s">
        <v>5744</v>
      </c>
      <c r="D2237" s="15">
        <v>2350985</v>
      </c>
      <c r="E2237" s="15">
        <v>2350554</v>
      </c>
      <c r="F2237" s="15">
        <f>ABS(Tabelle2[[#This Row],[Stop]]-Tabelle2[[#This Row],[Start]]+1)</f>
        <v>430</v>
      </c>
      <c r="G2237" s="16">
        <f>Tabelle2[[#This Row],[Size '[bp']]]/$F$3118*100</f>
        <v>1.4828506596961192E-2</v>
      </c>
      <c r="I2237" s="14" t="s">
        <v>6560</v>
      </c>
      <c r="J2237" s="14" t="s">
        <v>11627</v>
      </c>
      <c r="K2237" s="22"/>
      <c r="L2237" s="22"/>
      <c r="M2237" s="24"/>
      <c r="N2237" s="20"/>
      <c r="O2237" s="20"/>
      <c r="P2237" s="20"/>
      <c r="Q2237" s="20"/>
    </row>
    <row r="2238" spans="1:17" x14ac:dyDescent="0.25">
      <c r="A2238" s="15" t="s">
        <v>988</v>
      </c>
      <c r="B2238" s="15" t="s">
        <v>5745</v>
      </c>
      <c r="D2238" s="15">
        <v>2351231</v>
      </c>
      <c r="E2238" s="15">
        <v>2351446</v>
      </c>
      <c r="F2238" s="15">
        <f>ABS(Tabelle2[[#This Row],[Stop]]-Tabelle2[[#This Row],[Start]]+1)</f>
        <v>216</v>
      </c>
      <c r="G2238" s="16">
        <f>Tabelle2[[#This Row],[Size '[bp']]]/$F$3118*100</f>
        <v>7.448738197543295E-3</v>
      </c>
      <c r="I2238" s="14" t="s">
        <v>120</v>
      </c>
      <c r="J2238" s="14" t="s">
        <v>11627</v>
      </c>
      <c r="K2238" s="22"/>
      <c r="L2238" s="22"/>
      <c r="M2238" s="24"/>
      <c r="N2238" s="20"/>
      <c r="O2238" s="20"/>
      <c r="P2238" s="20"/>
      <c r="Q2238" s="20"/>
    </row>
    <row r="2239" spans="1:17" ht="25.5" x14ac:dyDescent="0.25">
      <c r="A2239" s="15" t="s">
        <v>987</v>
      </c>
      <c r="B2239" s="15" t="s">
        <v>5746</v>
      </c>
      <c r="C2239" s="15" t="s">
        <v>986</v>
      </c>
      <c r="D2239" s="15">
        <v>2351652</v>
      </c>
      <c r="E2239" s="15">
        <v>2354420</v>
      </c>
      <c r="F2239" s="15">
        <f>ABS(Tabelle2[[#This Row],[Stop]]-Tabelle2[[#This Row],[Start]]+1)</f>
        <v>2769</v>
      </c>
      <c r="G2239" s="16">
        <f>Tabelle2[[#This Row],[Size '[bp']]]/$F$3118*100</f>
        <v>9.5488685504617532E-2</v>
      </c>
      <c r="H2239" s="15" t="s">
        <v>9368</v>
      </c>
      <c r="I2239" s="14" t="s">
        <v>9369</v>
      </c>
      <c r="J2239" s="14" t="s">
        <v>7093</v>
      </c>
      <c r="K2239" s="29" t="s">
        <v>9370</v>
      </c>
      <c r="L2239" s="29"/>
      <c r="M2239" s="30" t="s">
        <v>11245</v>
      </c>
      <c r="N2239" s="20"/>
      <c r="O2239" s="20"/>
      <c r="P2239" s="20"/>
      <c r="Q2239" s="20"/>
    </row>
    <row r="2240" spans="1:17" ht="25.5" x14ac:dyDescent="0.25">
      <c r="A2240" s="15" t="s">
        <v>108</v>
      </c>
      <c r="B2240" s="15" t="s">
        <v>5747</v>
      </c>
      <c r="D2240" s="15">
        <v>2355288</v>
      </c>
      <c r="E2240" s="15">
        <v>2354497</v>
      </c>
      <c r="F2240" s="15">
        <f>ABS(Tabelle2[[#This Row],[Stop]]-Tabelle2[[#This Row],[Start]]+1)</f>
        <v>790</v>
      </c>
      <c r="G2240" s="16">
        <f>Tabelle2[[#This Row],[Size '[bp']]]/$F$3118*100</f>
        <v>2.7243070259533351E-2</v>
      </c>
      <c r="I2240" s="14" t="s">
        <v>9371</v>
      </c>
      <c r="J2240" s="14" t="s">
        <v>6643</v>
      </c>
      <c r="K2240" s="22"/>
      <c r="L2240" s="22"/>
      <c r="M2240" s="24"/>
      <c r="N2240" s="20"/>
      <c r="O2240" s="20"/>
      <c r="P2240" s="20"/>
      <c r="Q2240" s="20"/>
    </row>
    <row r="2241" spans="1:17" ht="25.5" x14ac:dyDescent="0.25">
      <c r="A2241" s="15" t="s">
        <v>64</v>
      </c>
      <c r="B2241" s="15" t="s">
        <v>5748</v>
      </c>
      <c r="D2241" s="15">
        <v>2356182</v>
      </c>
      <c r="E2241" s="15">
        <v>2355292</v>
      </c>
      <c r="F2241" s="15">
        <f>ABS(Tabelle2[[#This Row],[Stop]]-Tabelle2[[#This Row],[Start]]+1)</f>
        <v>889</v>
      </c>
      <c r="G2241" s="16">
        <f>Tabelle2[[#This Row],[Size '[bp']]]/$F$3118*100</f>
        <v>3.0657075266740694E-2</v>
      </c>
      <c r="I2241" s="14" t="s">
        <v>9372</v>
      </c>
      <c r="J2241" s="14" t="s">
        <v>6643</v>
      </c>
      <c r="K2241" s="22"/>
      <c r="L2241" s="22"/>
      <c r="M2241" s="24"/>
      <c r="N2241" s="20"/>
      <c r="O2241" s="20"/>
      <c r="P2241" s="20"/>
      <c r="Q2241" s="20"/>
    </row>
    <row r="2242" spans="1:17" ht="25.5" x14ac:dyDescent="0.25">
      <c r="A2242" s="15" t="s">
        <v>109</v>
      </c>
      <c r="B2242" s="15" t="s">
        <v>5749</v>
      </c>
      <c r="D2242" s="15">
        <v>2357171</v>
      </c>
      <c r="E2242" s="15">
        <v>2356179</v>
      </c>
      <c r="F2242" s="15">
        <f>ABS(Tabelle2[[#This Row],[Stop]]-Tabelle2[[#This Row],[Start]]+1)</f>
        <v>991</v>
      </c>
      <c r="G2242" s="16">
        <f>Tabelle2[[#This Row],[Size '[bp']]]/$F$3118*100</f>
        <v>3.4174534971136136E-2</v>
      </c>
      <c r="I2242" s="14" t="s">
        <v>9373</v>
      </c>
      <c r="J2242" s="14" t="s">
        <v>6643</v>
      </c>
      <c r="K2242" s="22"/>
      <c r="L2242" s="22"/>
      <c r="M2242" s="24"/>
      <c r="N2242" s="20"/>
      <c r="O2242" s="20"/>
      <c r="P2242" s="20"/>
      <c r="Q2242" s="20"/>
    </row>
    <row r="2243" spans="1:17" x14ac:dyDescent="0.25">
      <c r="A2243" s="15" t="s">
        <v>985</v>
      </c>
      <c r="B2243" s="15" t="s">
        <v>5750</v>
      </c>
      <c r="D2243" s="15">
        <v>2357456</v>
      </c>
      <c r="E2243" s="15">
        <v>2358256</v>
      </c>
      <c r="F2243" s="15">
        <f>ABS(Tabelle2[[#This Row],[Stop]]-Tabelle2[[#This Row],[Start]]+1)</f>
        <v>801</v>
      </c>
      <c r="G2243" s="16">
        <f>Tabelle2[[#This Row],[Size '[bp']]]/$F$3118*100</f>
        <v>2.7622404149223054E-2</v>
      </c>
      <c r="I2243" s="14" t="s">
        <v>9374</v>
      </c>
      <c r="J2243" s="14" t="s">
        <v>11627</v>
      </c>
      <c r="K2243" s="22"/>
      <c r="L2243" s="22"/>
      <c r="M2243" s="24"/>
      <c r="N2243" s="20"/>
      <c r="O2243" s="20"/>
      <c r="P2243" s="20"/>
      <c r="Q2243" s="20"/>
    </row>
    <row r="2244" spans="1:17" x14ac:dyDescent="0.25">
      <c r="A2244" s="15" t="s">
        <v>984</v>
      </c>
      <c r="B2244" s="15" t="s">
        <v>5751</v>
      </c>
      <c r="D2244" s="15">
        <v>2359300</v>
      </c>
      <c r="E2244" s="15">
        <v>2358284</v>
      </c>
      <c r="F2244" s="15">
        <f>ABS(Tabelle2[[#This Row],[Stop]]-Tabelle2[[#This Row],[Start]]+1)</f>
        <v>1015</v>
      </c>
      <c r="G2244" s="16">
        <f>Tabelle2[[#This Row],[Size '[bp']]]/$F$3118*100</f>
        <v>3.500217254864095E-2</v>
      </c>
      <c r="I2244" s="14" t="s">
        <v>6972</v>
      </c>
      <c r="J2244" s="14" t="s">
        <v>6563</v>
      </c>
      <c r="K2244" s="22"/>
      <c r="L2244" s="22"/>
      <c r="M2244" s="24"/>
      <c r="N2244" s="20"/>
      <c r="O2244" s="20"/>
      <c r="P2244" s="20"/>
      <c r="Q2244" s="20"/>
    </row>
    <row r="2245" spans="1:17" x14ac:dyDescent="0.25">
      <c r="A2245" s="15" t="s">
        <v>983</v>
      </c>
      <c r="B2245" s="15" t="s">
        <v>5752</v>
      </c>
      <c r="C2245" s="15" t="s">
        <v>982</v>
      </c>
      <c r="D2245" s="15">
        <v>2359340</v>
      </c>
      <c r="E2245" s="15">
        <v>2359633</v>
      </c>
      <c r="F2245" s="15">
        <f>ABS(Tabelle2[[#This Row],[Stop]]-Tabelle2[[#This Row],[Start]]+1)</f>
        <v>294</v>
      </c>
      <c r="G2245" s="16">
        <f>Tabelle2[[#This Row],[Size '[bp']]]/$F$3118*100</f>
        <v>1.0138560324433931E-2</v>
      </c>
      <c r="H2245" s="15" t="s">
        <v>9375</v>
      </c>
      <c r="I2245" s="14" t="s">
        <v>9376</v>
      </c>
      <c r="J2245" s="14" t="s">
        <v>6684</v>
      </c>
      <c r="K2245" s="29"/>
      <c r="L2245" s="29"/>
      <c r="M2245" s="30" t="s">
        <v>11184</v>
      </c>
      <c r="N2245" s="20"/>
      <c r="O2245" s="20"/>
      <c r="P2245" s="20"/>
      <c r="Q2245" s="20"/>
    </row>
    <row r="2246" spans="1:17" ht="38.25" x14ac:dyDescent="0.25">
      <c r="A2246" s="15" t="s">
        <v>981</v>
      </c>
      <c r="B2246" s="15" t="s">
        <v>5753</v>
      </c>
      <c r="C2246" s="15" t="s">
        <v>11479</v>
      </c>
      <c r="D2246" s="15">
        <v>2359670</v>
      </c>
      <c r="E2246" s="15">
        <v>2360497</v>
      </c>
      <c r="F2246" s="15">
        <f>ABS(Tabelle2[[#This Row],[Stop]]-Tabelle2[[#This Row],[Start]]+1)</f>
        <v>828</v>
      </c>
      <c r="G2246" s="16">
        <f>Tabelle2[[#This Row],[Size '[bp']]]/$F$3118*100</f>
        <v>2.8553496423915966E-2</v>
      </c>
      <c r="H2246" s="15" t="s">
        <v>11480</v>
      </c>
      <c r="I2246" s="14" t="s">
        <v>11477</v>
      </c>
      <c r="J2246" s="14" t="s">
        <v>6614</v>
      </c>
      <c r="K2246" s="22"/>
      <c r="L2246" s="22"/>
      <c r="M2246" s="24" t="s">
        <v>11478</v>
      </c>
      <c r="N2246" s="20"/>
      <c r="O2246" s="20"/>
      <c r="P2246" s="20"/>
      <c r="Q2246" s="20"/>
    </row>
    <row r="2247" spans="1:17" ht="25.5" x14ac:dyDescent="0.25">
      <c r="A2247" s="15" t="s">
        <v>980</v>
      </c>
      <c r="B2247" s="15" t="s">
        <v>5754</v>
      </c>
      <c r="D2247" s="15">
        <v>2360511</v>
      </c>
      <c r="E2247" s="15">
        <v>2361545</v>
      </c>
      <c r="F2247" s="15">
        <f>ABS(Tabelle2[[#This Row],[Stop]]-Tabelle2[[#This Row],[Start]]+1)</f>
        <v>1035</v>
      </c>
      <c r="G2247" s="16">
        <f>Tabelle2[[#This Row],[Size '[bp']]]/$F$3118*100</f>
        <v>3.5691870529894955E-2</v>
      </c>
      <c r="I2247" s="14" t="s">
        <v>7677</v>
      </c>
      <c r="J2247" s="14" t="s">
        <v>6563</v>
      </c>
      <c r="K2247" s="22"/>
      <c r="L2247" s="22"/>
      <c r="M2247" s="24"/>
      <c r="N2247" s="20"/>
      <c r="O2247" s="20"/>
      <c r="P2247" s="20"/>
      <c r="Q2247" s="20"/>
    </row>
    <row r="2248" spans="1:17" x14ac:dyDescent="0.25">
      <c r="A2248" s="15" t="s">
        <v>979</v>
      </c>
      <c r="B2248" s="15" t="s">
        <v>5755</v>
      </c>
      <c r="D2248" s="15">
        <v>2362534</v>
      </c>
      <c r="E2248" s="15">
        <v>2362106</v>
      </c>
      <c r="F2248" s="15">
        <f>ABS(Tabelle2[[#This Row],[Stop]]-Tabelle2[[#This Row],[Start]]+1)</f>
        <v>427</v>
      </c>
      <c r="G2248" s="16">
        <f>Tabelle2[[#This Row],[Size '[bp']]]/$F$3118*100</f>
        <v>1.4725051899773089E-2</v>
      </c>
      <c r="I2248" s="14" t="s">
        <v>6560</v>
      </c>
      <c r="J2248" s="14" t="s">
        <v>11627</v>
      </c>
      <c r="K2248" s="22"/>
      <c r="L2248" s="22"/>
      <c r="M2248" s="24"/>
      <c r="N2248" s="20"/>
      <c r="O2248" s="20"/>
      <c r="P2248" s="20"/>
      <c r="Q2248" s="20"/>
    </row>
    <row r="2249" spans="1:17" x14ac:dyDescent="0.25">
      <c r="A2249" s="15" t="s">
        <v>978</v>
      </c>
      <c r="B2249" s="15" t="s">
        <v>5756</v>
      </c>
      <c r="C2249" s="15" t="s">
        <v>11447</v>
      </c>
      <c r="D2249" s="15">
        <v>2363665</v>
      </c>
      <c r="E2249" s="15">
        <v>2362856</v>
      </c>
      <c r="F2249" s="15">
        <f>ABS(Tabelle2[[#This Row],[Stop]]-Tabelle2[[#This Row],[Start]]+1)</f>
        <v>808</v>
      </c>
      <c r="G2249" s="16">
        <f>Tabelle2[[#This Row],[Size '[bp']]]/$F$3118*100</f>
        <v>2.7863798442661958E-2</v>
      </c>
      <c r="H2249" s="15" t="s">
        <v>11448</v>
      </c>
      <c r="I2249" s="14" t="s">
        <v>9377</v>
      </c>
      <c r="J2249" s="14" t="s">
        <v>6563</v>
      </c>
      <c r="K2249" s="22"/>
      <c r="L2249" s="22"/>
      <c r="M2249" s="20" t="s">
        <v>11441</v>
      </c>
      <c r="N2249" s="20"/>
      <c r="O2249" s="20"/>
      <c r="P2249" s="20"/>
      <c r="Q2249" s="20"/>
    </row>
    <row r="2250" spans="1:17" x14ac:dyDescent="0.25">
      <c r="A2250" s="15" t="s">
        <v>977</v>
      </c>
      <c r="B2250" s="15" t="s">
        <v>5757</v>
      </c>
      <c r="D2250" s="15">
        <v>2364205</v>
      </c>
      <c r="E2250" s="15">
        <v>2363747</v>
      </c>
      <c r="F2250" s="15">
        <f>ABS(Tabelle2[[#This Row],[Stop]]-Tabelle2[[#This Row],[Start]]+1)</f>
        <v>457</v>
      </c>
      <c r="G2250" s="16">
        <f>Tabelle2[[#This Row],[Size '[bp']]]/$F$3118*100</f>
        <v>1.5759598871654103E-2</v>
      </c>
      <c r="I2250" s="14" t="s">
        <v>120</v>
      </c>
      <c r="J2250" s="14" t="s">
        <v>11627</v>
      </c>
      <c r="K2250" s="22"/>
      <c r="L2250" s="22"/>
      <c r="M2250" s="24"/>
      <c r="N2250" s="20"/>
      <c r="O2250" s="20"/>
      <c r="P2250" s="20"/>
      <c r="Q2250" s="20"/>
    </row>
    <row r="2251" spans="1:17" x14ac:dyDescent="0.25">
      <c r="A2251" s="15" t="s">
        <v>976</v>
      </c>
      <c r="B2251" s="15" t="s">
        <v>5758</v>
      </c>
      <c r="D2251" s="15">
        <v>2364814</v>
      </c>
      <c r="E2251" s="15">
        <v>2364251</v>
      </c>
      <c r="F2251" s="15">
        <f>ABS(Tabelle2[[#This Row],[Stop]]-Tabelle2[[#This Row],[Start]]+1)</f>
        <v>562</v>
      </c>
      <c r="G2251" s="16">
        <f>Tabelle2[[#This Row],[Size '[bp']]]/$F$3118*100</f>
        <v>1.938051327323765E-2</v>
      </c>
      <c r="I2251" s="14" t="s">
        <v>120</v>
      </c>
      <c r="J2251" s="14" t="s">
        <v>11627</v>
      </c>
      <c r="K2251" s="22"/>
      <c r="L2251" s="22"/>
      <c r="M2251" s="24"/>
      <c r="N2251" s="20"/>
      <c r="O2251" s="20"/>
      <c r="P2251" s="20"/>
      <c r="Q2251" s="20"/>
    </row>
    <row r="2252" spans="1:17" x14ac:dyDescent="0.25">
      <c r="A2252" s="15" t="s">
        <v>975</v>
      </c>
      <c r="B2252" s="15" t="s">
        <v>5759</v>
      </c>
      <c r="D2252" s="15">
        <v>2364839</v>
      </c>
      <c r="E2252" s="15">
        <v>2365081</v>
      </c>
      <c r="F2252" s="15">
        <f>ABS(Tabelle2[[#This Row],[Stop]]-Tabelle2[[#This Row],[Start]]+1)</f>
        <v>243</v>
      </c>
      <c r="G2252" s="16">
        <f>Tabelle2[[#This Row],[Size '[bp']]]/$F$3118*100</f>
        <v>8.379830472236208E-3</v>
      </c>
      <c r="I2252" s="14" t="s">
        <v>6560</v>
      </c>
      <c r="J2252" s="14" t="s">
        <v>11627</v>
      </c>
      <c r="K2252" s="22"/>
      <c r="L2252" s="22"/>
      <c r="M2252" s="24"/>
      <c r="N2252" s="20"/>
      <c r="O2252" s="20"/>
      <c r="P2252" s="20"/>
      <c r="Q2252" s="20"/>
    </row>
    <row r="2253" spans="1:17" x14ac:dyDescent="0.25">
      <c r="A2253" s="15" t="s">
        <v>974</v>
      </c>
      <c r="B2253" s="15" t="s">
        <v>5760</v>
      </c>
      <c r="D2253" s="15">
        <v>2365103</v>
      </c>
      <c r="E2253" s="15">
        <v>2365648</v>
      </c>
      <c r="F2253" s="15">
        <f>ABS(Tabelle2[[#This Row],[Stop]]-Tabelle2[[#This Row],[Start]]+1)</f>
        <v>546</v>
      </c>
      <c r="G2253" s="16">
        <f>Tabelle2[[#This Row],[Size '[bp']]]/$F$3118*100</f>
        <v>1.8828754888234444E-2</v>
      </c>
      <c r="I2253" s="14" t="s">
        <v>120</v>
      </c>
      <c r="J2253" s="14" t="s">
        <v>11627</v>
      </c>
      <c r="K2253" s="22"/>
      <c r="L2253" s="22"/>
      <c r="M2253" s="24"/>
      <c r="N2253" s="20"/>
      <c r="O2253" s="20"/>
      <c r="P2253" s="20"/>
      <c r="Q2253" s="20"/>
    </row>
    <row r="2254" spans="1:17" x14ac:dyDescent="0.25">
      <c r="A2254" s="15" t="s">
        <v>973</v>
      </c>
      <c r="B2254" s="15" t="s">
        <v>5761</v>
      </c>
      <c r="D2254" s="15">
        <v>2366073</v>
      </c>
      <c r="E2254" s="15">
        <v>2365645</v>
      </c>
      <c r="F2254" s="15">
        <f>ABS(Tabelle2[[#This Row],[Stop]]-Tabelle2[[#This Row],[Start]]+1)</f>
        <v>427</v>
      </c>
      <c r="G2254" s="16">
        <f>Tabelle2[[#This Row],[Size '[bp']]]/$F$3118*100</f>
        <v>1.4725051899773089E-2</v>
      </c>
      <c r="I2254" s="14" t="s">
        <v>120</v>
      </c>
      <c r="J2254" s="14" t="s">
        <v>11627</v>
      </c>
      <c r="K2254" s="22"/>
      <c r="L2254" s="22"/>
      <c r="M2254" s="24"/>
      <c r="N2254" s="20"/>
      <c r="O2254" s="20"/>
      <c r="P2254" s="20"/>
      <c r="Q2254" s="20"/>
    </row>
    <row r="2255" spans="1:17" x14ac:dyDescent="0.25">
      <c r="A2255" s="15" t="s">
        <v>972</v>
      </c>
      <c r="B2255" s="15" t="s">
        <v>5762</v>
      </c>
      <c r="D2255" s="15">
        <v>2366269</v>
      </c>
      <c r="E2255" s="15">
        <v>2366613</v>
      </c>
      <c r="F2255" s="15">
        <f>ABS(Tabelle2[[#This Row],[Stop]]-Tabelle2[[#This Row],[Start]]+1)</f>
        <v>345</v>
      </c>
      <c r="G2255" s="16">
        <f>Tabelle2[[#This Row],[Size '[bp']]]/$F$3118*100</f>
        <v>1.1897290176631652E-2</v>
      </c>
      <c r="I2255" s="14" t="s">
        <v>120</v>
      </c>
      <c r="J2255" s="14" t="s">
        <v>11627</v>
      </c>
      <c r="K2255" s="22"/>
      <c r="L2255" s="22"/>
      <c r="M2255" s="24"/>
      <c r="N2255" s="20"/>
      <c r="O2255" s="20"/>
      <c r="P2255" s="20"/>
      <c r="Q2255" s="20"/>
    </row>
    <row r="2256" spans="1:17" x14ac:dyDescent="0.25">
      <c r="A2256" s="15" t="s">
        <v>9378</v>
      </c>
      <c r="D2256" s="15">
        <v>2366741</v>
      </c>
      <c r="E2256" s="15">
        <v>2366664</v>
      </c>
      <c r="F2256" s="15">
        <f>ABS(Tabelle2[[#This Row],[Stop]]-Tabelle2[[#This Row],[Start]]+1)</f>
        <v>76</v>
      </c>
      <c r="G2256" s="16">
        <f>Tabelle2[[#This Row],[Size '[bp']]]/$F$3118*100</f>
        <v>2.6208523287652337E-3</v>
      </c>
      <c r="I2256" s="14" t="s">
        <v>7192</v>
      </c>
      <c r="J2256" s="14" t="s">
        <v>6575</v>
      </c>
      <c r="K2256" s="22"/>
      <c r="L2256" s="22"/>
      <c r="M2256" s="24"/>
      <c r="N2256" s="20"/>
      <c r="O2256" s="20"/>
      <c r="P2256" s="20"/>
      <c r="Q2256" s="20"/>
    </row>
    <row r="2257" spans="1:17" ht="25.5" x14ac:dyDescent="0.25">
      <c r="A2257" s="15" t="s">
        <v>971</v>
      </c>
      <c r="B2257" s="15" t="s">
        <v>5763</v>
      </c>
      <c r="C2257" s="15" t="s">
        <v>970</v>
      </c>
      <c r="D2257" s="15">
        <v>2366891</v>
      </c>
      <c r="E2257" s="15">
        <v>2368441</v>
      </c>
      <c r="F2257" s="15">
        <f>ABS(Tabelle2[[#This Row],[Stop]]-Tabelle2[[#This Row],[Start]]+1)</f>
        <v>1551</v>
      </c>
      <c r="G2257" s="16">
        <f>Tabelle2[[#This Row],[Size '[bp']]]/$F$3118*100</f>
        <v>5.3486078446248385E-2</v>
      </c>
      <c r="H2257" s="15" t="s">
        <v>9379</v>
      </c>
      <c r="I2257" s="14" t="s">
        <v>11481</v>
      </c>
      <c r="J2257" s="14" t="s">
        <v>7096</v>
      </c>
      <c r="K2257" s="22"/>
      <c r="L2257" s="22"/>
      <c r="M2257" s="24"/>
      <c r="N2257" s="20"/>
      <c r="O2257" s="20"/>
      <c r="P2257" s="20"/>
      <c r="Q2257" s="20"/>
    </row>
    <row r="2258" spans="1:17" x14ac:dyDescent="0.25">
      <c r="A2258" s="15" t="s">
        <v>9380</v>
      </c>
      <c r="D2258" s="15">
        <v>2368520</v>
      </c>
      <c r="E2258" s="15">
        <v>2368597</v>
      </c>
      <c r="F2258" s="15">
        <f>ABS(Tabelle2[[#This Row],[Stop]]-Tabelle2[[#This Row],[Start]]+1)</f>
        <v>78</v>
      </c>
      <c r="G2258" s="16">
        <f>Tabelle2[[#This Row],[Size '[bp']]]/$F$3118*100</f>
        <v>2.6898221268906349E-3</v>
      </c>
      <c r="I2258" s="14" t="s">
        <v>9381</v>
      </c>
      <c r="J2258" s="14" t="s">
        <v>6575</v>
      </c>
      <c r="K2258" s="22"/>
      <c r="L2258" s="22"/>
      <c r="M2258" s="24"/>
      <c r="N2258" s="20"/>
      <c r="O2258" s="20"/>
      <c r="P2258" s="20"/>
      <c r="Q2258" s="20"/>
    </row>
    <row r="2259" spans="1:17" x14ac:dyDescent="0.25">
      <c r="A2259" s="15" t="s">
        <v>9382</v>
      </c>
      <c r="D2259" s="15">
        <v>2368731</v>
      </c>
      <c r="E2259" s="15">
        <v>2368808</v>
      </c>
      <c r="F2259" s="15">
        <f>ABS(Tabelle2[[#This Row],[Stop]]-Tabelle2[[#This Row],[Start]]+1)</f>
        <v>78</v>
      </c>
      <c r="G2259" s="16">
        <f>Tabelle2[[#This Row],[Size '[bp']]]/$F$3118*100</f>
        <v>2.6898221268906349E-3</v>
      </c>
      <c r="I2259" s="14" t="s">
        <v>9381</v>
      </c>
      <c r="J2259" s="14" t="s">
        <v>6575</v>
      </c>
      <c r="K2259" s="22"/>
      <c r="L2259" s="22"/>
      <c r="M2259" s="24"/>
      <c r="N2259" s="20"/>
      <c r="O2259" s="20"/>
      <c r="P2259" s="20"/>
      <c r="Q2259" s="20"/>
    </row>
    <row r="2260" spans="1:17" x14ac:dyDescent="0.25">
      <c r="A2260" s="15" t="s">
        <v>969</v>
      </c>
      <c r="B2260" s="15" t="s">
        <v>5764</v>
      </c>
      <c r="D2260" s="15">
        <v>2368939</v>
      </c>
      <c r="E2260" s="15">
        <v>2370777</v>
      </c>
      <c r="F2260" s="15">
        <f>ABS(Tabelle2[[#This Row],[Stop]]-Tabelle2[[#This Row],[Start]]+1)</f>
        <v>1839</v>
      </c>
      <c r="G2260" s="16">
        <f>Tabelle2[[#This Row],[Size '[bp']]]/$F$3118*100</f>
        <v>6.3417729376306117E-2</v>
      </c>
      <c r="I2260" s="14" t="s">
        <v>6560</v>
      </c>
      <c r="J2260" s="14" t="s">
        <v>11627</v>
      </c>
      <c r="K2260" s="22"/>
      <c r="L2260" s="22"/>
      <c r="M2260" s="24"/>
      <c r="N2260" s="20"/>
      <c r="O2260" s="20"/>
      <c r="P2260" s="20"/>
      <c r="Q2260" s="20"/>
    </row>
    <row r="2261" spans="1:17" x14ac:dyDescent="0.25">
      <c r="A2261" s="15" t="s">
        <v>968</v>
      </c>
      <c r="B2261" s="15" t="s">
        <v>5765</v>
      </c>
      <c r="D2261" s="15">
        <v>2370833</v>
      </c>
      <c r="E2261" s="15">
        <v>2371075</v>
      </c>
      <c r="F2261" s="15">
        <f>ABS(Tabelle2[[#This Row],[Stop]]-Tabelle2[[#This Row],[Start]]+1)</f>
        <v>243</v>
      </c>
      <c r="G2261" s="16">
        <f>Tabelle2[[#This Row],[Size '[bp']]]/$F$3118*100</f>
        <v>8.379830472236208E-3</v>
      </c>
      <c r="I2261" s="14" t="s">
        <v>6560</v>
      </c>
      <c r="J2261" s="14" t="s">
        <v>11627</v>
      </c>
      <c r="K2261" s="22"/>
      <c r="L2261" s="22"/>
      <c r="M2261" s="24"/>
      <c r="N2261" s="20"/>
      <c r="O2261" s="20"/>
      <c r="P2261" s="20"/>
      <c r="Q2261" s="20"/>
    </row>
    <row r="2262" spans="1:17" ht="25.5" x14ac:dyDescent="0.25">
      <c r="A2262" s="15" t="s">
        <v>967</v>
      </c>
      <c r="B2262" s="15" t="s">
        <v>5766</v>
      </c>
      <c r="C2262" s="15" t="s">
        <v>966</v>
      </c>
      <c r="D2262" s="15">
        <v>2372972</v>
      </c>
      <c r="E2262" s="15">
        <v>2371077</v>
      </c>
      <c r="F2262" s="15">
        <f>ABS(Tabelle2[[#This Row],[Stop]]-Tabelle2[[#This Row],[Start]]+1)</f>
        <v>1894</v>
      </c>
      <c r="G2262" s="16">
        <f>Tabelle2[[#This Row],[Size '[bp']]]/$F$3118*100</f>
        <v>6.5314398824754649E-2</v>
      </c>
      <c r="H2262" s="15" t="s">
        <v>9383</v>
      </c>
      <c r="I2262" s="14" t="s">
        <v>9384</v>
      </c>
      <c r="J2262" s="14" t="s">
        <v>6554</v>
      </c>
      <c r="K2262" s="22"/>
      <c r="L2262" s="22"/>
      <c r="M2262" s="24"/>
      <c r="N2262" s="20"/>
      <c r="O2262" s="20"/>
      <c r="P2262" s="20"/>
      <c r="Q2262" s="20"/>
    </row>
    <row r="2263" spans="1:17" ht="25.5" x14ac:dyDescent="0.25">
      <c r="A2263" s="15" t="s">
        <v>965</v>
      </c>
      <c r="B2263" s="15" t="s">
        <v>5767</v>
      </c>
      <c r="D2263" s="15">
        <v>2373018</v>
      </c>
      <c r="E2263" s="15">
        <v>2373512</v>
      </c>
      <c r="F2263" s="15">
        <f>ABS(Tabelle2[[#This Row],[Stop]]-Tabelle2[[#This Row],[Start]]+1)</f>
        <v>495</v>
      </c>
      <c r="G2263" s="16">
        <f>Tabelle2[[#This Row],[Size '[bp']]]/$F$3118*100</f>
        <v>1.7070025036036721E-2</v>
      </c>
      <c r="I2263" s="14" t="s">
        <v>9385</v>
      </c>
      <c r="J2263" s="14" t="s">
        <v>6758</v>
      </c>
      <c r="K2263" s="22"/>
      <c r="L2263" s="22"/>
      <c r="M2263" s="24"/>
      <c r="N2263" s="20"/>
      <c r="O2263" s="20"/>
      <c r="P2263" s="20"/>
      <c r="Q2263" s="20"/>
    </row>
    <row r="2264" spans="1:17" x14ac:dyDescent="0.25">
      <c r="A2264" s="15" t="s">
        <v>964</v>
      </c>
      <c r="B2264" s="15" t="s">
        <v>5768</v>
      </c>
      <c r="D2264" s="15">
        <v>2373513</v>
      </c>
      <c r="E2264" s="15">
        <v>2373758</v>
      </c>
      <c r="F2264" s="15">
        <f>ABS(Tabelle2[[#This Row],[Stop]]-Tabelle2[[#This Row],[Start]]+1)</f>
        <v>246</v>
      </c>
      <c r="G2264" s="16">
        <f>Tabelle2[[#This Row],[Size '[bp']]]/$F$3118*100</f>
        <v>8.483285169424308E-3</v>
      </c>
      <c r="I2264" s="14" t="s">
        <v>6560</v>
      </c>
      <c r="J2264" s="14" t="s">
        <v>11627</v>
      </c>
      <c r="K2264" s="22"/>
      <c r="L2264" s="22"/>
      <c r="M2264" s="24"/>
      <c r="N2264" s="20"/>
      <c r="O2264" s="20"/>
      <c r="P2264" s="20"/>
      <c r="Q2264" s="20"/>
    </row>
    <row r="2265" spans="1:17" ht="25.5" x14ac:dyDescent="0.25">
      <c r="A2265" s="15" t="s">
        <v>963</v>
      </c>
      <c r="B2265" s="15" t="s">
        <v>5769</v>
      </c>
      <c r="C2265" s="15" t="s">
        <v>962</v>
      </c>
      <c r="D2265" s="15">
        <v>2375687</v>
      </c>
      <c r="E2265" s="15">
        <v>2373816</v>
      </c>
      <c r="F2265" s="15">
        <f>ABS(Tabelle2[[#This Row],[Stop]]-Tabelle2[[#This Row],[Start]]+1)</f>
        <v>1870</v>
      </c>
      <c r="G2265" s="16">
        <f>Tabelle2[[#This Row],[Size '[bp']]]/$F$3118*100</f>
        <v>6.4486761247249835E-2</v>
      </c>
      <c r="H2265" s="15" t="s">
        <v>9386</v>
      </c>
      <c r="I2265" s="14" t="s">
        <v>9387</v>
      </c>
      <c r="J2265" s="14" t="s">
        <v>7318</v>
      </c>
      <c r="K2265" s="22"/>
      <c r="L2265" s="22"/>
      <c r="M2265" s="24"/>
      <c r="N2265" s="20"/>
      <c r="O2265" s="20"/>
      <c r="P2265" s="20"/>
      <c r="Q2265" s="20"/>
    </row>
    <row r="2266" spans="1:17" x14ac:dyDescent="0.25">
      <c r="A2266" s="15" t="s">
        <v>961</v>
      </c>
      <c r="B2266" s="15" t="s">
        <v>5770</v>
      </c>
      <c r="C2266" s="15" t="s">
        <v>960</v>
      </c>
      <c r="D2266" s="15">
        <v>2377933</v>
      </c>
      <c r="E2266" s="15">
        <v>2376659</v>
      </c>
      <c r="F2266" s="15">
        <f>ABS(Tabelle2[[#This Row],[Stop]]-Tabelle2[[#This Row],[Start]]+1)</f>
        <v>1273</v>
      </c>
      <c r="G2266" s="16">
        <f>Tabelle2[[#This Row],[Size '[bp']]]/$F$3118*100</f>
        <v>4.3899276506817665E-2</v>
      </c>
      <c r="H2266" s="15" t="s">
        <v>9388</v>
      </c>
      <c r="I2266" s="14" t="s">
        <v>9389</v>
      </c>
      <c r="J2266" s="14" t="s">
        <v>6708</v>
      </c>
      <c r="K2266" s="22"/>
      <c r="L2266" s="22"/>
      <c r="M2266" s="24"/>
      <c r="N2266" s="20"/>
      <c r="O2266" s="20"/>
      <c r="P2266" s="20"/>
      <c r="Q2266" s="20"/>
    </row>
    <row r="2267" spans="1:17" x14ac:dyDescent="0.25">
      <c r="A2267" s="15" t="s">
        <v>959</v>
      </c>
      <c r="B2267" s="15" t="s">
        <v>5771</v>
      </c>
      <c r="D2267" s="15">
        <v>2378611</v>
      </c>
      <c r="E2267" s="15">
        <v>2377934</v>
      </c>
      <c r="F2267" s="15">
        <f>ABS(Tabelle2[[#This Row],[Stop]]-Tabelle2[[#This Row],[Start]]+1)</f>
        <v>676</v>
      </c>
      <c r="G2267" s="16">
        <f>Tabelle2[[#This Row],[Size '[bp']]]/$F$3118*100</f>
        <v>2.3311791766385502E-2</v>
      </c>
      <c r="I2267" s="14" t="s">
        <v>6560</v>
      </c>
      <c r="J2267" s="14" t="s">
        <v>11627</v>
      </c>
      <c r="K2267" s="22"/>
      <c r="L2267" s="22"/>
      <c r="M2267" s="24"/>
      <c r="N2267" s="20"/>
      <c r="O2267" s="20"/>
      <c r="P2267" s="20"/>
      <c r="Q2267" s="20"/>
    </row>
    <row r="2268" spans="1:17" x14ac:dyDescent="0.25">
      <c r="A2268" s="15" t="s">
        <v>958</v>
      </c>
      <c r="B2268" s="15" t="s">
        <v>5772</v>
      </c>
      <c r="D2268" s="15">
        <v>2378653</v>
      </c>
      <c r="E2268" s="15">
        <v>2380707</v>
      </c>
      <c r="F2268" s="15">
        <f>ABS(Tabelle2[[#This Row],[Stop]]-Tabelle2[[#This Row],[Start]]+1)</f>
        <v>2055</v>
      </c>
      <c r="G2268" s="16">
        <f>Tabelle2[[#This Row],[Size '[bp']]]/$F$3118*100</f>
        <v>7.0866467573849415E-2</v>
      </c>
      <c r="I2268" s="14" t="s">
        <v>6589</v>
      </c>
      <c r="J2268" s="14" t="s">
        <v>11627</v>
      </c>
      <c r="K2268" s="22"/>
      <c r="L2268" s="22"/>
      <c r="M2268" s="24"/>
      <c r="N2268" s="20"/>
      <c r="O2268" s="20"/>
      <c r="P2268" s="20"/>
      <c r="Q2268" s="20"/>
    </row>
    <row r="2269" spans="1:17" x14ac:dyDescent="0.25">
      <c r="A2269" s="15" t="s">
        <v>957</v>
      </c>
      <c r="B2269" s="15" t="s">
        <v>5773</v>
      </c>
      <c r="D2269" s="15">
        <v>2381939</v>
      </c>
      <c r="E2269" s="15">
        <v>2381451</v>
      </c>
      <c r="F2269" s="15">
        <f>ABS(Tabelle2[[#This Row],[Stop]]-Tabelle2[[#This Row],[Start]]+1)</f>
        <v>487</v>
      </c>
      <c r="G2269" s="16">
        <f>Tabelle2[[#This Row],[Size '[bp']]]/$F$3118*100</f>
        <v>1.6794145843535117E-2</v>
      </c>
      <c r="I2269" s="14" t="s">
        <v>120</v>
      </c>
      <c r="J2269" s="14" t="s">
        <v>11627</v>
      </c>
      <c r="K2269" s="22"/>
      <c r="L2269" s="22"/>
      <c r="M2269" s="24"/>
      <c r="N2269" s="20"/>
      <c r="O2269" s="20"/>
      <c r="P2269" s="20"/>
      <c r="Q2269" s="20"/>
    </row>
    <row r="2270" spans="1:17" x14ac:dyDescent="0.25">
      <c r="A2270" s="15" t="s">
        <v>956</v>
      </c>
      <c r="B2270" s="15" t="s">
        <v>5774</v>
      </c>
      <c r="D2270" s="15">
        <v>2382536</v>
      </c>
      <c r="E2270" s="15">
        <v>2381952</v>
      </c>
      <c r="F2270" s="15">
        <f>ABS(Tabelle2[[#This Row],[Stop]]-Tabelle2[[#This Row],[Start]]+1)</f>
        <v>583</v>
      </c>
      <c r="G2270" s="16">
        <f>Tabelle2[[#This Row],[Size '[bp']]]/$F$3118*100</f>
        <v>2.0104696153554358E-2</v>
      </c>
      <c r="I2270" s="14" t="s">
        <v>6560</v>
      </c>
      <c r="J2270" s="14" t="s">
        <v>11627</v>
      </c>
      <c r="K2270" s="22"/>
      <c r="L2270" s="22"/>
      <c r="M2270" s="24"/>
      <c r="N2270" s="20"/>
      <c r="O2270" s="20"/>
      <c r="P2270" s="20"/>
      <c r="Q2270" s="20"/>
    </row>
    <row r="2271" spans="1:17" x14ac:dyDescent="0.25">
      <c r="A2271" s="15" t="s">
        <v>955</v>
      </c>
      <c r="B2271" s="15" t="s">
        <v>5775</v>
      </c>
      <c r="C2271" s="15" t="s">
        <v>954</v>
      </c>
      <c r="D2271" s="15">
        <v>2384013</v>
      </c>
      <c r="E2271" s="15">
        <v>2382628</v>
      </c>
      <c r="F2271" s="15">
        <f>ABS(Tabelle2[[#This Row],[Stop]]-Tabelle2[[#This Row],[Start]]+1)</f>
        <v>1384</v>
      </c>
      <c r="G2271" s="16">
        <f>Tabelle2[[#This Row],[Size '[bp']]]/$F$3118*100</f>
        <v>4.7727100302777416E-2</v>
      </c>
      <c r="H2271" s="15" t="s">
        <v>9390</v>
      </c>
      <c r="I2271" s="14" t="s">
        <v>9391</v>
      </c>
      <c r="J2271" s="14" t="s">
        <v>6575</v>
      </c>
      <c r="K2271" s="22"/>
      <c r="L2271" s="22"/>
      <c r="M2271" s="24"/>
      <c r="N2271" s="20"/>
      <c r="O2271" s="20"/>
      <c r="P2271" s="20"/>
      <c r="Q2271" s="20"/>
    </row>
    <row r="2272" spans="1:17" x14ac:dyDescent="0.25">
      <c r="A2272" s="15" t="s">
        <v>953</v>
      </c>
      <c r="B2272" s="15" t="s">
        <v>5776</v>
      </c>
      <c r="C2272" s="15" t="s">
        <v>9392</v>
      </c>
      <c r="D2272" s="15">
        <v>2384255</v>
      </c>
      <c r="E2272" s="15">
        <v>2384626</v>
      </c>
      <c r="F2272" s="15">
        <f>ABS(Tabelle2[[#This Row],[Stop]]-Tabelle2[[#This Row],[Start]]+1)</f>
        <v>372</v>
      </c>
      <c r="G2272" s="16">
        <f>Tabelle2[[#This Row],[Size '[bp']]]/$F$3118*100</f>
        <v>1.2828382451324566E-2</v>
      </c>
      <c r="H2272" s="15" t="s">
        <v>9393</v>
      </c>
      <c r="I2272" s="14" t="s">
        <v>6798</v>
      </c>
      <c r="J2272" s="14" t="s">
        <v>6566</v>
      </c>
      <c r="K2272" s="22" t="s">
        <v>9394</v>
      </c>
      <c r="L2272" s="22" t="s">
        <v>9395</v>
      </c>
      <c r="M2272" s="30" t="s">
        <v>10865</v>
      </c>
      <c r="N2272" s="20"/>
      <c r="O2272" s="20"/>
      <c r="P2272" s="20"/>
      <c r="Q2272" s="20"/>
    </row>
    <row r="2273" spans="1:17" ht="63.75" x14ac:dyDescent="0.25">
      <c r="A2273" s="15" t="s">
        <v>952</v>
      </c>
      <c r="B2273" s="15" t="s">
        <v>5777</v>
      </c>
      <c r="C2273" s="15" t="s">
        <v>9396</v>
      </c>
      <c r="D2273" s="15">
        <v>2384667</v>
      </c>
      <c r="E2273" s="15">
        <v>2385101</v>
      </c>
      <c r="F2273" s="15">
        <f>ABS(Tabelle2[[#This Row],[Stop]]-Tabelle2[[#This Row],[Start]]+1)</f>
        <v>435</v>
      </c>
      <c r="G2273" s="16">
        <f>Tabelle2[[#This Row],[Size '[bp']]]/$F$3118*100</f>
        <v>1.5000931092274693E-2</v>
      </c>
      <c r="H2273" s="15" t="s">
        <v>9397</v>
      </c>
      <c r="I2273" s="14" t="s">
        <v>9398</v>
      </c>
      <c r="J2273" s="14" t="s">
        <v>6566</v>
      </c>
      <c r="K2273" s="22" t="s">
        <v>9394</v>
      </c>
      <c r="L2273" s="22" t="s">
        <v>10695</v>
      </c>
      <c r="M2273" s="24" t="s">
        <v>10904</v>
      </c>
      <c r="N2273" s="20"/>
      <c r="O2273" s="20"/>
      <c r="P2273" s="20"/>
      <c r="Q2273" s="20"/>
    </row>
    <row r="2274" spans="1:17" x14ac:dyDescent="0.25">
      <c r="A2274" s="15" t="s">
        <v>951</v>
      </c>
      <c r="B2274" s="15" t="s">
        <v>5778</v>
      </c>
      <c r="D2274" s="15">
        <v>2385243</v>
      </c>
      <c r="E2274" s="15">
        <v>2386796</v>
      </c>
      <c r="F2274" s="15">
        <f>ABS(Tabelle2[[#This Row],[Stop]]-Tabelle2[[#This Row],[Start]]+1)</f>
        <v>1554</v>
      </c>
      <c r="G2274" s="16">
        <f>Tabelle2[[#This Row],[Size '[bp']]]/$F$3118*100</f>
        <v>5.3589533143436487E-2</v>
      </c>
      <c r="I2274" s="14" t="s">
        <v>6560</v>
      </c>
      <c r="J2274" s="14" t="s">
        <v>11627</v>
      </c>
      <c r="K2274" s="22" t="s">
        <v>7344</v>
      </c>
      <c r="L2274" s="22"/>
      <c r="M2274" s="24"/>
      <c r="N2274" s="20"/>
      <c r="O2274" s="20"/>
      <c r="P2274" s="20"/>
      <c r="Q2274" s="20"/>
    </row>
    <row r="2275" spans="1:17" x14ac:dyDescent="0.25">
      <c r="A2275" s="15" t="s">
        <v>950</v>
      </c>
      <c r="B2275" s="15" t="s">
        <v>5779</v>
      </c>
      <c r="D2275" s="15">
        <v>2388043</v>
      </c>
      <c r="E2275" s="15">
        <v>2386970</v>
      </c>
      <c r="F2275" s="15">
        <f>ABS(Tabelle2[[#This Row],[Stop]]-Tabelle2[[#This Row],[Start]]+1)</f>
        <v>1072</v>
      </c>
      <c r="G2275" s="16">
        <f>Tabelle2[[#This Row],[Size '[bp']]]/$F$3118*100</f>
        <v>3.6967811795214876E-2</v>
      </c>
      <c r="I2275" s="14" t="s">
        <v>6564</v>
      </c>
      <c r="J2275" s="14" t="s">
        <v>11627</v>
      </c>
      <c r="K2275" s="22"/>
      <c r="L2275" s="22"/>
      <c r="M2275" s="24"/>
      <c r="N2275" s="20"/>
      <c r="O2275" s="20"/>
      <c r="P2275" s="20"/>
      <c r="Q2275" s="20"/>
    </row>
    <row r="2276" spans="1:17" ht="25.5" x14ac:dyDescent="0.25">
      <c r="A2276" s="15" t="s">
        <v>949</v>
      </c>
      <c r="B2276" s="15" t="s">
        <v>5780</v>
      </c>
      <c r="C2276" s="15" t="s">
        <v>9399</v>
      </c>
      <c r="D2276" s="15">
        <v>2388774</v>
      </c>
      <c r="E2276" s="15">
        <v>2388043</v>
      </c>
      <c r="F2276" s="15">
        <f>ABS(Tabelle2[[#This Row],[Stop]]-Tabelle2[[#This Row],[Start]]+1)</f>
        <v>730</v>
      </c>
      <c r="G2276" s="16">
        <f>Tabelle2[[#This Row],[Size '[bp']]]/$F$3118*100</f>
        <v>2.5173976315771326E-2</v>
      </c>
      <c r="H2276" s="15" t="s">
        <v>9400</v>
      </c>
      <c r="I2276" s="14" t="s">
        <v>10726</v>
      </c>
      <c r="J2276" s="14" t="s">
        <v>10269</v>
      </c>
      <c r="K2276" s="22"/>
      <c r="L2276" s="22"/>
      <c r="M2276" s="24" t="s">
        <v>11381</v>
      </c>
      <c r="N2276" s="20"/>
      <c r="O2276" s="20"/>
      <c r="P2276" s="20"/>
      <c r="Q2276" s="20"/>
    </row>
    <row r="2277" spans="1:17" ht="25.5" x14ac:dyDescent="0.25">
      <c r="A2277" s="15" t="s">
        <v>948</v>
      </c>
      <c r="B2277" s="15" t="s">
        <v>5781</v>
      </c>
      <c r="C2277" s="15" t="s">
        <v>9401</v>
      </c>
      <c r="D2277" s="15">
        <v>2389622</v>
      </c>
      <c r="E2277" s="15">
        <v>2388894</v>
      </c>
      <c r="F2277" s="15">
        <f>ABS(Tabelle2[[#This Row],[Stop]]-Tabelle2[[#This Row],[Start]]+1)</f>
        <v>727</v>
      </c>
      <c r="G2277" s="16">
        <f>Tabelle2[[#This Row],[Size '[bp']]]/$F$3118*100</f>
        <v>2.5070521618583225E-2</v>
      </c>
      <c r="H2277" s="15" t="s">
        <v>9402</v>
      </c>
      <c r="I2277" s="14" t="s">
        <v>9403</v>
      </c>
      <c r="J2277" s="14" t="s">
        <v>6554</v>
      </c>
      <c r="K2277" s="22"/>
      <c r="L2277" s="22"/>
      <c r="M2277" s="24"/>
      <c r="N2277" s="20"/>
      <c r="O2277" s="20"/>
      <c r="P2277" s="20"/>
      <c r="Q2277" s="20"/>
    </row>
    <row r="2278" spans="1:17" x14ac:dyDescent="0.25">
      <c r="A2278" s="15" t="s">
        <v>947</v>
      </c>
      <c r="B2278" s="15" t="s">
        <v>5782</v>
      </c>
      <c r="C2278" s="15" t="s">
        <v>9404</v>
      </c>
      <c r="D2278" s="15">
        <v>2390558</v>
      </c>
      <c r="E2278" s="15">
        <v>2389641</v>
      </c>
      <c r="F2278" s="15">
        <f>ABS(Tabelle2[[#This Row],[Stop]]-Tabelle2[[#This Row],[Start]]+1)</f>
        <v>916</v>
      </c>
      <c r="G2278" s="16">
        <f>Tabelle2[[#This Row],[Size '[bp']]]/$F$3118*100</f>
        <v>3.1588167541433607E-2</v>
      </c>
      <c r="H2278" s="15" t="s">
        <v>9405</v>
      </c>
      <c r="I2278" s="14" t="s">
        <v>9406</v>
      </c>
      <c r="J2278" s="14" t="s">
        <v>6628</v>
      </c>
      <c r="K2278" s="22"/>
      <c r="L2278" s="22"/>
      <c r="M2278" s="24"/>
      <c r="N2278" s="20"/>
      <c r="O2278" s="20"/>
      <c r="P2278" s="20"/>
      <c r="Q2278" s="20"/>
    </row>
    <row r="2279" spans="1:17" x14ac:dyDescent="0.25">
      <c r="A2279" s="15" t="s">
        <v>946</v>
      </c>
      <c r="B2279" s="15" t="s">
        <v>5783</v>
      </c>
      <c r="D2279" s="15">
        <v>2391984</v>
      </c>
      <c r="E2279" s="15">
        <v>2390662</v>
      </c>
      <c r="F2279" s="15">
        <f>ABS(Tabelle2[[#This Row],[Stop]]-Tabelle2[[#This Row],[Start]]+1)</f>
        <v>1321</v>
      </c>
      <c r="G2279" s="16">
        <f>Tabelle2[[#This Row],[Size '[bp']]]/$F$3118*100</f>
        <v>4.5554551661827286E-2</v>
      </c>
      <c r="I2279" s="14" t="s">
        <v>8028</v>
      </c>
      <c r="J2279" s="14" t="s">
        <v>11627</v>
      </c>
      <c r="K2279" s="22"/>
      <c r="L2279" s="22"/>
      <c r="M2279" s="24"/>
      <c r="N2279" s="20"/>
      <c r="O2279" s="20"/>
      <c r="P2279" s="20"/>
      <c r="Q2279" s="20"/>
    </row>
    <row r="2280" spans="1:17" x14ac:dyDescent="0.25">
      <c r="A2280" s="15" t="s">
        <v>945</v>
      </c>
      <c r="B2280" s="15" t="s">
        <v>5784</v>
      </c>
      <c r="D2280" s="15">
        <v>2392575</v>
      </c>
      <c r="E2280" s="15">
        <v>2391985</v>
      </c>
      <c r="F2280" s="15">
        <f>ABS(Tabelle2[[#This Row],[Stop]]-Tabelle2[[#This Row],[Start]]+1)</f>
        <v>589</v>
      </c>
      <c r="G2280" s="16">
        <f>Tabelle2[[#This Row],[Size '[bp']]]/$F$3118*100</f>
        <v>2.0311605547930562E-2</v>
      </c>
      <c r="I2280" s="14" t="s">
        <v>7521</v>
      </c>
      <c r="J2280" s="14" t="s">
        <v>6563</v>
      </c>
      <c r="K2280" s="22"/>
      <c r="L2280" s="22"/>
      <c r="M2280" s="24"/>
      <c r="N2280" s="20"/>
      <c r="O2280" s="20"/>
      <c r="P2280" s="20"/>
      <c r="Q2280" s="20"/>
    </row>
    <row r="2281" spans="1:17" ht="30" customHeight="1" x14ac:dyDescent="0.25">
      <c r="A2281" s="15" t="s">
        <v>944</v>
      </c>
      <c r="B2281" s="15" t="s">
        <v>5785</v>
      </c>
      <c r="C2281" s="15" t="s">
        <v>9407</v>
      </c>
      <c r="D2281" s="15">
        <v>2393591</v>
      </c>
      <c r="E2281" s="15">
        <v>2392572</v>
      </c>
      <c r="F2281" s="15">
        <f>ABS(Tabelle2[[#This Row],[Stop]]-Tabelle2[[#This Row],[Start]]+1)</f>
        <v>1018</v>
      </c>
      <c r="G2281" s="16">
        <f>Tabelle2[[#This Row],[Size '[bp']]]/$F$3118*100</f>
        <v>3.5105627245829052E-2</v>
      </c>
      <c r="H2281" s="15" t="s">
        <v>9408</v>
      </c>
      <c r="I2281" s="14" t="s">
        <v>11483</v>
      </c>
      <c r="J2281" s="14" t="s">
        <v>8827</v>
      </c>
      <c r="K2281" s="22"/>
      <c r="L2281" s="22"/>
      <c r="M2281" s="24" t="s">
        <v>11482</v>
      </c>
      <c r="N2281" s="20"/>
      <c r="O2281" s="20"/>
      <c r="P2281" s="20"/>
      <c r="Q2281" s="20"/>
    </row>
    <row r="2282" spans="1:17" x14ac:dyDescent="0.25">
      <c r="A2282" s="15" t="s">
        <v>943</v>
      </c>
      <c r="B2282" s="15" t="s">
        <v>5786</v>
      </c>
      <c r="D2282" s="15">
        <v>2394372</v>
      </c>
      <c r="E2282" s="15">
        <v>2393647</v>
      </c>
      <c r="F2282" s="15">
        <f>ABS(Tabelle2[[#This Row],[Stop]]-Tabelle2[[#This Row],[Start]]+1)</f>
        <v>724</v>
      </c>
      <c r="G2282" s="16">
        <f>Tabelle2[[#This Row],[Size '[bp']]]/$F$3118*100</f>
        <v>2.4967066921395119E-2</v>
      </c>
      <c r="I2282" s="14" t="s">
        <v>6560</v>
      </c>
      <c r="J2282" s="14" t="s">
        <v>11627</v>
      </c>
      <c r="K2282" s="22" t="s">
        <v>6766</v>
      </c>
      <c r="L2282" s="22"/>
      <c r="M2282" s="24"/>
      <c r="N2282" s="20"/>
      <c r="O2282" s="20"/>
      <c r="P2282" s="20"/>
      <c r="Q2282" s="20"/>
    </row>
    <row r="2283" spans="1:17" ht="25.5" x14ac:dyDescent="0.25">
      <c r="A2283" s="15" t="s">
        <v>942</v>
      </c>
      <c r="B2283" s="15" t="s">
        <v>5787</v>
      </c>
      <c r="C2283" s="15" t="s">
        <v>9409</v>
      </c>
      <c r="D2283" s="15">
        <v>2395520</v>
      </c>
      <c r="E2283" s="15">
        <v>2394372</v>
      </c>
      <c r="F2283" s="15">
        <f>ABS(Tabelle2[[#This Row],[Stop]]-Tabelle2[[#This Row],[Start]]+1)</f>
        <v>1147</v>
      </c>
      <c r="G2283" s="16">
        <f>Tabelle2[[#This Row],[Size '[bp']]]/$F$3118*100</f>
        <v>3.9554179224917413E-2</v>
      </c>
      <c r="H2283" s="15" t="s">
        <v>9410</v>
      </c>
      <c r="I2283" s="14" t="s">
        <v>9411</v>
      </c>
      <c r="J2283" s="14" t="s">
        <v>6566</v>
      </c>
      <c r="K2283" s="22" t="s">
        <v>7250</v>
      </c>
      <c r="L2283" s="22"/>
      <c r="M2283" s="24"/>
      <c r="N2283" s="20"/>
      <c r="O2283" s="20"/>
      <c r="P2283" s="20"/>
      <c r="Q2283" s="20"/>
    </row>
    <row r="2284" spans="1:17" ht="25.5" x14ac:dyDescent="0.25">
      <c r="A2284" s="15" t="s">
        <v>941</v>
      </c>
      <c r="B2284" s="15" t="s">
        <v>5788</v>
      </c>
      <c r="C2284" s="15" t="s">
        <v>9412</v>
      </c>
      <c r="D2284" s="15">
        <v>2396615</v>
      </c>
      <c r="E2284" s="15">
        <v>2395587</v>
      </c>
      <c r="F2284" s="15">
        <f>ABS(Tabelle2[[#This Row],[Stop]]-Tabelle2[[#This Row],[Start]]+1)</f>
        <v>1027</v>
      </c>
      <c r="G2284" s="16">
        <f>Tabelle2[[#This Row],[Size '[bp']]]/$F$3118*100</f>
        <v>3.5415991337393357E-2</v>
      </c>
      <c r="H2284" s="15" t="s">
        <v>9413</v>
      </c>
      <c r="I2284" s="14" t="s">
        <v>9414</v>
      </c>
      <c r="J2284" s="14" t="s">
        <v>6566</v>
      </c>
      <c r="K2284" s="22"/>
      <c r="L2284" s="22" t="s">
        <v>9415</v>
      </c>
      <c r="M2284" s="24" t="s">
        <v>11484</v>
      </c>
      <c r="N2284" s="20"/>
      <c r="O2284" s="20"/>
      <c r="P2284" s="20"/>
      <c r="Q2284" s="20"/>
    </row>
    <row r="2285" spans="1:17" x14ac:dyDescent="0.25">
      <c r="A2285" s="15" t="s">
        <v>940</v>
      </c>
      <c r="B2285" s="15" t="s">
        <v>5789</v>
      </c>
      <c r="C2285" s="15" t="s">
        <v>9416</v>
      </c>
      <c r="D2285" s="15">
        <v>2397779</v>
      </c>
      <c r="E2285" s="15">
        <v>2396637</v>
      </c>
      <c r="F2285" s="15">
        <f>ABS(Tabelle2[[#This Row],[Stop]]-Tabelle2[[#This Row],[Start]]+1)</f>
        <v>1141</v>
      </c>
      <c r="G2285" s="16">
        <f>Tabelle2[[#This Row],[Size '[bp']]]/$F$3118*100</f>
        <v>3.9347269830541202E-2</v>
      </c>
      <c r="H2285" s="15" t="s">
        <v>9417</v>
      </c>
      <c r="I2285" s="14" t="s">
        <v>9418</v>
      </c>
      <c r="J2285" s="14" t="s">
        <v>6690</v>
      </c>
      <c r="K2285" s="22"/>
      <c r="L2285" s="22"/>
      <c r="M2285" s="24"/>
      <c r="N2285" s="20"/>
      <c r="O2285" s="20"/>
      <c r="P2285" s="20"/>
      <c r="Q2285" s="20"/>
    </row>
    <row r="2286" spans="1:17" x14ac:dyDescent="0.25">
      <c r="A2286" s="15" t="s">
        <v>939</v>
      </c>
      <c r="B2286" s="15" t="s">
        <v>5790</v>
      </c>
      <c r="D2286" s="15">
        <v>2397865</v>
      </c>
      <c r="E2286" s="15">
        <v>2398377</v>
      </c>
      <c r="F2286" s="15">
        <f>ABS(Tabelle2[[#This Row],[Stop]]-Tabelle2[[#This Row],[Start]]+1)</f>
        <v>513</v>
      </c>
      <c r="G2286" s="16">
        <f>Tabelle2[[#This Row],[Size '[bp']]]/$F$3118*100</f>
        <v>1.7690753219165328E-2</v>
      </c>
      <c r="I2286" s="14" t="s">
        <v>6589</v>
      </c>
      <c r="J2286" s="14" t="s">
        <v>11627</v>
      </c>
      <c r="K2286" s="22"/>
      <c r="L2286" s="22"/>
      <c r="M2286" s="24"/>
      <c r="N2286" s="20"/>
      <c r="O2286" s="20"/>
      <c r="P2286" s="20"/>
      <c r="Q2286" s="20"/>
    </row>
    <row r="2287" spans="1:17" x14ac:dyDescent="0.25">
      <c r="A2287" s="15" t="s">
        <v>938</v>
      </c>
      <c r="B2287" s="15" t="s">
        <v>5791</v>
      </c>
      <c r="D2287" s="15">
        <v>2399128</v>
      </c>
      <c r="E2287" s="15">
        <v>2398448</v>
      </c>
      <c r="F2287" s="15">
        <f>ABS(Tabelle2[[#This Row],[Stop]]-Tabelle2[[#This Row],[Start]]+1)</f>
        <v>679</v>
      </c>
      <c r="G2287" s="16">
        <f>Tabelle2[[#This Row],[Size '[bp']]]/$F$3118*100</f>
        <v>2.34152464635736E-2</v>
      </c>
      <c r="I2287" s="14" t="s">
        <v>6560</v>
      </c>
      <c r="J2287" s="14" t="s">
        <v>11627</v>
      </c>
      <c r="K2287" s="22"/>
      <c r="L2287" s="22"/>
      <c r="M2287" s="24"/>
      <c r="N2287" s="20"/>
      <c r="O2287" s="20"/>
      <c r="P2287" s="20"/>
      <c r="Q2287" s="20"/>
    </row>
    <row r="2288" spans="1:17" x14ac:dyDescent="0.25">
      <c r="A2288" s="15" t="s">
        <v>937</v>
      </c>
      <c r="B2288" s="15" t="s">
        <v>5792</v>
      </c>
      <c r="D2288" s="15">
        <v>2399859</v>
      </c>
      <c r="E2288" s="15">
        <v>2399479</v>
      </c>
      <c r="F2288" s="15">
        <f>ABS(Tabelle2[[#This Row],[Stop]]-Tabelle2[[#This Row],[Start]]+1)</f>
        <v>379</v>
      </c>
      <c r="G2288" s="16">
        <f>Tabelle2[[#This Row],[Size '[bp']]]/$F$3118*100</f>
        <v>1.3069776744763468E-2</v>
      </c>
      <c r="I2288" s="14" t="s">
        <v>120</v>
      </c>
      <c r="J2288" s="14" t="s">
        <v>11627</v>
      </c>
      <c r="K2288" s="22"/>
      <c r="L2288" s="22"/>
      <c r="M2288" s="24"/>
      <c r="N2288" s="20"/>
      <c r="O2288" s="20"/>
      <c r="P2288" s="20"/>
      <c r="Q2288" s="20"/>
    </row>
    <row r="2289" spans="1:17" x14ac:dyDescent="0.25">
      <c r="A2289" s="15" t="s">
        <v>936</v>
      </c>
      <c r="B2289" s="15" t="s">
        <v>5793</v>
      </c>
      <c r="C2289" s="15" t="s">
        <v>9419</v>
      </c>
      <c r="D2289" s="15">
        <v>2401703</v>
      </c>
      <c r="E2289" s="15">
        <v>2399856</v>
      </c>
      <c r="F2289" s="15">
        <f>ABS(Tabelle2[[#This Row],[Stop]]-Tabelle2[[#This Row],[Start]]+1)</f>
        <v>1846</v>
      </c>
      <c r="G2289" s="16">
        <f>Tabelle2[[#This Row],[Size '[bp']]]/$F$3118*100</f>
        <v>6.3659123669745021E-2</v>
      </c>
      <c r="H2289" s="15" t="s">
        <v>9420</v>
      </c>
      <c r="I2289" s="14" t="s">
        <v>9421</v>
      </c>
      <c r="J2289" s="14" t="s">
        <v>6684</v>
      </c>
      <c r="K2289" s="29"/>
      <c r="L2289" s="29"/>
      <c r="M2289" s="30" t="s">
        <v>11184</v>
      </c>
      <c r="N2289" s="20"/>
      <c r="O2289" s="20"/>
      <c r="P2289" s="20"/>
      <c r="Q2289" s="20"/>
    </row>
    <row r="2290" spans="1:17" ht="25.5" x14ac:dyDescent="0.25">
      <c r="A2290" s="15" t="s">
        <v>935</v>
      </c>
      <c r="B2290" s="15" t="s">
        <v>5794</v>
      </c>
      <c r="C2290" s="15" t="s">
        <v>9422</v>
      </c>
      <c r="D2290" s="15">
        <v>2401971</v>
      </c>
      <c r="E2290" s="15">
        <v>2404091</v>
      </c>
      <c r="F2290" s="15">
        <f>ABS(Tabelle2[[#This Row],[Stop]]-Tabelle2[[#This Row],[Start]]+1)</f>
        <v>2121</v>
      </c>
      <c r="G2290" s="16">
        <f>Tabelle2[[#This Row],[Size '[bp']]]/$F$3118*100</f>
        <v>7.3142470911987639E-2</v>
      </c>
      <c r="H2290" s="15" t="s">
        <v>9423</v>
      </c>
      <c r="I2290" s="14" t="s">
        <v>9424</v>
      </c>
      <c r="J2290" s="14" t="s">
        <v>6614</v>
      </c>
      <c r="K2290" s="29"/>
      <c r="L2290" s="29"/>
      <c r="M2290" s="30" t="s">
        <v>11246</v>
      </c>
      <c r="N2290" s="20"/>
      <c r="O2290" s="20"/>
      <c r="P2290" s="20"/>
      <c r="Q2290" s="20"/>
    </row>
    <row r="2291" spans="1:17" ht="25.5" x14ac:dyDescent="0.25">
      <c r="A2291" s="15" t="s">
        <v>934</v>
      </c>
      <c r="B2291" s="15" t="s">
        <v>5795</v>
      </c>
      <c r="D2291" s="15">
        <v>2404183</v>
      </c>
      <c r="E2291" s="15">
        <v>2406048</v>
      </c>
      <c r="F2291" s="15">
        <f>ABS(Tabelle2[[#This Row],[Stop]]-Tabelle2[[#This Row],[Start]]+1)</f>
        <v>1866</v>
      </c>
      <c r="G2291" s="16">
        <f>Tabelle2[[#This Row],[Size '[bp']]]/$F$3118*100</f>
        <v>6.4348821650999033E-2</v>
      </c>
      <c r="I2291" s="14" t="s">
        <v>9425</v>
      </c>
      <c r="J2291" s="14" t="s">
        <v>6614</v>
      </c>
      <c r="K2291" s="29"/>
      <c r="L2291" s="29"/>
      <c r="M2291" s="30"/>
      <c r="N2291" s="20"/>
      <c r="O2291" s="20"/>
      <c r="P2291" s="20"/>
      <c r="Q2291" s="20"/>
    </row>
    <row r="2292" spans="1:17" x14ac:dyDescent="0.25">
      <c r="A2292" s="15" t="s">
        <v>933</v>
      </c>
      <c r="D2292" s="15">
        <v>2406252</v>
      </c>
      <c r="E2292" s="15">
        <v>2406112</v>
      </c>
      <c r="F2292" s="15">
        <f>ABS(Tabelle2[[#This Row],[Stop]]-Tabelle2[[#This Row],[Start]]+1)</f>
        <v>139</v>
      </c>
      <c r="G2292" s="16">
        <f>Tabelle2[[#This Row],[Size '[bp']]]/$F$3118*100</f>
        <v>4.7934009697153616E-3</v>
      </c>
      <c r="I2292" s="14" t="s">
        <v>6564</v>
      </c>
      <c r="J2292" s="14" t="s">
        <v>11627</v>
      </c>
      <c r="K2292" s="22"/>
      <c r="L2292" s="22"/>
      <c r="M2292" s="24"/>
      <c r="N2292" s="20"/>
      <c r="O2292" s="20"/>
      <c r="P2292" s="20"/>
      <c r="Q2292" s="20"/>
    </row>
    <row r="2293" spans="1:17" x14ac:dyDescent="0.25">
      <c r="A2293" s="15" t="s">
        <v>932</v>
      </c>
      <c r="D2293" s="15">
        <v>2406451</v>
      </c>
      <c r="E2293" s="15">
        <v>2406245</v>
      </c>
      <c r="F2293" s="15">
        <f>ABS(Tabelle2[[#This Row],[Stop]]-Tabelle2[[#This Row],[Start]]+1)</f>
        <v>205</v>
      </c>
      <c r="G2293" s="16">
        <f>Tabelle2[[#This Row],[Size '[bp']]]/$F$3118*100</f>
        <v>7.0694043078535912E-3</v>
      </c>
      <c r="I2293" s="14" t="s">
        <v>7373</v>
      </c>
      <c r="J2293" s="14" t="s">
        <v>11627</v>
      </c>
      <c r="K2293" s="22"/>
      <c r="L2293" s="22"/>
      <c r="M2293" s="24"/>
      <c r="N2293" s="20"/>
      <c r="O2293" s="20"/>
      <c r="P2293" s="20"/>
      <c r="Q2293" s="20"/>
    </row>
    <row r="2294" spans="1:17" x14ac:dyDescent="0.25">
      <c r="A2294" s="15" t="s">
        <v>27</v>
      </c>
      <c r="B2294" s="15" t="s">
        <v>5796</v>
      </c>
      <c r="C2294" s="15" t="s">
        <v>9426</v>
      </c>
      <c r="D2294" s="15">
        <v>2408513</v>
      </c>
      <c r="E2294" s="15">
        <v>2406477</v>
      </c>
      <c r="F2294" s="15">
        <f>ABS(Tabelle2[[#This Row],[Stop]]-Tabelle2[[#This Row],[Start]]+1)</f>
        <v>2035</v>
      </c>
      <c r="G2294" s="16">
        <f>Tabelle2[[#This Row],[Size '[bp']]]/$F$3118*100</f>
        <v>7.0176769592595403E-2</v>
      </c>
      <c r="H2294" s="15" t="s">
        <v>9427</v>
      </c>
      <c r="I2294" s="14" t="s">
        <v>9428</v>
      </c>
      <c r="J2294" s="14" t="s">
        <v>6585</v>
      </c>
      <c r="K2294" s="22"/>
      <c r="L2294" s="22"/>
      <c r="M2294" s="24"/>
      <c r="N2294" s="20"/>
      <c r="O2294" s="20"/>
      <c r="P2294" s="20"/>
      <c r="Q2294" s="20"/>
    </row>
    <row r="2295" spans="1:17" x14ac:dyDescent="0.25">
      <c r="A2295" s="15" t="s">
        <v>931</v>
      </c>
      <c r="B2295" s="15" t="s">
        <v>5797</v>
      </c>
      <c r="D2295" s="15">
        <v>2408546</v>
      </c>
      <c r="E2295" s="15">
        <v>2409727</v>
      </c>
      <c r="F2295" s="15">
        <f>ABS(Tabelle2[[#This Row],[Stop]]-Tabelle2[[#This Row],[Start]]+1)</f>
        <v>1182</v>
      </c>
      <c r="G2295" s="16">
        <f>Tabelle2[[#This Row],[Size '[bp']]]/$F$3118*100</f>
        <v>4.0761150692111919E-2</v>
      </c>
      <c r="I2295" s="14" t="s">
        <v>9429</v>
      </c>
      <c r="J2295" s="14" t="s">
        <v>6563</v>
      </c>
      <c r="K2295" s="22"/>
      <c r="L2295" s="22"/>
      <c r="M2295" s="24"/>
      <c r="N2295" s="20"/>
      <c r="O2295" s="20"/>
      <c r="P2295" s="20"/>
      <c r="Q2295" s="20"/>
    </row>
    <row r="2296" spans="1:17" ht="38.25" x14ac:dyDescent="0.25">
      <c r="A2296" s="15" t="s">
        <v>930</v>
      </c>
      <c r="B2296" s="15" t="s">
        <v>5798</v>
      </c>
      <c r="C2296" s="15" t="s">
        <v>9430</v>
      </c>
      <c r="D2296" s="15">
        <v>2409770</v>
      </c>
      <c r="E2296" s="15">
        <v>2411584</v>
      </c>
      <c r="F2296" s="15">
        <f>ABS(Tabelle2[[#This Row],[Stop]]-Tabelle2[[#This Row],[Start]]+1)</f>
        <v>1815</v>
      </c>
      <c r="G2296" s="16">
        <f>Tabelle2[[#This Row],[Size '[bp']]]/$F$3118*100</f>
        <v>6.2590091798801303E-2</v>
      </c>
      <c r="H2296" s="15" t="s">
        <v>9431</v>
      </c>
      <c r="I2296" s="14" t="s">
        <v>9432</v>
      </c>
      <c r="J2296" s="14" t="s">
        <v>11250</v>
      </c>
      <c r="K2296" s="29"/>
      <c r="L2296" s="29"/>
      <c r="M2296" s="30" t="s">
        <v>11248</v>
      </c>
      <c r="N2296" s="20"/>
      <c r="O2296" s="20"/>
      <c r="P2296" s="20"/>
      <c r="Q2296" s="20"/>
    </row>
    <row r="2297" spans="1:17" ht="25.5" x14ac:dyDescent="0.25">
      <c r="A2297" s="15" t="s">
        <v>929</v>
      </c>
      <c r="B2297" s="15" t="s">
        <v>5799</v>
      </c>
      <c r="C2297" s="15" t="s">
        <v>9433</v>
      </c>
      <c r="D2297" s="15">
        <v>2411581</v>
      </c>
      <c r="E2297" s="15">
        <v>2412672</v>
      </c>
      <c r="F2297" s="15">
        <f>ABS(Tabelle2[[#This Row],[Stop]]-Tabelle2[[#This Row],[Start]]+1)</f>
        <v>1092</v>
      </c>
      <c r="G2297" s="16">
        <f>Tabelle2[[#This Row],[Size '[bp']]]/$F$3118*100</f>
        <v>3.7657509776468888E-2</v>
      </c>
      <c r="H2297" s="15" t="s">
        <v>9434</v>
      </c>
      <c r="I2297" s="14" t="s">
        <v>11252</v>
      </c>
      <c r="J2297" s="14" t="s">
        <v>11250</v>
      </c>
      <c r="K2297" s="29"/>
      <c r="L2297" s="29"/>
      <c r="M2297" s="30"/>
      <c r="N2297" s="20"/>
      <c r="O2297" s="20"/>
      <c r="P2297" s="20"/>
      <c r="Q2297" s="20"/>
    </row>
    <row r="2298" spans="1:17" ht="25.5" x14ac:dyDescent="0.25">
      <c r="A2298" s="15" t="s">
        <v>928</v>
      </c>
      <c r="B2298" s="15" t="s">
        <v>5800</v>
      </c>
      <c r="C2298" s="15" t="s">
        <v>927</v>
      </c>
      <c r="D2298" s="15">
        <v>2413246</v>
      </c>
      <c r="E2298" s="15">
        <v>2412677</v>
      </c>
      <c r="F2298" s="15">
        <f>ABS(Tabelle2[[#This Row],[Stop]]-Tabelle2[[#This Row],[Start]]+1)</f>
        <v>568</v>
      </c>
      <c r="G2298" s="16">
        <f>Tabelle2[[#This Row],[Size '[bp']]]/$F$3118*100</f>
        <v>1.958742266761385E-2</v>
      </c>
      <c r="H2298" s="15" t="s">
        <v>9435</v>
      </c>
      <c r="I2298" s="14" t="s">
        <v>9436</v>
      </c>
      <c r="J2298" s="14" t="s">
        <v>6690</v>
      </c>
      <c r="K2298" s="29"/>
      <c r="L2298" s="29"/>
      <c r="M2298" s="30" t="s">
        <v>11458</v>
      </c>
      <c r="N2298" s="20"/>
      <c r="O2298" s="20"/>
      <c r="P2298" s="20"/>
      <c r="Q2298" s="20"/>
    </row>
    <row r="2299" spans="1:17" x14ac:dyDescent="0.25">
      <c r="A2299" s="15" t="s">
        <v>926</v>
      </c>
      <c r="B2299" s="15" t="s">
        <v>5801</v>
      </c>
      <c r="D2299" s="15">
        <v>2415031</v>
      </c>
      <c r="E2299" s="15">
        <v>2413274</v>
      </c>
      <c r="F2299" s="15">
        <f>ABS(Tabelle2[[#This Row],[Stop]]-Tabelle2[[#This Row],[Start]]+1)</f>
        <v>1756</v>
      </c>
      <c r="G2299" s="16">
        <f>Tabelle2[[#This Row],[Size '[bp']]]/$F$3118*100</f>
        <v>6.0555482754101976E-2</v>
      </c>
      <c r="I2299" s="14" t="s">
        <v>6560</v>
      </c>
      <c r="J2299" s="14" t="s">
        <v>11627</v>
      </c>
      <c r="K2299" s="22"/>
      <c r="L2299" s="22"/>
      <c r="M2299" s="24"/>
      <c r="N2299" s="20"/>
      <c r="O2299" s="20"/>
      <c r="P2299" s="20"/>
      <c r="Q2299" s="20"/>
    </row>
    <row r="2300" spans="1:17" x14ac:dyDescent="0.25">
      <c r="A2300" s="15" t="s">
        <v>925</v>
      </c>
      <c r="B2300" s="15" t="s">
        <v>5802</v>
      </c>
      <c r="D2300" s="15">
        <v>2415594</v>
      </c>
      <c r="E2300" s="15">
        <v>2415028</v>
      </c>
      <c r="F2300" s="15">
        <f>ABS(Tabelle2[[#This Row],[Stop]]-Tabelle2[[#This Row],[Start]]+1)</f>
        <v>565</v>
      </c>
      <c r="G2300" s="16">
        <f>Tabelle2[[#This Row],[Size '[bp']]]/$F$3118*100</f>
        <v>1.9483967970425752E-2</v>
      </c>
      <c r="I2300" s="14" t="s">
        <v>6589</v>
      </c>
      <c r="J2300" s="14" t="s">
        <v>11627</v>
      </c>
      <c r="K2300" s="22"/>
      <c r="L2300" s="22"/>
      <c r="M2300" s="24"/>
      <c r="N2300" s="20"/>
      <c r="O2300" s="20"/>
      <c r="P2300" s="20"/>
      <c r="Q2300" s="20"/>
    </row>
    <row r="2301" spans="1:17" x14ac:dyDescent="0.25">
      <c r="A2301" s="15" t="s">
        <v>924</v>
      </c>
      <c r="B2301" s="15" t="s">
        <v>5803</v>
      </c>
      <c r="D2301" s="15">
        <v>2416226</v>
      </c>
      <c r="E2301" s="15">
        <v>2415705</v>
      </c>
      <c r="F2301" s="15">
        <f>ABS(Tabelle2[[#This Row],[Stop]]-Tabelle2[[#This Row],[Start]]+1)</f>
        <v>520</v>
      </c>
      <c r="G2301" s="16">
        <f>Tabelle2[[#This Row],[Size '[bp']]]/$F$3118*100</f>
        <v>1.7932147512604229E-2</v>
      </c>
      <c r="I2301" s="14" t="s">
        <v>6589</v>
      </c>
      <c r="J2301" s="14" t="s">
        <v>11627</v>
      </c>
      <c r="K2301" s="22"/>
      <c r="L2301" s="22"/>
      <c r="M2301" s="24"/>
      <c r="N2301" s="20"/>
      <c r="O2301" s="20"/>
      <c r="P2301" s="20"/>
      <c r="Q2301" s="20"/>
    </row>
    <row r="2302" spans="1:17" ht="25.5" x14ac:dyDescent="0.25">
      <c r="A2302" s="15" t="s">
        <v>923</v>
      </c>
      <c r="B2302" s="15" t="s">
        <v>5804</v>
      </c>
      <c r="C2302" s="15" t="s">
        <v>9437</v>
      </c>
      <c r="D2302" s="15">
        <v>2416281</v>
      </c>
      <c r="E2302" s="15">
        <v>2417387</v>
      </c>
      <c r="F2302" s="15">
        <f>ABS(Tabelle2[[#This Row],[Stop]]-Tabelle2[[#This Row],[Start]]+1)</f>
        <v>1107</v>
      </c>
      <c r="G2302" s="16">
        <f>Tabelle2[[#This Row],[Size '[bp']]]/$F$3118*100</f>
        <v>3.817478326240939E-2</v>
      </c>
      <c r="H2302" s="15" t="s">
        <v>9438</v>
      </c>
      <c r="I2302" s="14" t="s">
        <v>9439</v>
      </c>
      <c r="J2302" s="14" t="s">
        <v>6643</v>
      </c>
      <c r="K2302" s="29" t="s">
        <v>6893</v>
      </c>
      <c r="L2302" s="29"/>
      <c r="M2302" s="30" t="s">
        <v>11254</v>
      </c>
      <c r="N2302" s="20"/>
      <c r="O2302" s="20"/>
      <c r="P2302" s="20"/>
      <c r="Q2302" s="20"/>
    </row>
    <row r="2303" spans="1:17" x14ac:dyDescent="0.25">
      <c r="A2303" s="15" t="s">
        <v>922</v>
      </c>
      <c r="B2303" s="15" t="s">
        <v>5805</v>
      </c>
      <c r="C2303" s="15" t="s">
        <v>9440</v>
      </c>
      <c r="D2303" s="15">
        <v>2417391</v>
      </c>
      <c r="E2303" s="15">
        <v>2418671</v>
      </c>
      <c r="F2303" s="15">
        <f>ABS(Tabelle2[[#This Row],[Stop]]-Tabelle2[[#This Row],[Start]]+1)</f>
        <v>1281</v>
      </c>
      <c r="G2303" s="16">
        <f>Tabelle2[[#This Row],[Size '[bp']]]/$F$3118*100</f>
        <v>4.4175155699319263E-2</v>
      </c>
      <c r="H2303" s="15" t="s">
        <v>9441</v>
      </c>
      <c r="I2303" s="14" t="s">
        <v>9442</v>
      </c>
      <c r="J2303" s="14" t="s">
        <v>6643</v>
      </c>
      <c r="K2303" s="29" t="s">
        <v>6893</v>
      </c>
      <c r="L2303" s="29"/>
      <c r="M2303" s="30" t="s">
        <v>11253</v>
      </c>
      <c r="N2303" s="20"/>
      <c r="O2303" s="20"/>
      <c r="P2303" s="20"/>
      <c r="Q2303" s="20"/>
    </row>
    <row r="2304" spans="1:17" x14ac:dyDescent="0.25">
      <c r="A2304" s="15" t="s">
        <v>921</v>
      </c>
      <c r="B2304" s="15" t="s">
        <v>5806</v>
      </c>
      <c r="D2304" s="15">
        <v>2418696</v>
      </c>
      <c r="E2304" s="15">
        <v>2419676</v>
      </c>
      <c r="F2304" s="15">
        <f>ABS(Tabelle2[[#This Row],[Stop]]-Tabelle2[[#This Row],[Start]]+1)</f>
        <v>981</v>
      </c>
      <c r="G2304" s="16">
        <f>Tabelle2[[#This Row],[Size '[bp']]]/$F$3118*100</f>
        <v>3.3829685980509137E-2</v>
      </c>
      <c r="I2304" s="14" t="s">
        <v>9443</v>
      </c>
      <c r="J2304" s="14" t="s">
        <v>6563</v>
      </c>
      <c r="K2304" s="22" t="s">
        <v>7250</v>
      </c>
      <c r="L2304" s="22"/>
      <c r="M2304" s="24"/>
      <c r="N2304" s="20"/>
      <c r="O2304" s="20"/>
      <c r="P2304" s="20"/>
      <c r="Q2304" s="20"/>
    </row>
    <row r="2305" spans="1:17" ht="15" x14ac:dyDescent="0.25">
      <c r="A2305" s="15" t="s">
        <v>920</v>
      </c>
      <c r="B2305" s="15" t="s">
        <v>5807</v>
      </c>
      <c r="C2305" s="15" t="s">
        <v>9444</v>
      </c>
      <c r="D2305" s="15">
        <v>2421847</v>
      </c>
      <c r="E2305" s="15">
        <v>2420000</v>
      </c>
      <c r="F2305" s="15">
        <f>ABS(Tabelle2[[#This Row],[Stop]]-Tabelle2[[#This Row],[Start]]+1)</f>
        <v>1846</v>
      </c>
      <c r="G2305" s="16">
        <f>Tabelle2[[#This Row],[Size '[bp']]]/$F$3118*100</f>
        <v>6.3659123669745021E-2</v>
      </c>
      <c r="H2305" s="15" t="s">
        <v>9445</v>
      </c>
      <c r="I2305" s="14" t="s">
        <v>9446</v>
      </c>
      <c r="J2305" s="14" t="s">
        <v>6643</v>
      </c>
      <c r="K2305" s="22"/>
      <c r="L2305" s="22"/>
      <c r="M2305" s="26" t="s">
        <v>11603</v>
      </c>
      <c r="N2305" s="20"/>
      <c r="O2305" s="20"/>
      <c r="P2305" s="20"/>
      <c r="Q2305" s="20"/>
    </row>
    <row r="2306" spans="1:17" x14ac:dyDescent="0.25">
      <c r="A2306" s="15" t="s">
        <v>919</v>
      </c>
      <c r="B2306" s="15" t="s">
        <v>5808</v>
      </c>
      <c r="D2306" s="15">
        <v>2422513</v>
      </c>
      <c r="E2306" s="15">
        <v>2421995</v>
      </c>
      <c r="F2306" s="15">
        <f>ABS(Tabelle2[[#This Row],[Stop]]-Tabelle2[[#This Row],[Start]]+1)</f>
        <v>517</v>
      </c>
      <c r="G2306" s="16">
        <f>Tabelle2[[#This Row],[Size '[bp']]]/$F$3118*100</f>
        <v>1.7828692815416131E-2</v>
      </c>
      <c r="I2306" s="14" t="s">
        <v>7373</v>
      </c>
      <c r="J2306" s="14" t="s">
        <v>11627</v>
      </c>
      <c r="K2306" s="22" t="s">
        <v>9447</v>
      </c>
      <c r="L2306" s="22"/>
      <c r="M2306" s="20"/>
      <c r="N2306" s="20"/>
      <c r="O2306" s="20"/>
      <c r="P2306" s="20"/>
      <c r="Q2306" s="20"/>
    </row>
    <row r="2307" spans="1:17" ht="25.5" x14ac:dyDescent="0.25">
      <c r="A2307" s="15" t="s">
        <v>918</v>
      </c>
      <c r="B2307" s="15" t="s">
        <v>5809</v>
      </c>
      <c r="D2307" s="15">
        <v>2423460</v>
      </c>
      <c r="E2307" s="15">
        <v>2422531</v>
      </c>
      <c r="F2307" s="15">
        <f>ABS(Tabelle2[[#This Row],[Stop]]-Tabelle2[[#This Row],[Start]]+1)</f>
        <v>928</v>
      </c>
      <c r="G2307" s="16">
        <f>Tabelle2[[#This Row],[Size '[bp']]]/$F$3118*100</f>
        <v>3.2001986330186014E-2</v>
      </c>
      <c r="I2307" s="14" t="s">
        <v>9448</v>
      </c>
      <c r="J2307" s="14" t="s">
        <v>6614</v>
      </c>
      <c r="K2307" s="22" t="s">
        <v>9447</v>
      </c>
      <c r="L2307" s="22"/>
      <c r="M2307" s="24"/>
      <c r="N2307" s="20"/>
      <c r="O2307" s="20"/>
      <c r="P2307" s="20"/>
      <c r="Q2307" s="20"/>
    </row>
    <row r="2308" spans="1:17" ht="25.5" x14ac:dyDescent="0.25">
      <c r="A2308" s="15" t="s">
        <v>917</v>
      </c>
      <c r="B2308" s="15" t="s">
        <v>5810</v>
      </c>
      <c r="C2308" s="15" t="s">
        <v>9449</v>
      </c>
      <c r="D2308" s="15">
        <v>2426312</v>
      </c>
      <c r="E2308" s="15">
        <v>2423466</v>
      </c>
      <c r="F2308" s="15">
        <f>ABS(Tabelle2[[#This Row],[Stop]]-Tabelle2[[#This Row],[Start]]+1)</f>
        <v>2845</v>
      </c>
      <c r="G2308" s="16">
        <f>Tabelle2[[#This Row],[Size '[bp']]]/$F$3118*100</f>
        <v>9.8109537833382762E-2</v>
      </c>
      <c r="H2308" s="15" t="s">
        <v>9450</v>
      </c>
      <c r="I2308" s="14" t="s">
        <v>9451</v>
      </c>
      <c r="J2308" s="14" t="s">
        <v>6614</v>
      </c>
      <c r="K2308" s="22" t="s">
        <v>9447</v>
      </c>
      <c r="L2308" s="22"/>
      <c r="M2308" s="24"/>
      <c r="N2308" s="20"/>
      <c r="O2308" s="20"/>
      <c r="P2308" s="20"/>
      <c r="Q2308" s="20"/>
    </row>
    <row r="2309" spans="1:17" ht="25.5" x14ac:dyDescent="0.25">
      <c r="A2309" s="15" t="s">
        <v>916</v>
      </c>
      <c r="B2309" s="15" t="s">
        <v>5811</v>
      </c>
      <c r="D2309" s="15">
        <v>2426400</v>
      </c>
      <c r="E2309" s="15">
        <v>2427113</v>
      </c>
      <c r="F2309" s="15">
        <f>ABS(Tabelle2[[#This Row],[Stop]]-Tabelle2[[#This Row],[Start]]+1)</f>
        <v>714</v>
      </c>
      <c r="G2309" s="16">
        <f>Tabelle2[[#This Row],[Size '[bp']]]/$F$3118*100</f>
        <v>2.4622217930768117E-2</v>
      </c>
      <c r="I2309" s="14" t="s">
        <v>9452</v>
      </c>
      <c r="J2309" s="14" t="s">
        <v>6566</v>
      </c>
      <c r="K2309" s="22"/>
      <c r="L2309" s="22" t="s">
        <v>10905</v>
      </c>
      <c r="M2309" s="24" t="s">
        <v>10906</v>
      </c>
      <c r="N2309" s="20"/>
      <c r="O2309" s="20"/>
      <c r="P2309" s="20"/>
      <c r="Q2309" s="20"/>
    </row>
    <row r="2310" spans="1:17" x14ac:dyDescent="0.25">
      <c r="A2310" s="15" t="s">
        <v>915</v>
      </c>
      <c r="B2310" s="15" t="s">
        <v>5812</v>
      </c>
      <c r="D2310" s="15">
        <v>2427381</v>
      </c>
      <c r="E2310" s="15">
        <v>2427124</v>
      </c>
      <c r="F2310" s="15">
        <f>ABS(Tabelle2[[#This Row],[Stop]]-Tabelle2[[#This Row],[Start]]+1)</f>
        <v>256</v>
      </c>
      <c r="G2310" s="16">
        <f>Tabelle2[[#This Row],[Size '[bp']]]/$F$3118*100</f>
        <v>8.8281341600513139E-3</v>
      </c>
      <c r="I2310" s="14" t="s">
        <v>7373</v>
      </c>
      <c r="J2310" s="14" t="s">
        <v>11627</v>
      </c>
      <c r="K2310" s="22"/>
      <c r="L2310" s="22"/>
      <c r="M2310" s="24"/>
      <c r="N2310" s="20"/>
      <c r="O2310" s="20"/>
      <c r="P2310" s="20"/>
      <c r="Q2310" s="20"/>
    </row>
    <row r="2311" spans="1:17" ht="25.5" x14ac:dyDescent="0.25">
      <c r="A2311" s="15" t="s">
        <v>914</v>
      </c>
      <c r="B2311" s="15" t="s">
        <v>5813</v>
      </c>
      <c r="D2311" s="15">
        <v>2428741</v>
      </c>
      <c r="E2311" s="15">
        <v>2427392</v>
      </c>
      <c r="F2311" s="15">
        <f>ABS(Tabelle2[[#This Row],[Stop]]-Tabelle2[[#This Row],[Start]]+1)</f>
        <v>1348</v>
      </c>
      <c r="G2311" s="16">
        <f>Tabelle2[[#This Row],[Size '[bp']]]/$F$3118*100</f>
        <v>4.6485643936520195E-2</v>
      </c>
      <c r="I2311" s="14" t="s">
        <v>9453</v>
      </c>
      <c r="J2311" s="14" t="s">
        <v>6614</v>
      </c>
      <c r="K2311" s="22"/>
      <c r="L2311" s="22"/>
      <c r="M2311" s="24" t="s">
        <v>11501</v>
      </c>
      <c r="N2311" s="20"/>
      <c r="O2311" s="20"/>
      <c r="P2311" s="20"/>
      <c r="Q2311" s="20"/>
    </row>
    <row r="2312" spans="1:17" ht="25.5" x14ac:dyDescent="0.25">
      <c r="A2312" s="15" t="s">
        <v>105</v>
      </c>
      <c r="B2312" s="15" t="s">
        <v>5814</v>
      </c>
      <c r="D2312" s="15">
        <v>2429539</v>
      </c>
      <c r="E2312" s="15">
        <v>2431050</v>
      </c>
      <c r="F2312" s="15">
        <f>ABS(Tabelle2[[#This Row],[Stop]]-Tabelle2[[#This Row],[Start]]+1)</f>
        <v>1512</v>
      </c>
      <c r="G2312" s="16">
        <f>Tabelle2[[#This Row],[Size '[bp']]]/$F$3118*100</f>
        <v>5.2141167382803076E-2</v>
      </c>
      <c r="I2312" s="14" t="s">
        <v>9454</v>
      </c>
      <c r="J2312" s="14" t="s">
        <v>6563</v>
      </c>
      <c r="K2312" s="22"/>
      <c r="L2312" s="22"/>
      <c r="M2312" s="24"/>
      <c r="N2312" s="20"/>
      <c r="O2312" s="20"/>
      <c r="P2312" s="20"/>
      <c r="Q2312" s="20"/>
    </row>
    <row r="2313" spans="1:17" ht="25.5" x14ac:dyDescent="0.25">
      <c r="A2313" s="15" t="s">
        <v>65</v>
      </c>
      <c r="B2313" s="15" t="s">
        <v>5815</v>
      </c>
      <c r="D2313" s="15">
        <v>2431047</v>
      </c>
      <c r="E2313" s="15">
        <v>2432015</v>
      </c>
      <c r="F2313" s="15">
        <f>ABS(Tabelle2[[#This Row],[Stop]]-Tabelle2[[#This Row],[Start]]+1)</f>
        <v>969</v>
      </c>
      <c r="G2313" s="16">
        <f>Tabelle2[[#This Row],[Size '[bp']]]/$F$3118*100</f>
        <v>3.341586719175673E-2</v>
      </c>
      <c r="I2313" s="14" t="s">
        <v>9455</v>
      </c>
      <c r="J2313" s="14" t="s">
        <v>6563</v>
      </c>
      <c r="K2313" s="22"/>
      <c r="L2313" s="22"/>
      <c r="M2313" s="24"/>
      <c r="N2313" s="20"/>
      <c r="O2313" s="20"/>
      <c r="P2313" s="20"/>
      <c r="Q2313" s="20"/>
    </row>
    <row r="2314" spans="1:17" ht="25.5" x14ac:dyDescent="0.25">
      <c r="A2314" s="15" t="s">
        <v>66</v>
      </c>
      <c r="B2314" s="15" t="s">
        <v>5816</v>
      </c>
      <c r="D2314" s="15">
        <v>2432016</v>
      </c>
      <c r="E2314" s="15">
        <v>2432846</v>
      </c>
      <c r="F2314" s="15">
        <f>ABS(Tabelle2[[#This Row],[Stop]]-Tabelle2[[#This Row],[Start]]+1)</f>
        <v>831</v>
      </c>
      <c r="G2314" s="16">
        <f>Tabelle2[[#This Row],[Size '[bp']]]/$F$3118*100</f>
        <v>2.8656951121104071E-2</v>
      </c>
      <c r="I2314" s="14" t="s">
        <v>9455</v>
      </c>
      <c r="J2314" s="14" t="s">
        <v>6563</v>
      </c>
      <c r="K2314" s="22"/>
      <c r="L2314" s="22"/>
      <c r="M2314" s="24"/>
      <c r="N2314" s="20"/>
      <c r="O2314" s="20"/>
      <c r="P2314" s="20"/>
      <c r="Q2314" s="20"/>
    </row>
    <row r="2315" spans="1:17" ht="25.5" x14ac:dyDescent="0.25">
      <c r="A2315" s="15" t="s">
        <v>106</v>
      </c>
      <c r="B2315" s="15" t="s">
        <v>5817</v>
      </c>
      <c r="D2315" s="15">
        <v>2432839</v>
      </c>
      <c r="E2315" s="15">
        <v>2434278</v>
      </c>
      <c r="F2315" s="15">
        <f>ABS(Tabelle2[[#This Row],[Stop]]-Tabelle2[[#This Row],[Start]]+1)</f>
        <v>1440</v>
      </c>
      <c r="G2315" s="16">
        <f>Tabelle2[[#This Row],[Size '[bp']]]/$F$3118*100</f>
        <v>4.9658254650288641E-2</v>
      </c>
      <c r="I2315" s="14" t="s">
        <v>9456</v>
      </c>
      <c r="J2315" s="14" t="s">
        <v>6563</v>
      </c>
      <c r="K2315" s="22"/>
      <c r="L2315" s="22"/>
      <c r="M2315" s="24"/>
      <c r="N2315" s="20"/>
      <c r="O2315" s="20"/>
      <c r="P2315" s="20"/>
      <c r="Q2315" s="20"/>
    </row>
    <row r="2316" spans="1:17" ht="25.5" x14ac:dyDescent="0.25">
      <c r="A2316" s="15" t="s">
        <v>913</v>
      </c>
      <c r="B2316" s="15" t="s">
        <v>5818</v>
      </c>
      <c r="D2316" s="15">
        <v>2434826</v>
      </c>
      <c r="E2316" s="15">
        <v>2434275</v>
      </c>
      <c r="F2316" s="15">
        <f>ABS(Tabelle2[[#This Row],[Stop]]-Tabelle2[[#This Row],[Start]]+1)</f>
        <v>550</v>
      </c>
      <c r="G2316" s="16">
        <f>Tabelle2[[#This Row],[Size '[bp']]]/$F$3118*100</f>
        <v>1.8966694484485243E-2</v>
      </c>
      <c r="I2316" s="14" t="s">
        <v>10631</v>
      </c>
      <c r="J2316" s="14" t="s">
        <v>6758</v>
      </c>
      <c r="K2316" s="22"/>
      <c r="L2316" s="22"/>
      <c r="M2316" s="24"/>
      <c r="N2316" s="20"/>
      <c r="O2316" s="20"/>
      <c r="P2316" s="20"/>
      <c r="Q2316" s="20"/>
    </row>
    <row r="2317" spans="1:17" ht="25.5" x14ac:dyDescent="0.25">
      <c r="A2317" s="15" t="s">
        <v>912</v>
      </c>
      <c r="B2317" s="15" t="s">
        <v>5819</v>
      </c>
      <c r="C2317" s="15" t="s">
        <v>9457</v>
      </c>
      <c r="D2317" s="15">
        <v>2434917</v>
      </c>
      <c r="E2317" s="15">
        <v>2435822</v>
      </c>
      <c r="F2317" s="15">
        <f>ABS(Tabelle2[[#This Row],[Stop]]-Tabelle2[[#This Row],[Start]]+1)</f>
        <v>906</v>
      </c>
      <c r="G2317" s="16">
        <f>Tabelle2[[#This Row],[Size '[bp']]]/$F$3118*100</f>
        <v>3.1243318550806604E-2</v>
      </c>
      <c r="H2317" s="15" t="s">
        <v>9458</v>
      </c>
      <c r="I2317" s="14" t="s">
        <v>8234</v>
      </c>
      <c r="J2317" s="14" t="s">
        <v>6708</v>
      </c>
      <c r="K2317" s="29" t="s">
        <v>8236</v>
      </c>
      <c r="L2317" s="29"/>
      <c r="M2317" s="30" t="s">
        <v>10873</v>
      </c>
      <c r="N2317" s="20"/>
      <c r="O2317" s="20"/>
      <c r="P2317" s="20"/>
      <c r="Q2317" s="20"/>
    </row>
    <row r="2318" spans="1:17" x14ac:dyDescent="0.25">
      <c r="A2318" s="15" t="s">
        <v>911</v>
      </c>
      <c r="B2318" s="15" t="s">
        <v>5820</v>
      </c>
      <c r="D2318" s="15">
        <v>2436047</v>
      </c>
      <c r="E2318" s="15">
        <v>2437447</v>
      </c>
      <c r="F2318" s="15">
        <f>ABS(Tabelle2[[#This Row],[Stop]]-Tabelle2[[#This Row],[Start]]+1)</f>
        <v>1401</v>
      </c>
      <c r="G2318" s="16">
        <f>Tabelle2[[#This Row],[Size '[bp']]]/$F$3118*100</f>
        <v>4.8313343586843319E-2</v>
      </c>
      <c r="I2318" s="14" t="s">
        <v>9459</v>
      </c>
      <c r="J2318" s="14" t="s">
        <v>11627</v>
      </c>
      <c r="K2318" s="22"/>
      <c r="L2318" s="22"/>
      <c r="M2318" s="24"/>
      <c r="N2318" s="20"/>
      <c r="O2318" s="20"/>
      <c r="P2318" s="20"/>
      <c r="Q2318" s="20"/>
    </row>
    <row r="2319" spans="1:17" ht="25.5" x14ac:dyDescent="0.25">
      <c r="A2319" s="15" t="s">
        <v>910</v>
      </c>
      <c r="B2319" s="15" t="s">
        <v>5821</v>
      </c>
      <c r="D2319" s="15">
        <v>2438685</v>
      </c>
      <c r="E2319" s="15">
        <v>2437711</v>
      </c>
      <c r="F2319" s="15">
        <f>ABS(Tabelle2[[#This Row],[Stop]]-Tabelle2[[#This Row],[Start]]+1)</f>
        <v>973</v>
      </c>
      <c r="G2319" s="16">
        <f>Tabelle2[[#This Row],[Size '[bp']]]/$F$3118*100</f>
        <v>3.3553806788007533E-2</v>
      </c>
      <c r="I2319" s="14" t="s">
        <v>9460</v>
      </c>
      <c r="J2319" s="14" t="s">
        <v>6563</v>
      </c>
      <c r="K2319" s="22"/>
      <c r="L2319" s="22"/>
      <c r="M2319" s="20" t="s">
        <v>11368</v>
      </c>
      <c r="N2319" s="20"/>
      <c r="O2319" s="20"/>
      <c r="P2319" s="20"/>
      <c r="Q2319" s="20"/>
    </row>
    <row r="2320" spans="1:17" x14ac:dyDescent="0.25">
      <c r="A2320" s="15" t="s">
        <v>909</v>
      </c>
      <c r="B2320" s="15" t="s">
        <v>5822</v>
      </c>
      <c r="D2320" s="15">
        <v>2438834</v>
      </c>
      <c r="E2320" s="15">
        <v>2439601</v>
      </c>
      <c r="F2320" s="15">
        <f>ABS(Tabelle2[[#This Row],[Stop]]-Tabelle2[[#This Row],[Start]]+1)</f>
        <v>768</v>
      </c>
      <c r="G2320" s="16">
        <f>Tabelle2[[#This Row],[Size '[bp']]]/$F$3118*100</f>
        <v>2.6484402480153942E-2</v>
      </c>
      <c r="I2320" s="14" t="s">
        <v>9461</v>
      </c>
      <c r="J2320" s="14" t="s">
        <v>6563</v>
      </c>
      <c r="K2320" s="22"/>
      <c r="L2320" s="22"/>
      <c r="M2320" s="24"/>
      <c r="N2320" s="20"/>
      <c r="O2320" s="20"/>
      <c r="P2320" s="20"/>
      <c r="Q2320" s="20"/>
    </row>
    <row r="2321" spans="1:17" ht="38.25" x14ac:dyDescent="0.25">
      <c r="A2321" s="15" t="s">
        <v>908</v>
      </c>
      <c r="B2321" s="15" t="s">
        <v>5823</v>
      </c>
      <c r="C2321" s="15" t="s">
        <v>9462</v>
      </c>
      <c r="D2321" s="15">
        <v>2441817</v>
      </c>
      <c r="E2321" s="15">
        <v>2439598</v>
      </c>
      <c r="F2321" s="15">
        <f>ABS(Tabelle2[[#This Row],[Stop]]-Tabelle2[[#This Row],[Start]]+1)</f>
        <v>2218</v>
      </c>
      <c r="G2321" s="16">
        <f>Tabelle2[[#This Row],[Size '[bp']]]/$F$3118*100</f>
        <v>7.6487506121069582E-2</v>
      </c>
      <c r="H2321" s="15" t="s">
        <v>9463</v>
      </c>
      <c r="I2321" s="14" t="s">
        <v>9464</v>
      </c>
      <c r="J2321" s="14" t="s">
        <v>7093</v>
      </c>
      <c r="K2321" s="22" t="s">
        <v>9465</v>
      </c>
      <c r="L2321" s="22"/>
      <c r="M2321" s="24" t="s">
        <v>10780</v>
      </c>
      <c r="N2321" s="20"/>
      <c r="O2321" s="20"/>
      <c r="P2321" s="20"/>
      <c r="Q2321" s="20"/>
    </row>
    <row r="2322" spans="1:17" ht="25.5" x14ac:dyDescent="0.25">
      <c r="A2322" s="15" t="s">
        <v>907</v>
      </c>
      <c r="B2322" s="15" t="s">
        <v>5824</v>
      </c>
      <c r="C2322" s="15" t="s">
        <v>9466</v>
      </c>
      <c r="D2322" s="15">
        <v>2442417</v>
      </c>
      <c r="E2322" s="15">
        <v>2443715</v>
      </c>
      <c r="F2322" s="15">
        <f>ABS(Tabelle2[[#This Row],[Stop]]-Tabelle2[[#This Row],[Start]]+1)</f>
        <v>1299</v>
      </c>
      <c r="G2322" s="16">
        <f>Tabelle2[[#This Row],[Size '[bp']]]/$F$3118*100</f>
        <v>4.479588388244788E-2</v>
      </c>
      <c r="H2322" s="15" t="s">
        <v>9467</v>
      </c>
      <c r="I2322" s="14" t="s">
        <v>9468</v>
      </c>
      <c r="J2322" s="14" t="s">
        <v>7093</v>
      </c>
      <c r="K2322" s="29" t="s">
        <v>7567</v>
      </c>
      <c r="L2322" s="29"/>
      <c r="M2322" s="30" t="s">
        <v>11255</v>
      </c>
      <c r="N2322" s="20"/>
      <c r="O2322" s="20"/>
      <c r="P2322" s="20"/>
      <c r="Q2322" s="20"/>
    </row>
    <row r="2323" spans="1:17" x14ac:dyDescent="0.25">
      <c r="A2323" s="15" t="s">
        <v>906</v>
      </c>
      <c r="B2323" s="15" t="s">
        <v>5825</v>
      </c>
      <c r="C2323" s="15" t="s">
        <v>9469</v>
      </c>
      <c r="D2323" s="15">
        <v>2443927</v>
      </c>
      <c r="E2323" s="15">
        <v>2444499</v>
      </c>
      <c r="F2323" s="15">
        <f>ABS(Tabelle2[[#This Row],[Stop]]-Tabelle2[[#This Row],[Start]]+1)</f>
        <v>573</v>
      </c>
      <c r="G2323" s="16">
        <f>Tabelle2[[#This Row],[Size '[bp']]]/$F$3118*100</f>
        <v>1.9759847162927353E-2</v>
      </c>
      <c r="H2323" s="15" t="s">
        <v>9470</v>
      </c>
      <c r="I2323" s="14" t="s">
        <v>9471</v>
      </c>
      <c r="J2323" s="14" t="s">
        <v>6653</v>
      </c>
      <c r="K2323" s="22"/>
      <c r="L2323" s="22"/>
      <c r="M2323" s="24"/>
      <c r="N2323" s="20"/>
      <c r="O2323" s="20"/>
      <c r="P2323" s="20"/>
      <c r="Q2323" s="20"/>
    </row>
    <row r="2324" spans="1:17" x14ac:dyDescent="0.25">
      <c r="A2324" s="15" t="s">
        <v>905</v>
      </c>
      <c r="B2324" s="15" t="s">
        <v>5826</v>
      </c>
      <c r="D2324" s="15">
        <v>2445157</v>
      </c>
      <c r="E2324" s="15">
        <v>2444567</v>
      </c>
      <c r="F2324" s="15">
        <f>ABS(Tabelle2[[#This Row],[Stop]]-Tabelle2[[#This Row],[Start]]+1)</f>
        <v>589</v>
      </c>
      <c r="G2324" s="16">
        <f>Tabelle2[[#This Row],[Size '[bp']]]/$F$3118*100</f>
        <v>2.0311605547930562E-2</v>
      </c>
      <c r="I2324" s="14" t="s">
        <v>9472</v>
      </c>
      <c r="J2324" s="14" t="s">
        <v>6563</v>
      </c>
      <c r="K2324" s="22"/>
      <c r="L2324" s="22"/>
      <c r="M2324" s="24"/>
      <c r="N2324" s="20"/>
      <c r="O2324" s="20"/>
      <c r="P2324" s="20"/>
      <c r="Q2324" s="20"/>
    </row>
    <row r="2325" spans="1:17" x14ac:dyDescent="0.25">
      <c r="A2325" s="15" t="s">
        <v>904</v>
      </c>
      <c r="B2325" s="15" t="s">
        <v>5827</v>
      </c>
      <c r="C2325" s="15" t="s">
        <v>9473</v>
      </c>
      <c r="D2325" s="15">
        <v>2445330</v>
      </c>
      <c r="E2325" s="15">
        <v>2447222</v>
      </c>
      <c r="F2325" s="15">
        <f>ABS(Tabelle2[[#This Row],[Stop]]-Tabelle2[[#This Row],[Start]]+1)</f>
        <v>1893</v>
      </c>
      <c r="G2325" s="16">
        <f>Tabelle2[[#This Row],[Size '[bp']]]/$F$3118*100</f>
        <v>6.5279913925691935E-2</v>
      </c>
      <c r="H2325" s="15" t="s">
        <v>9474</v>
      </c>
      <c r="I2325" s="14" t="s">
        <v>9475</v>
      </c>
      <c r="J2325" s="14" t="s">
        <v>6690</v>
      </c>
      <c r="K2325" s="29"/>
      <c r="L2325" s="29"/>
      <c r="M2325" s="30" t="s">
        <v>11257</v>
      </c>
      <c r="N2325" s="20"/>
      <c r="O2325" s="20"/>
      <c r="P2325" s="20"/>
      <c r="Q2325" s="20"/>
    </row>
    <row r="2326" spans="1:17" x14ac:dyDescent="0.25">
      <c r="A2326" s="15" t="s">
        <v>903</v>
      </c>
      <c r="B2326" s="15" t="s">
        <v>5828</v>
      </c>
      <c r="D2326" s="15">
        <v>2447795</v>
      </c>
      <c r="E2326" s="15">
        <v>2447514</v>
      </c>
      <c r="F2326" s="15">
        <f>ABS(Tabelle2[[#This Row],[Stop]]-Tabelle2[[#This Row],[Start]]+1)</f>
        <v>280</v>
      </c>
      <c r="G2326" s="16">
        <f>Tabelle2[[#This Row],[Size '[bp']]]/$F$3118*100</f>
        <v>9.6557717375561243E-3</v>
      </c>
      <c r="I2326" s="14" t="s">
        <v>120</v>
      </c>
      <c r="J2326" s="14" t="s">
        <v>11627</v>
      </c>
      <c r="K2326" s="22"/>
      <c r="L2326" s="22"/>
      <c r="M2326" s="24"/>
      <c r="N2326" s="20"/>
      <c r="O2326" s="20"/>
      <c r="P2326" s="20"/>
      <c r="Q2326" s="20"/>
    </row>
    <row r="2327" spans="1:17" x14ac:dyDescent="0.25">
      <c r="A2327" s="15" t="s">
        <v>902</v>
      </c>
      <c r="B2327" s="15" t="s">
        <v>5829</v>
      </c>
      <c r="D2327" s="15">
        <v>2448174</v>
      </c>
      <c r="E2327" s="15">
        <v>2449172</v>
      </c>
      <c r="F2327" s="15">
        <f>ABS(Tabelle2[[#This Row],[Stop]]-Tabelle2[[#This Row],[Start]]+1)</f>
        <v>999</v>
      </c>
      <c r="G2327" s="16">
        <f>Tabelle2[[#This Row],[Size '[bp']]]/$F$3118*100</f>
        <v>3.4450414163637741E-2</v>
      </c>
      <c r="I2327" s="14" t="s">
        <v>120</v>
      </c>
      <c r="J2327" s="14" t="s">
        <v>11627</v>
      </c>
      <c r="K2327" s="22"/>
      <c r="L2327" s="22"/>
      <c r="M2327" s="24"/>
      <c r="N2327" s="20"/>
      <c r="O2327" s="20"/>
      <c r="P2327" s="20"/>
      <c r="Q2327" s="20"/>
    </row>
    <row r="2328" spans="1:17" x14ac:dyDescent="0.25">
      <c r="A2328" s="15" t="s">
        <v>901</v>
      </c>
      <c r="B2328" s="15" t="s">
        <v>5830</v>
      </c>
      <c r="D2328" s="15">
        <v>2449336</v>
      </c>
      <c r="E2328" s="15">
        <v>2450931</v>
      </c>
      <c r="F2328" s="15">
        <f>ABS(Tabelle2[[#This Row],[Stop]]-Tabelle2[[#This Row],[Start]]+1)</f>
        <v>1596</v>
      </c>
      <c r="G2328" s="16">
        <f>Tabelle2[[#This Row],[Size '[bp']]]/$F$3118*100</f>
        <v>5.5037898904069911E-2</v>
      </c>
      <c r="I2328" s="14" t="s">
        <v>6589</v>
      </c>
      <c r="J2328" s="14" t="s">
        <v>11627</v>
      </c>
      <c r="K2328" s="22"/>
      <c r="L2328" s="22"/>
      <c r="M2328" s="24"/>
      <c r="N2328" s="20"/>
      <c r="O2328" s="20"/>
      <c r="P2328" s="20"/>
      <c r="Q2328" s="20"/>
    </row>
    <row r="2329" spans="1:17" x14ac:dyDescent="0.25">
      <c r="A2329" s="15" t="s">
        <v>900</v>
      </c>
      <c r="B2329" s="15" t="s">
        <v>5831</v>
      </c>
      <c r="D2329" s="15">
        <v>2451056</v>
      </c>
      <c r="E2329" s="15">
        <v>2451442</v>
      </c>
      <c r="F2329" s="15">
        <f>ABS(Tabelle2[[#This Row],[Stop]]-Tabelle2[[#This Row],[Start]]+1)</f>
        <v>387</v>
      </c>
      <c r="G2329" s="16">
        <f>Tabelle2[[#This Row],[Size '[bp']]]/$F$3118*100</f>
        <v>1.3345655937265071E-2</v>
      </c>
      <c r="I2329" s="14" t="s">
        <v>120</v>
      </c>
      <c r="J2329" s="14" t="s">
        <v>11627</v>
      </c>
      <c r="K2329" s="22"/>
      <c r="L2329" s="22"/>
      <c r="M2329" s="24"/>
      <c r="N2329" s="20"/>
      <c r="O2329" s="20"/>
      <c r="P2329" s="20"/>
      <c r="Q2329" s="20"/>
    </row>
    <row r="2330" spans="1:17" ht="25.5" x14ac:dyDescent="0.25">
      <c r="A2330" s="15" t="s">
        <v>899</v>
      </c>
      <c r="B2330" s="15" t="s">
        <v>5832</v>
      </c>
      <c r="C2330" s="15" t="s">
        <v>9476</v>
      </c>
      <c r="D2330" s="15">
        <v>2452885</v>
      </c>
      <c r="E2330" s="15">
        <v>2451572</v>
      </c>
      <c r="F2330" s="15">
        <f>ABS(Tabelle2[[#This Row],[Stop]]-Tabelle2[[#This Row],[Start]]+1)</f>
        <v>1312</v>
      </c>
      <c r="G2330" s="16">
        <f>Tabelle2[[#This Row],[Size '[bp']]]/$F$3118*100</f>
        <v>4.5244187570262981E-2</v>
      </c>
      <c r="H2330" s="15" t="s">
        <v>9477</v>
      </c>
      <c r="I2330" s="14" t="s">
        <v>9478</v>
      </c>
      <c r="J2330" s="14" t="s">
        <v>6614</v>
      </c>
      <c r="K2330" s="22"/>
      <c r="L2330" s="22"/>
      <c r="M2330" s="24" t="s">
        <v>11501</v>
      </c>
      <c r="N2330" s="20"/>
      <c r="O2330" s="20"/>
      <c r="P2330" s="20"/>
      <c r="Q2330" s="20"/>
    </row>
    <row r="2331" spans="1:17" ht="25.5" x14ac:dyDescent="0.25">
      <c r="A2331" s="15" t="s">
        <v>898</v>
      </c>
      <c r="B2331" s="15" t="s">
        <v>5833</v>
      </c>
      <c r="C2331" s="15" t="s">
        <v>9479</v>
      </c>
      <c r="D2331" s="15">
        <v>2453411</v>
      </c>
      <c r="E2331" s="15">
        <v>2452887</v>
      </c>
      <c r="F2331" s="15">
        <f>ABS(Tabelle2[[#This Row],[Stop]]-Tabelle2[[#This Row],[Start]]+1)</f>
        <v>523</v>
      </c>
      <c r="G2331" s="16">
        <f>Tabelle2[[#This Row],[Size '[bp']]]/$F$3118*100</f>
        <v>1.8035602209792334E-2</v>
      </c>
      <c r="H2331" s="15" t="s">
        <v>9480</v>
      </c>
      <c r="I2331" s="14" t="s">
        <v>9481</v>
      </c>
      <c r="J2331" s="14" t="s">
        <v>6614</v>
      </c>
      <c r="K2331" s="22"/>
      <c r="L2331" s="22"/>
      <c r="M2331" s="24"/>
      <c r="N2331" s="20"/>
      <c r="O2331" s="20"/>
      <c r="P2331" s="20"/>
      <c r="Q2331" s="20"/>
    </row>
    <row r="2332" spans="1:17" x14ac:dyDescent="0.25">
      <c r="A2332" s="15" t="s">
        <v>897</v>
      </c>
      <c r="B2332" s="15" t="s">
        <v>5834</v>
      </c>
      <c r="C2332" s="15" t="s">
        <v>9482</v>
      </c>
      <c r="D2332" s="15">
        <v>2454157</v>
      </c>
      <c r="E2332" s="15">
        <v>2453408</v>
      </c>
      <c r="F2332" s="15">
        <f>ABS(Tabelle2[[#This Row],[Stop]]-Tabelle2[[#This Row],[Start]]+1)</f>
        <v>748</v>
      </c>
      <c r="G2332" s="16">
        <f>Tabelle2[[#This Row],[Size '[bp']]]/$F$3118*100</f>
        <v>2.579470449889993E-2</v>
      </c>
      <c r="H2332" s="15" t="s">
        <v>9483</v>
      </c>
      <c r="I2332" s="14" t="s">
        <v>9484</v>
      </c>
      <c r="J2332" s="14" t="s">
        <v>6614</v>
      </c>
      <c r="K2332" s="22"/>
      <c r="L2332" s="22"/>
      <c r="M2332" s="24"/>
      <c r="N2332" s="20"/>
      <c r="O2332" s="20"/>
      <c r="P2332" s="20"/>
      <c r="Q2332" s="20"/>
    </row>
    <row r="2333" spans="1:17" x14ac:dyDescent="0.25">
      <c r="A2333" s="15" t="s">
        <v>896</v>
      </c>
      <c r="B2333" s="15" t="s">
        <v>5835</v>
      </c>
      <c r="C2333" s="15" t="s">
        <v>9485</v>
      </c>
      <c r="D2333" s="15">
        <v>2456069</v>
      </c>
      <c r="E2333" s="15">
        <v>2454222</v>
      </c>
      <c r="F2333" s="15">
        <f>ABS(Tabelle2[[#This Row],[Stop]]-Tabelle2[[#This Row],[Start]]+1)</f>
        <v>1846</v>
      </c>
      <c r="G2333" s="16">
        <f>Tabelle2[[#This Row],[Size '[bp']]]/$F$3118*100</f>
        <v>6.3659123669745021E-2</v>
      </c>
      <c r="H2333" s="15" t="s">
        <v>9486</v>
      </c>
      <c r="I2333" s="14" t="s">
        <v>1289</v>
      </c>
      <c r="J2333" s="14" t="s">
        <v>6575</v>
      </c>
      <c r="K2333" s="22"/>
      <c r="L2333" s="22"/>
      <c r="M2333" s="24"/>
      <c r="N2333" s="20"/>
      <c r="O2333" s="20"/>
      <c r="P2333" s="20"/>
      <c r="Q2333" s="20"/>
    </row>
    <row r="2334" spans="1:17" x14ac:dyDescent="0.25">
      <c r="A2334" s="15" t="s">
        <v>895</v>
      </c>
      <c r="B2334" s="15" t="s">
        <v>5836</v>
      </c>
      <c r="D2334" s="15">
        <v>2456338</v>
      </c>
      <c r="E2334" s="15">
        <v>2456949</v>
      </c>
      <c r="F2334" s="15">
        <f>ABS(Tabelle2[[#This Row],[Stop]]-Tabelle2[[#This Row],[Start]]+1)</f>
        <v>612</v>
      </c>
      <c r="G2334" s="16">
        <f>Tabelle2[[#This Row],[Size '[bp']]]/$F$3118*100</f>
        <v>2.1104758226372672E-2</v>
      </c>
      <c r="I2334" s="14" t="s">
        <v>6560</v>
      </c>
      <c r="J2334" s="14" t="s">
        <v>11627</v>
      </c>
      <c r="K2334" s="22"/>
      <c r="L2334" s="22"/>
      <c r="M2334" s="24"/>
      <c r="N2334" s="20"/>
      <c r="O2334" s="20"/>
      <c r="P2334" s="20"/>
      <c r="Q2334" s="20"/>
    </row>
    <row r="2335" spans="1:17" x14ac:dyDescent="0.25">
      <c r="A2335" s="15" t="s">
        <v>894</v>
      </c>
      <c r="B2335" s="15" t="s">
        <v>5837</v>
      </c>
      <c r="C2335" s="15" t="s">
        <v>9487</v>
      </c>
      <c r="D2335" s="15">
        <v>2457150</v>
      </c>
      <c r="E2335" s="15">
        <v>2457413</v>
      </c>
      <c r="F2335" s="15">
        <f>ABS(Tabelle2[[#This Row],[Stop]]-Tabelle2[[#This Row],[Start]]+1)</f>
        <v>264</v>
      </c>
      <c r="G2335" s="16">
        <f>Tabelle2[[#This Row],[Size '[bp']]]/$F$3118*100</f>
        <v>9.1040133525529168E-3</v>
      </c>
      <c r="H2335" s="15" t="s">
        <v>9488</v>
      </c>
      <c r="I2335" s="14" t="s">
        <v>893</v>
      </c>
      <c r="J2335" s="14" t="s">
        <v>6575</v>
      </c>
      <c r="K2335" s="22"/>
      <c r="L2335" s="22"/>
      <c r="M2335" s="24"/>
      <c r="N2335" s="20"/>
      <c r="O2335" s="20"/>
      <c r="P2335" s="20"/>
      <c r="Q2335" s="20"/>
    </row>
    <row r="2336" spans="1:17" ht="25.5" x14ac:dyDescent="0.25">
      <c r="A2336" s="15" t="s">
        <v>892</v>
      </c>
      <c r="B2336" s="15" t="s">
        <v>5838</v>
      </c>
      <c r="D2336" s="15">
        <v>2458146</v>
      </c>
      <c r="E2336" s="15">
        <v>2457475</v>
      </c>
      <c r="F2336" s="15">
        <f>ABS(Tabelle2[[#This Row],[Stop]]-Tabelle2[[#This Row],[Start]]+1)</f>
        <v>670</v>
      </c>
      <c r="G2336" s="16">
        <f>Tabelle2[[#This Row],[Size '[bp']]]/$F$3118*100</f>
        <v>2.3104882372009299E-2</v>
      </c>
      <c r="I2336" s="14" t="s">
        <v>9489</v>
      </c>
      <c r="J2336" s="14" t="s">
        <v>6643</v>
      </c>
      <c r="K2336" s="22"/>
      <c r="L2336" s="22"/>
      <c r="M2336" s="24"/>
      <c r="N2336" s="20"/>
      <c r="O2336" s="20"/>
      <c r="P2336" s="20"/>
      <c r="Q2336" s="20"/>
    </row>
    <row r="2337" spans="1:17" x14ac:dyDescent="0.25">
      <c r="A2337" s="15" t="s">
        <v>891</v>
      </c>
      <c r="B2337" s="15" t="s">
        <v>5839</v>
      </c>
      <c r="D2337" s="15">
        <v>2458552</v>
      </c>
      <c r="E2337" s="15">
        <v>2458151</v>
      </c>
      <c r="F2337" s="15">
        <f>ABS(Tabelle2[[#This Row],[Stop]]-Tabelle2[[#This Row],[Start]]+1)</f>
        <v>400</v>
      </c>
      <c r="G2337" s="16">
        <f>Tabelle2[[#This Row],[Size '[bp']]]/$F$3118*100</f>
        <v>1.3793959625080178E-2</v>
      </c>
      <c r="I2337" s="14" t="s">
        <v>9103</v>
      </c>
      <c r="J2337" s="14" t="s">
        <v>11627</v>
      </c>
      <c r="K2337" s="22"/>
      <c r="L2337" s="22"/>
      <c r="M2337" s="24"/>
      <c r="N2337" s="20"/>
      <c r="O2337" s="20"/>
      <c r="P2337" s="20"/>
      <c r="Q2337" s="20"/>
    </row>
    <row r="2338" spans="1:17" ht="25.5" x14ac:dyDescent="0.25">
      <c r="A2338" s="15" t="s">
        <v>890</v>
      </c>
      <c r="B2338" s="15" t="s">
        <v>5840</v>
      </c>
      <c r="D2338" s="15">
        <v>2459561</v>
      </c>
      <c r="E2338" s="15">
        <v>2458584</v>
      </c>
      <c r="F2338" s="15">
        <f>ABS(Tabelle2[[#This Row],[Stop]]-Tabelle2[[#This Row],[Start]]+1)</f>
        <v>976</v>
      </c>
      <c r="G2338" s="16">
        <f>Tabelle2[[#This Row],[Size '[bp']]]/$F$3118*100</f>
        <v>3.3657261485195634E-2</v>
      </c>
      <c r="I2338" s="14" t="s">
        <v>9490</v>
      </c>
      <c r="J2338" s="14" t="s">
        <v>6554</v>
      </c>
      <c r="K2338" s="22"/>
      <c r="L2338" s="22"/>
      <c r="M2338" s="24"/>
      <c r="N2338" s="20"/>
      <c r="O2338" s="20"/>
      <c r="P2338" s="20"/>
      <c r="Q2338" s="20"/>
    </row>
    <row r="2339" spans="1:17" x14ac:dyDescent="0.25">
      <c r="A2339" s="15" t="s">
        <v>889</v>
      </c>
      <c r="B2339" s="15" t="s">
        <v>5841</v>
      </c>
      <c r="D2339" s="15">
        <v>2461250</v>
      </c>
      <c r="E2339" s="15">
        <v>2459586</v>
      </c>
      <c r="F2339" s="15">
        <f>ABS(Tabelle2[[#This Row],[Stop]]-Tabelle2[[#This Row],[Start]]+1)</f>
        <v>1663</v>
      </c>
      <c r="G2339" s="16">
        <f>Tabelle2[[#This Row],[Size '[bp']]]/$F$3118*100</f>
        <v>5.7348387141270836E-2</v>
      </c>
      <c r="I2339" s="14" t="s">
        <v>9491</v>
      </c>
      <c r="J2339" s="14" t="s">
        <v>6563</v>
      </c>
      <c r="K2339" s="22"/>
      <c r="L2339" s="22"/>
      <c r="M2339" s="24"/>
      <c r="N2339" s="20"/>
      <c r="O2339" s="20"/>
      <c r="P2339" s="20"/>
      <c r="Q2339" s="20"/>
    </row>
    <row r="2340" spans="1:17" ht="25.5" x14ac:dyDescent="0.25">
      <c r="A2340" s="15" t="s">
        <v>888</v>
      </c>
      <c r="B2340" s="15" t="s">
        <v>5842</v>
      </c>
      <c r="D2340" s="15">
        <v>2461900</v>
      </c>
      <c r="E2340" s="15">
        <v>2461247</v>
      </c>
      <c r="F2340" s="15">
        <f>ABS(Tabelle2[[#This Row],[Stop]]-Tabelle2[[#This Row],[Start]]+1)</f>
        <v>652</v>
      </c>
      <c r="G2340" s="16">
        <f>Tabelle2[[#This Row],[Size '[bp']]]/$F$3118*100</f>
        <v>2.2484154188880688E-2</v>
      </c>
      <c r="I2340" s="14" t="s">
        <v>9492</v>
      </c>
      <c r="J2340" s="14" t="s">
        <v>6554</v>
      </c>
      <c r="K2340" s="22"/>
      <c r="L2340" s="22"/>
      <c r="M2340" s="24"/>
      <c r="N2340" s="20"/>
      <c r="O2340" s="20"/>
      <c r="P2340" s="20"/>
      <c r="Q2340" s="20"/>
    </row>
    <row r="2341" spans="1:17" x14ac:dyDescent="0.25">
      <c r="A2341" s="15" t="s">
        <v>887</v>
      </c>
      <c r="B2341" s="15" t="s">
        <v>5843</v>
      </c>
      <c r="D2341" s="15">
        <v>2462788</v>
      </c>
      <c r="E2341" s="15">
        <v>2461964</v>
      </c>
      <c r="F2341" s="15">
        <f>ABS(Tabelle2[[#This Row],[Stop]]-Tabelle2[[#This Row],[Start]]+1)</f>
        <v>823</v>
      </c>
      <c r="G2341" s="16">
        <f>Tabelle2[[#This Row],[Size '[bp']]]/$F$3118*100</f>
        <v>2.8381071928602463E-2</v>
      </c>
      <c r="I2341" s="14" t="s">
        <v>9493</v>
      </c>
      <c r="J2341" s="14" t="s">
        <v>11627</v>
      </c>
      <c r="K2341" s="22"/>
      <c r="L2341" s="22"/>
      <c r="M2341" s="24"/>
      <c r="N2341" s="20"/>
      <c r="O2341" s="20"/>
      <c r="P2341" s="20"/>
      <c r="Q2341" s="20"/>
    </row>
    <row r="2342" spans="1:17" x14ac:dyDescent="0.25">
      <c r="A2342" s="15" t="s">
        <v>886</v>
      </c>
      <c r="B2342" s="15" t="s">
        <v>5844</v>
      </c>
      <c r="D2342" s="15">
        <v>2463535</v>
      </c>
      <c r="E2342" s="15">
        <v>2462825</v>
      </c>
      <c r="F2342" s="15">
        <f>ABS(Tabelle2[[#This Row],[Stop]]-Tabelle2[[#This Row],[Start]]+1)</f>
        <v>709</v>
      </c>
      <c r="G2342" s="16">
        <f>Tabelle2[[#This Row],[Size '[bp']]]/$F$3118*100</f>
        <v>2.4449793435454614E-2</v>
      </c>
      <c r="I2342" s="14" t="s">
        <v>9494</v>
      </c>
      <c r="J2342" s="14" t="s">
        <v>7093</v>
      </c>
      <c r="K2342" s="22"/>
      <c r="L2342" s="22"/>
      <c r="M2342" s="24"/>
      <c r="N2342" s="20"/>
      <c r="O2342" s="20"/>
      <c r="P2342" s="20"/>
      <c r="Q2342" s="20"/>
    </row>
    <row r="2343" spans="1:17" x14ac:dyDescent="0.25">
      <c r="A2343" s="15" t="s">
        <v>885</v>
      </c>
      <c r="B2343" s="15" t="s">
        <v>5845</v>
      </c>
      <c r="D2343" s="15">
        <v>2464020</v>
      </c>
      <c r="E2343" s="15">
        <v>2463547</v>
      </c>
      <c r="F2343" s="15">
        <f>ABS(Tabelle2[[#This Row],[Stop]]-Tabelle2[[#This Row],[Start]]+1)</f>
        <v>472</v>
      </c>
      <c r="G2343" s="16">
        <f>Tabelle2[[#This Row],[Size '[bp']]]/$F$3118*100</f>
        <v>1.6276872357594611E-2</v>
      </c>
      <c r="I2343" s="14" t="s">
        <v>6560</v>
      </c>
      <c r="J2343" s="14" t="s">
        <v>11627</v>
      </c>
      <c r="K2343" s="22"/>
      <c r="L2343" s="22"/>
      <c r="M2343" s="24"/>
      <c r="N2343" s="20"/>
      <c r="O2343" s="20"/>
      <c r="P2343" s="20"/>
      <c r="Q2343" s="20"/>
    </row>
    <row r="2344" spans="1:17" x14ac:dyDescent="0.25">
      <c r="A2344" s="15" t="s">
        <v>884</v>
      </c>
      <c r="B2344" s="15" t="s">
        <v>5846</v>
      </c>
      <c r="C2344" s="15" t="s">
        <v>9495</v>
      </c>
      <c r="D2344" s="15">
        <v>2464831</v>
      </c>
      <c r="E2344" s="15">
        <v>2464175</v>
      </c>
      <c r="F2344" s="15">
        <f>ABS(Tabelle2[[#This Row],[Stop]]-Tabelle2[[#This Row],[Start]]+1)</f>
        <v>655</v>
      </c>
      <c r="G2344" s="16">
        <f>Tabelle2[[#This Row],[Size '[bp']]]/$F$3118*100</f>
        <v>2.258760888606879E-2</v>
      </c>
      <c r="H2344" s="15" t="s">
        <v>9496</v>
      </c>
      <c r="I2344" s="14" t="s">
        <v>9497</v>
      </c>
      <c r="J2344" s="14" t="s">
        <v>6653</v>
      </c>
      <c r="K2344" s="22"/>
      <c r="L2344" s="22"/>
      <c r="M2344" s="24"/>
      <c r="N2344" s="20"/>
      <c r="O2344" s="20"/>
      <c r="P2344" s="20"/>
      <c r="Q2344" s="20"/>
    </row>
    <row r="2345" spans="1:17" x14ac:dyDescent="0.25">
      <c r="A2345" s="15" t="s">
        <v>883</v>
      </c>
      <c r="B2345" s="15" t="s">
        <v>5847</v>
      </c>
      <c r="D2345" s="15">
        <v>2465914</v>
      </c>
      <c r="E2345" s="15">
        <v>2464889</v>
      </c>
      <c r="F2345" s="15">
        <f>ABS(Tabelle2[[#This Row],[Stop]]-Tabelle2[[#This Row],[Start]]+1)</f>
        <v>1024</v>
      </c>
      <c r="G2345" s="16">
        <f>Tabelle2[[#This Row],[Size '[bp']]]/$F$3118*100</f>
        <v>3.5312536640205255E-2</v>
      </c>
      <c r="I2345" s="14" t="s">
        <v>6589</v>
      </c>
      <c r="J2345" s="14" t="s">
        <v>11627</v>
      </c>
      <c r="K2345" s="22"/>
      <c r="L2345" s="22"/>
      <c r="M2345" s="24"/>
      <c r="N2345" s="20"/>
      <c r="O2345" s="20"/>
      <c r="P2345" s="20"/>
      <c r="Q2345" s="20"/>
    </row>
    <row r="2346" spans="1:17" x14ac:dyDescent="0.25">
      <c r="A2346" s="15" t="s">
        <v>882</v>
      </c>
      <c r="B2346" s="15" t="s">
        <v>5848</v>
      </c>
      <c r="C2346" s="15" t="s">
        <v>9498</v>
      </c>
      <c r="D2346" s="15">
        <v>2467311</v>
      </c>
      <c r="E2346" s="15">
        <v>2466013</v>
      </c>
      <c r="F2346" s="15">
        <f>ABS(Tabelle2[[#This Row],[Stop]]-Tabelle2[[#This Row],[Start]]+1)</f>
        <v>1297</v>
      </c>
      <c r="G2346" s="16">
        <f>Tabelle2[[#This Row],[Size '[bp']]]/$F$3118*100</f>
        <v>4.4726914084322472E-2</v>
      </c>
      <c r="H2346" s="15" t="s">
        <v>9499</v>
      </c>
      <c r="I2346" s="14" t="s">
        <v>9500</v>
      </c>
      <c r="J2346" s="14" t="s">
        <v>6643</v>
      </c>
      <c r="K2346" s="29"/>
      <c r="L2346" s="29"/>
      <c r="M2346" s="30" t="s">
        <v>11258</v>
      </c>
      <c r="N2346" s="20"/>
      <c r="O2346" s="20"/>
      <c r="P2346" s="20"/>
      <c r="Q2346" s="20"/>
    </row>
    <row r="2347" spans="1:17" x14ac:dyDescent="0.25">
      <c r="A2347" s="15" t="s">
        <v>881</v>
      </c>
      <c r="B2347" s="15" t="s">
        <v>5849</v>
      </c>
      <c r="D2347" s="15">
        <v>2468284</v>
      </c>
      <c r="E2347" s="15">
        <v>2467370</v>
      </c>
      <c r="F2347" s="15">
        <f>ABS(Tabelle2[[#This Row],[Stop]]-Tabelle2[[#This Row],[Start]]+1)</f>
        <v>913</v>
      </c>
      <c r="G2347" s="16">
        <f>Tabelle2[[#This Row],[Size '[bp']]]/$F$3118*100</f>
        <v>3.1484712844245505E-2</v>
      </c>
      <c r="I2347" s="14" t="s">
        <v>9501</v>
      </c>
      <c r="J2347" s="14" t="s">
        <v>6563</v>
      </c>
      <c r="K2347" s="29"/>
      <c r="L2347" s="29"/>
      <c r="M2347" s="30"/>
      <c r="N2347" s="20"/>
      <c r="O2347" s="20"/>
      <c r="P2347" s="20"/>
      <c r="Q2347" s="20"/>
    </row>
    <row r="2348" spans="1:17" x14ac:dyDescent="0.25">
      <c r="A2348" s="15" t="s">
        <v>880</v>
      </c>
      <c r="B2348" s="15" t="s">
        <v>5850</v>
      </c>
      <c r="C2348" s="15" t="s">
        <v>9502</v>
      </c>
      <c r="D2348" s="15">
        <v>2469573</v>
      </c>
      <c r="E2348" s="15">
        <v>2468344</v>
      </c>
      <c r="F2348" s="15">
        <f>ABS(Tabelle2[[#This Row],[Stop]]-Tabelle2[[#This Row],[Start]]+1)</f>
        <v>1228</v>
      </c>
      <c r="G2348" s="16">
        <f>Tabelle2[[#This Row],[Size '[bp']]]/$F$3118*100</f>
        <v>4.2347456048996146E-2</v>
      </c>
      <c r="H2348" s="15" t="s">
        <v>9503</v>
      </c>
      <c r="I2348" s="14" t="s">
        <v>9504</v>
      </c>
      <c r="J2348" s="14" t="s">
        <v>6643</v>
      </c>
      <c r="K2348" s="29"/>
      <c r="L2348" s="29"/>
      <c r="M2348" s="30" t="s">
        <v>11259</v>
      </c>
      <c r="N2348" s="20"/>
      <c r="O2348" s="20"/>
      <c r="P2348" s="20"/>
      <c r="Q2348" s="20"/>
    </row>
    <row r="2349" spans="1:17" x14ac:dyDescent="0.25">
      <c r="A2349" s="15" t="s">
        <v>879</v>
      </c>
      <c r="B2349" s="15" t="s">
        <v>5851</v>
      </c>
      <c r="D2349" s="15">
        <v>2471188</v>
      </c>
      <c r="E2349" s="15">
        <v>2469683</v>
      </c>
      <c r="F2349" s="15">
        <f>ABS(Tabelle2[[#This Row],[Stop]]-Tabelle2[[#This Row],[Start]]+1)</f>
        <v>1504</v>
      </c>
      <c r="G2349" s="16">
        <f>Tabelle2[[#This Row],[Size '[bp']]]/$F$3118*100</f>
        <v>5.1865288190301465E-2</v>
      </c>
      <c r="I2349" s="14" t="s">
        <v>7504</v>
      </c>
      <c r="J2349" s="14" t="s">
        <v>6563</v>
      </c>
      <c r="K2349" s="22"/>
      <c r="L2349" s="22"/>
      <c r="M2349" s="24"/>
      <c r="N2349" s="20"/>
      <c r="O2349" s="20"/>
      <c r="P2349" s="20"/>
      <c r="Q2349" s="20"/>
    </row>
    <row r="2350" spans="1:17" ht="25.5" x14ac:dyDescent="0.25">
      <c r="A2350" s="15" t="s">
        <v>878</v>
      </c>
      <c r="B2350" s="15" t="s">
        <v>5852</v>
      </c>
      <c r="D2350" s="15">
        <v>2471415</v>
      </c>
      <c r="E2350" s="15">
        <v>2473349</v>
      </c>
      <c r="F2350" s="15">
        <f>ABS(Tabelle2[[#This Row],[Stop]]-Tabelle2[[#This Row],[Start]]+1)</f>
        <v>1935</v>
      </c>
      <c r="G2350" s="16">
        <f>Tabelle2[[#This Row],[Size '[bp']]]/$F$3118*100</f>
        <v>6.6728279686325359E-2</v>
      </c>
      <c r="I2350" s="14" t="s">
        <v>7562</v>
      </c>
      <c r="J2350" s="14" t="s">
        <v>6708</v>
      </c>
      <c r="K2350" s="22"/>
      <c r="L2350" s="22"/>
      <c r="M2350" s="24"/>
      <c r="N2350" s="20"/>
      <c r="O2350" s="20"/>
      <c r="P2350" s="20"/>
      <c r="Q2350" s="20"/>
    </row>
    <row r="2351" spans="1:17" x14ac:dyDescent="0.25">
      <c r="A2351" s="15" t="s">
        <v>877</v>
      </c>
      <c r="B2351" s="15" t="s">
        <v>5853</v>
      </c>
      <c r="C2351" s="15" t="s">
        <v>9505</v>
      </c>
      <c r="D2351" s="15">
        <v>2474326</v>
      </c>
      <c r="E2351" s="15">
        <v>2473409</v>
      </c>
      <c r="F2351" s="15">
        <f>ABS(Tabelle2[[#This Row],[Stop]]-Tabelle2[[#This Row],[Start]]+1)</f>
        <v>916</v>
      </c>
      <c r="G2351" s="16">
        <f>Tabelle2[[#This Row],[Size '[bp']]]/$F$3118*100</f>
        <v>3.1588167541433607E-2</v>
      </c>
      <c r="H2351" s="15" t="s">
        <v>9506</v>
      </c>
      <c r="I2351" s="14" t="s">
        <v>9507</v>
      </c>
      <c r="J2351" s="14" t="s">
        <v>6653</v>
      </c>
      <c r="K2351" s="29"/>
      <c r="L2351" s="29"/>
      <c r="M2351" s="30" t="s">
        <v>11260</v>
      </c>
      <c r="N2351" s="20"/>
      <c r="O2351" s="20"/>
      <c r="P2351" s="20"/>
      <c r="Q2351" s="20"/>
    </row>
    <row r="2352" spans="1:17" x14ac:dyDescent="0.25">
      <c r="A2352" s="15" t="s">
        <v>876</v>
      </c>
      <c r="B2352" s="15" t="s">
        <v>5854</v>
      </c>
      <c r="D2352" s="15">
        <v>2474412</v>
      </c>
      <c r="E2352" s="15">
        <v>2475035</v>
      </c>
      <c r="F2352" s="15">
        <f>ABS(Tabelle2[[#This Row],[Stop]]-Tabelle2[[#This Row],[Start]]+1)</f>
        <v>624</v>
      </c>
      <c r="G2352" s="16">
        <f>Tabelle2[[#This Row],[Size '[bp']]]/$F$3118*100</f>
        <v>2.1518577015125079E-2</v>
      </c>
      <c r="I2352" s="14" t="s">
        <v>120</v>
      </c>
      <c r="J2352" s="14" t="s">
        <v>11627</v>
      </c>
      <c r="K2352" s="22"/>
      <c r="L2352" s="22"/>
      <c r="M2352" s="24"/>
      <c r="N2352" s="20"/>
      <c r="O2352" s="20"/>
      <c r="P2352" s="20"/>
      <c r="Q2352" s="20"/>
    </row>
    <row r="2353" spans="1:17" x14ac:dyDescent="0.25">
      <c r="A2353" s="15" t="s">
        <v>875</v>
      </c>
      <c r="D2353" s="15">
        <v>2475212</v>
      </c>
      <c r="E2353" s="15">
        <v>2475484</v>
      </c>
      <c r="F2353" s="15">
        <f>ABS(Tabelle2[[#This Row],[Stop]]-Tabelle2[[#This Row],[Start]]+1)</f>
        <v>273</v>
      </c>
      <c r="G2353" s="16">
        <f>Tabelle2[[#This Row],[Size '[bp']]]/$F$3118*100</f>
        <v>9.414377444117222E-3</v>
      </c>
      <c r="I2353" s="14" t="s">
        <v>7373</v>
      </c>
      <c r="J2353" s="14" t="s">
        <v>11627</v>
      </c>
      <c r="K2353" s="22"/>
      <c r="L2353" s="22"/>
      <c r="M2353" s="24"/>
      <c r="N2353" s="20"/>
      <c r="O2353" s="20"/>
      <c r="P2353" s="20"/>
      <c r="Q2353" s="20"/>
    </row>
    <row r="2354" spans="1:17" x14ac:dyDescent="0.25">
      <c r="A2354" s="15" t="s">
        <v>874</v>
      </c>
      <c r="B2354" s="15" t="s">
        <v>5855</v>
      </c>
      <c r="C2354" s="15" t="s">
        <v>9508</v>
      </c>
      <c r="D2354" s="15">
        <v>2475923</v>
      </c>
      <c r="E2354" s="15">
        <v>2475657</v>
      </c>
      <c r="F2354" s="15">
        <f>ABS(Tabelle2[[#This Row],[Stop]]-Tabelle2[[#This Row],[Start]]+1)</f>
        <v>265</v>
      </c>
      <c r="G2354" s="16">
        <f>Tabelle2[[#This Row],[Size '[bp']]]/$F$3118*100</f>
        <v>9.1384982516156173E-3</v>
      </c>
      <c r="H2354" s="15" t="s">
        <v>9509</v>
      </c>
      <c r="I2354" s="14" t="s">
        <v>873</v>
      </c>
      <c r="J2354" s="14" t="s">
        <v>6575</v>
      </c>
      <c r="K2354" s="22"/>
      <c r="L2354" s="22"/>
      <c r="M2354" s="24"/>
      <c r="N2354" s="20"/>
      <c r="O2354" s="20"/>
      <c r="P2354" s="20"/>
      <c r="Q2354" s="20"/>
    </row>
    <row r="2355" spans="1:17" x14ac:dyDescent="0.25">
      <c r="A2355" s="15" t="s">
        <v>872</v>
      </c>
      <c r="B2355" s="15" t="s">
        <v>5856</v>
      </c>
      <c r="C2355" s="15" t="s">
        <v>9510</v>
      </c>
      <c r="D2355" s="15">
        <v>2476278</v>
      </c>
      <c r="E2355" s="15">
        <v>2475973</v>
      </c>
      <c r="F2355" s="15">
        <f>ABS(Tabelle2[[#This Row],[Stop]]-Tabelle2[[#This Row],[Start]]+1)</f>
        <v>304</v>
      </c>
      <c r="G2355" s="16">
        <f>Tabelle2[[#This Row],[Size '[bp']]]/$F$3118*100</f>
        <v>1.0483409315060935E-2</v>
      </c>
      <c r="H2355" s="15" t="s">
        <v>9511</v>
      </c>
      <c r="I2355" s="14" t="s">
        <v>871</v>
      </c>
      <c r="J2355" s="14" t="s">
        <v>6575</v>
      </c>
      <c r="K2355" s="22"/>
      <c r="L2355" s="22"/>
      <c r="M2355" s="24"/>
      <c r="N2355" s="20"/>
      <c r="O2355" s="20"/>
      <c r="P2355" s="20"/>
      <c r="Q2355" s="20"/>
    </row>
    <row r="2356" spans="1:17" ht="25.5" x14ac:dyDescent="0.25">
      <c r="A2356" s="15" t="s">
        <v>870</v>
      </c>
      <c r="B2356" s="15" t="s">
        <v>5857</v>
      </c>
      <c r="C2356" s="15" t="s">
        <v>11433</v>
      </c>
      <c r="D2356" s="15">
        <v>2479569</v>
      </c>
      <c r="E2356" s="15">
        <v>2476504</v>
      </c>
      <c r="F2356" s="15">
        <f>ABS(Tabelle2[[#This Row],[Stop]]-Tabelle2[[#This Row],[Start]]+1)</f>
        <v>3064</v>
      </c>
      <c r="G2356" s="16">
        <f>Tabelle2[[#This Row],[Size '[bp']]]/$F$3118*100</f>
        <v>0.10566173072811416</v>
      </c>
      <c r="H2356" s="15" t="s">
        <v>11434</v>
      </c>
      <c r="I2356" s="14" t="s">
        <v>9512</v>
      </c>
      <c r="J2356" s="14" t="s">
        <v>6758</v>
      </c>
      <c r="K2356" s="29"/>
      <c r="L2356" s="29"/>
      <c r="M2356" s="30" t="s">
        <v>11261</v>
      </c>
      <c r="N2356" s="20"/>
      <c r="O2356" s="20"/>
      <c r="P2356" s="20"/>
      <c r="Q2356" s="20"/>
    </row>
    <row r="2357" spans="1:17" x14ac:dyDescent="0.25">
      <c r="A2357" s="15" t="s">
        <v>869</v>
      </c>
      <c r="B2357" s="15" t="s">
        <v>5858</v>
      </c>
      <c r="D2357" s="15">
        <v>2479782</v>
      </c>
      <c r="E2357" s="15">
        <v>2480519</v>
      </c>
      <c r="F2357" s="15">
        <f>ABS(Tabelle2[[#This Row],[Stop]]-Tabelle2[[#This Row],[Start]]+1)</f>
        <v>738</v>
      </c>
      <c r="G2357" s="16">
        <f>Tabelle2[[#This Row],[Size '[bp']]]/$F$3118*100</f>
        <v>2.5449855508272928E-2</v>
      </c>
      <c r="I2357" s="14" t="s">
        <v>6564</v>
      </c>
      <c r="J2357" s="14" t="s">
        <v>11627</v>
      </c>
      <c r="K2357" s="22"/>
      <c r="L2357" s="22"/>
      <c r="M2357" s="24"/>
      <c r="N2357" s="20"/>
      <c r="O2357" s="20"/>
      <c r="P2357" s="20"/>
      <c r="Q2357" s="20"/>
    </row>
    <row r="2358" spans="1:17" x14ac:dyDescent="0.25">
      <c r="A2358" s="15" t="s">
        <v>868</v>
      </c>
      <c r="B2358" s="15" t="s">
        <v>5859</v>
      </c>
      <c r="D2358" s="15">
        <v>2480598</v>
      </c>
      <c r="E2358" s="15">
        <v>2481209</v>
      </c>
      <c r="F2358" s="15">
        <f>ABS(Tabelle2[[#This Row],[Stop]]-Tabelle2[[#This Row],[Start]]+1)</f>
        <v>612</v>
      </c>
      <c r="G2358" s="16">
        <f>Tabelle2[[#This Row],[Size '[bp']]]/$F$3118*100</f>
        <v>2.1104758226372672E-2</v>
      </c>
      <c r="I2358" s="14" t="s">
        <v>9513</v>
      </c>
      <c r="J2358" s="14" t="s">
        <v>6563</v>
      </c>
      <c r="K2358" s="22"/>
      <c r="L2358" s="22"/>
      <c r="M2358" s="24"/>
      <c r="N2358" s="20"/>
      <c r="O2358" s="20"/>
      <c r="P2358" s="20"/>
      <c r="Q2358" s="20"/>
    </row>
    <row r="2359" spans="1:17" ht="25.5" x14ac:dyDescent="0.25">
      <c r="A2359" s="15" t="s">
        <v>867</v>
      </c>
      <c r="B2359" s="15" t="s">
        <v>5860</v>
      </c>
      <c r="C2359" s="15" t="s">
        <v>9514</v>
      </c>
      <c r="D2359" s="15">
        <v>2482506</v>
      </c>
      <c r="E2359" s="15">
        <v>2481196</v>
      </c>
      <c r="F2359" s="15">
        <f>ABS(Tabelle2[[#This Row],[Stop]]-Tabelle2[[#This Row],[Start]]+1)</f>
        <v>1309</v>
      </c>
      <c r="G2359" s="16">
        <f>Tabelle2[[#This Row],[Size '[bp']]]/$F$3118*100</f>
        <v>4.5140732873074879E-2</v>
      </c>
      <c r="H2359" s="15" t="s">
        <v>9515</v>
      </c>
      <c r="I2359" s="14" t="s">
        <v>6808</v>
      </c>
      <c r="J2359" s="14" t="s">
        <v>6554</v>
      </c>
      <c r="K2359" s="22"/>
      <c r="L2359" s="22"/>
      <c r="M2359" s="24"/>
      <c r="N2359" s="21">
        <v>1</v>
      </c>
      <c r="O2359" s="21"/>
      <c r="P2359" s="21">
        <v>1</v>
      </c>
      <c r="Q2359" s="21"/>
    </row>
    <row r="2360" spans="1:17" x14ac:dyDescent="0.25">
      <c r="A2360" s="15" t="s">
        <v>866</v>
      </c>
      <c r="B2360" s="15" t="s">
        <v>5861</v>
      </c>
      <c r="D2360" s="15">
        <v>2482722</v>
      </c>
      <c r="E2360" s="15">
        <v>2483102</v>
      </c>
      <c r="F2360" s="15">
        <f>ABS(Tabelle2[[#This Row],[Stop]]-Tabelle2[[#This Row],[Start]]+1)</f>
        <v>381</v>
      </c>
      <c r="G2360" s="16">
        <f>Tabelle2[[#This Row],[Size '[bp']]]/$F$3118*100</f>
        <v>1.3138746542888869E-2</v>
      </c>
      <c r="I2360" s="14" t="s">
        <v>9513</v>
      </c>
      <c r="J2360" s="14" t="s">
        <v>6563</v>
      </c>
      <c r="K2360" s="22"/>
      <c r="L2360" s="22"/>
      <c r="M2360" s="24"/>
      <c r="N2360" s="20"/>
      <c r="O2360" s="20"/>
      <c r="P2360" s="20"/>
      <c r="Q2360" s="20"/>
    </row>
    <row r="2361" spans="1:17" x14ac:dyDescent="0.25">
      <c r="A2361" s="15" t="s">
        <v>865</v>
      </c>
      <c r="B2361" s="15" t="s">
        <v>5862</v>
      </c>
      <c r="D2361" s="15">
        <v>2483103</v>
      </c>
      <c r="E2361" s="15">
        <v>2483555</v>
      </c>
      <c r="F2361" s="15">
        <f>ABS(Tabelle2[[#This Row],[Stop]]-Tabelle2[[#This Row],[Start]]+1)</f>
        <v>453</v>
      </c>
      <c r="G2361" s="16">
        <f>Tabelle2[[#This Row],[Size '[bp']]]/$F$3118*100</f>
        <v>1.5621659275403302E-2</v>
      </c>
      <c r="I2361" s="14" t="s">
        <v>6560</v>
      </c>
      <c r="J2361" s="14" t="s">
        <v>11627</v>
      </c>
      <c r="K2361" s="22"/>
      <c r="L2361" s="22"/>
      <c r="M2361" s="24"/>
      <c r="N2361" s="20"/>
      <c r="O2361" s="20"/>
      <c r="P2361" s="20"/>
      <c r="Q2361" s="20"/>
    </row>
    <row r="2362" spans="1:17" x14ac:dyDescent="0.25">
      <c r="A2362" s="15" t="s">
        <v>864</v>
      </c>
      <c r="B2362" s="15" t="s">
        <v>5863</v>
      </c>
      <c r="C2362" s="15" t="s">
        <v>863</v>
      </c>
      <c r="D2362" s="15">
        <v>2484032</v>
      </c>
      <c r="E2362" s="15">
        <v>2483622</v>
      </c>
      <c r="F2362" s="15">
        <f>ABS(Tabelle2[[#This Row],[Stop]]-Tabelle2[[#This Row],[Start]]+1)</f>
        <v>409</v>
      </c>
      <c r="G2362" s="16">
        <f>Tabelle2[[#This Row],[Size '[bp']]]/$F$3118*100</f>
        <v>1.410432371664448E-2</v>
      </c>
      <c r="H2362" s="15" t="s">
        <v>9516</v>
      </c>
      <c r="I2362" s="14" t="s">
        <v>9517</v>
      </c>
      <c r="J2362" s="14" t="s">
        <v>6708</v>
      </c>
      <c r="K2362" s="22"/>
      <c r="L2362" s="22"/>
      <c r="M2362" s="24"/>
      <c r="N2362" s="20"/>
      <c r="O2362" s="20"/>
      <c r="P2362" s="20"/>
      <c r="Q2362" s="20"/>
    </row>
    <row r="2363" spans="1:17" x14ac:dyDescent="0.25">
      <c r="A2363" s="15" t="s">
        <v>862</v>
      </c>
      <c r="B2363" s="15" t="s">
        <v>5864</v>
      </c>
      <c r="D2363" s="15">
        <v>2484402</v>
      </c>
      <c r="E2363" s="15">
        <v>2484082</v>
      </c>
      <c r="F2363" s="15">
        <f>ABS(Tabelle2[[#This Row],[Stop]]-Tabelle2[[#This Row],[Start]]+1)</f>
        <v>319</v>
      </c>
      <c r="G2363" s="16">
        <f>Tabelle2[[#This Row],[Size '[bp']]]/$F$3118*100</f>
        <v>1.1000682801001442E-2</v>
      </c>
      <c r="I2363" s="14" t="s">
        <v>7373</v>
      </c>
      <c r="J2363" s="14" t="s">
        <v>11627</v>
      </c>
      <c r="K2363" s="22"/>
      <c r="L2363" s="22"/>
      <c r="M2363" s="24"/>
      <c r="N2363" s="20"/>
      <c r="O2363" s="20"/>
      <c r="P2363" s="20"/>
      <c r="Q2363" s="20"/>
    </row>
    <row r="2364" spans="1:17" x14ac:dyDescent="0.25">
      <c r="A2364" s="15" t="s">
        <v>861</v>
      </c>
      <c r="B2364" s="15" t="s">
        <v>5865</v>
      </c>
      <c r="D2364" s="15">
        <v>2484479</v>
      </c>
      <c r="E2364" s="15">
        <v>2484823</v>
      </c>
      <c r="F2364" s="15">
        <f>ABS(Tabelle2[[#This Row],[Stop]]-Tabelle2[[#This Row],[Start]]+1)</f>
        <v>345</v>
      </c>
      <c r="G2364" s="16">
        <f>Tabelle2[[#This Row],[Size '[bp']]]/$F$3118*100</f>
        <v>1.1897290176631652E-2</v>
      </c>
      <c r="I2364" s="14" t="s">
        <v>7631</v>
      </c>
      <c r="J2364" s="14" t="s">
        <v>6563</v>
      </c>
      <c r="K2364" s="22"/>
      <c r="L2364" s="22"/>
      <c r="M2364" s="24"/>
      <c r="N2364" s="20"/>
      <c r="O2364" s="20"/>
      <c r="P2364" s="20"/>
      <c r="Q2364" s="20"/>
    </row>
    <row r="2365" spans="1:17" x14ac:dyDescent="0.25">
      <c r="A2365" s="15" t="s">
        <v>860</v>
      </c>
      <c r="B2365" s="15" t="s">
        <v>5866</v>
      </c>
      <c r="D2365" s="15">
        <v>2485294</v>
      </c>
      <c r="E2365" s="15">
        <v>2484827</v>
      </c>
      <c r="F2365" s="15">
        <f>ABS(Tabelle2[[#This Row],[Stop]]-Tabelle2[[#This Row],[Start]]+1)</f>
        <v>466</v>
      </c>
      <c r="G2365" s="16">
        <f>Tabelle2[[#This Row],[Size '[bp']]]/$F$3118*100</f>
        <v>1.6069962963218408E-2</v>
      </c>
      <c r="I2365" s="14" t="s">
        <v>6560</v>
      </c>
      <c r="J2365" s="14" t="s">
        <v>11627</v>
      </c>
      <c r="K2365" s="22"/>
      <c r="L2365" s="22"/>
      <c r="M2365" s="24"/>
      <c r="N2365" s="20"/>
      <c r="O2365" s="20"/>
      <c r="P2365" s="20"/>
      <c r="Q2365" s="20"/>
    </row>
    <row r="2366" spans="1:17" x14ac:dyDescent="0.25">
      <c r="A2366" s="15" t="s">
        <v>859</v>
      </c>
      <c r="B2366" s="15" t="s">
        <v>5867</v>
      </c>
      <c r="D2366" s="15">
        <v>2485790</v>
      </c>
      <c r="E2366" s="15">
        <v>2485365</v>
      </c>
      <c r="F2366" s="15">
        <f>ABS(Tabelle2[[#This Row],[Stop]]-Tabelle2[[#This Row],[Start]]+1)</f>
        <v>424</v>
      </c>
      <c r="G2366" s="16">
        <f>Tabelle2[[#This Row],[Size '[bp']]]/$F$3118*100</f>
        <v>1.4621597202584989E-2</v>
      </c>
      <c r="I2366" s="14" t="s">
        <v>6564</v>
      </c>
      <c r="J2366" s="14" t="s">
        <v>11627</v>
      </c>
      <c r="K2366" s="22"/>
      <c r="L2366" s="22"/>
      <c r="M2366" s="24"/>
      <c r="N2366" s="20"/>
      <c r="O2366" s="20"/>
      <c r="P2366" s="20"/>
      <c r="Q2366" s="20"/>
    </row>
    <row r="2367" spans="1:17" x14ac:dyDescent="0.25">
      <c r="A2367" s="15" t="s">
        <v>858</v>
      </c>
      <c r="B2367" s="15" t="s">
        <v>5868</v>
      </c>
      <c r="C2367" s="15" t="s">
        <v>9518</v>
      </c>
      <c r="D2367" s="15">
        <v>2487310</v>
      </c>
      <c r="E2367" s="15">
        <v>2485787</v>
      </c>
      <c r="F2367" s="15">
        <f>ABS(Tabelle2[[#This Row],[Stop]]-Tabelle2[[#This Row],[Start]]+1)</f>
        <v>1522</v>
      </c>
      <c r="G2367" s="16">
        <f>Tabelle2[[#This Row],[Size '[bp']]]/$F$3118*100</f>
        <v>5.2486016373430082E-2</v>
      </c>
      <c r="H2367" s="15" t="s">
        <v>9519</v>
      </c>
      <c r="I2367" s="14" t="s">
        <v>9520</v>
      </c>
      <c r="J2367" s="14" t="s">
        <v>6653</v>
      </c>
      <c r="K2367" s="22"/>
      <c r="L2367" s="22"/>
      <c r="M2367" s="24"/>
      <c r="N2367" s="20"/>
      <c r="O2367" s="20"/>
      <c r="P2367" s="20"/>
      <c r="Q2367" s="20"/>
    </row>
    <row r="2368" spans="1:17" x14ac:dyDescent="0.25">
      <c r="A2368" s="15" t="s">
        <v>857</v>
      </c>
      <c r="B2368" s="15" t="s">
        <v>5869</v>
      </c>
      <c r="C2368" s="15" t="s">
        <v>9521</v>
      </c>
      <c r="D2368" s="15">
        <v>2490012</v>
      </c>
      <c r="E2368" s="15">
        <v>2487310</v>
      </c>
      <c r="F2368" s="15">
        <f>ABS(Tabelle2[[#This Row],[Stop]]-Tabelle2[[#This Row],[Start]]+1)</f>
        <v>2701</v>
      </c>
      <c r="G2368" s="16">
        <f>Tabelle2[[#This Row],[Size '[bp']]]/$F$3118*100</f>
        <v>9.3143712368353906E-2</v>
      </c>
      <c r="H2368" s="15" t="s">
        <v>9522</v>
      </c>
      <c r="I2368" s="14" t="s">
        <v>9523</v>
      </c>
      <c r="J2368" s="14" t="s">
        <v>6575</v>
      </c>
      <c r="K2368" s="22"/>
      <c r="L2368" s="22"/>
      <c r="M2368" s="24"/>
      <c r="N2368" s="20"/>
      <c r="O2368" s="20"/>
      <c r="P2368" s="20"/>
      <c r="Q2368" s="20"/>
    </row>
    <row r="2369" spans="1:17" ht="25.5" x14ac:dyDescent="0.25">
      <c r="A2369" s="15" t="s">
        <v>107</v>
      </c>
      <c r="B2369" s="15" t="s">
        <v>5870</v>
      </c>
      <c r="D2369" s="15">
        <v>2491648</v>
      </c>
      <c r="E2369" s="15">
        <v>2490071</v>
      </c>
      <c r="F2369" s="15">
        <f>ABS(Tabelle2[[#This Row],[Stop]]-Tabelle2[[#This Row],[Start]]+1)</f>
        <v>1576</v>
      </c>
      <c r="G2369" s="16">
        <f>Tabelle2[[#This Row],[Size '[bp']]]/$F$3118*100</f>
        <v>5.4348200922815899E-2</v>
      </c>
      <c r="I2369" s="14" t="s">
        <v>9454</v>
      </c>
      <c r="J2369" s="14" t="s">
        <v>6563</v>
      </c>
      <c r="K2369" s="22" t="s">
        <v>7477</v>
      </c>
      <c r="L2369" s="22"/>
      <c r="M2369" s="24"/>
      <c r="N2369" s="20"/>
      <c r="O2369" s="20"/>
      <c r="P2369" s="20"/>
      <c r="Q2369" s="20"/>
    </row>
    <row r="2370" spans="1:17" x14ac:dyDescent="0.25">
      <c r="A2370" s="15" t="s">
        <v>856</v>
      </c>
      <c r="B2370" s="15" t="s">
        <v>5871</v>
      </c>
      <c r="C2370" s="15" t="s">
        <v>9524</v>
      </c>
      <c r="D2370" s="15">
        <v>2491885</v>
      </c>
      <c r="E2370" s="15">
        <v>2493339</v>
      </c>
      <c r="F2370" s="15">
        <f>ABS(Tabelle2[[#This Row],[Stop]]-Tabelle2[[#This Row],[Start]]+1)</f>
        <v>1455</v>
      </c>
      <c r="G2370" s="16">
        <f>Tabelle2[[#This Row],[Size '[bp']]]/$F$3118*100</f>
        <v>5.0175528136229143E-2</v>
      </c>
      <c r="H2370" s="15" t="s">
        <v>9525</v>
      </c>
      <c r="I2370" s="14" t="s">
        <v>9526</v>
      </c>
      <c r="J2370" s="14" t="s">
        <v>6585</v>
      </c>
      <c r="K2370" s="22"/>
      <c r="L2370" s="22"/>
      <c r="M2370" s="24"/>
      <c r="N2370" s="20"/>
      <c r="O2370" s="20"/>
      <c r="P2370" s="20"/>
      <c r="Q2370" s="20"/>
    </row>
    <row r="2371" spans="1:17" ht="25.5" x14ac:dyDescent="0.25">
      <c r="A2371" s="15" t="s">
        <v>855</v>
      </c>
      <c r="B2371" s="15" t="s">
        <v>5872</v>
      </c>
      <c r="D2371" s="15">
        <v>2493927</v>
      </c>
      <c r="E2371" s="15">
        <v>2493340</v>
      </c>
      <c r="F2371" s="15">
        <f>ABS(Tabelle2[[#This Row],[Stop]]-Tabelle2[[#This Row],[Start]]+1)</f>
        <v>586</v>
      </c>
      <c r="G2371" s="16">
        <f>Tabelle2[[#This Row],[Size '[bp']]]/$F$3118*100</f>
        <v>2.020815085074246E-2</v>
      </c>
      <c r="I2371" s="14" t="s">
        <v>9527</v>
      </c>
      <c r="J2371" s="14" t="s">
        <v>6563</v>
      </c>
      <c r="K2371" s="22" t="s">
        <v>9528</v>
      </c>
      <c r="L2371" s="22"/>
      <c r="M2371" s="24"/>
      <c r="N2371" s="20"/>
      <c r="O2371" s="20"/>
      <c r="P2371" s="20"/>
      <c r="Q2371" s="20"/>
    </row>
    <row r="2372" spans="1:17" x14ac:dyDescent="0.25">
      <c r="A2372" s="15" t="s">
        <v>854</v>
      </c>
      <c r="B2372" s="15" t="s">
        <v>5873</v>
      </c>
      <c r="C2372" s="15" t="s">
        <v>9529</v>
      </c>
      <c r="D2372" s="15">
        <v>2494924</v>
      </c>
      <c r="E2372" s="15">
        <v>2493938</v>
      </c>
      <c r="F2372" s="15">
        <f>ABS(Tabelle2[[#This Row],[Stop]]-Tabelle2[[#This Row],[Start]]+1)</f>
        <v>985</v>
      </c>
      <c r="G2372" s="16">
        <f>Tabelle2[[#This Row],[Size '[bp']]]/$F$3118*100</f>
        <v>3.396762557675994E-2</v>
      </c>
      <c r="H2372" s="15" t="s">
        <v>9530</v>
      </c>
      <c r="I2372" s="14" t="s">
        <v>9531</v>
      </c>
      <c r="J2372" s="14" t="s">
        <v>9532</v>
      </c>
      <c r="K2372" s="22" t="s">
        <v>7717</v>
      </c>
      <c r="L2372" s="22"/>
      <c r="M2372" s="24" t="s">
        <v>10774</v>
      </c>
      <c r="N2372" s="20"/>
      <c r="O2372" s="20"/>
      <c r="P2372" s="20"/>
      <c r="Q2372" s="20"/>
    </row>
    <row r="2373" spans="1:17" ht="24.75" customHeight="1" x14ac:dyDescent="0.25">
      <c r="A2373" s="15" t="s">
        <v>853</v>
      </c>
      <c r="B2373" s="15" t="s">
        <v>5874</v>
      </c>
      <c r="C2373" s="15" t="s">
        <v>10907</v>
      </c>
      <c r="D2373" s="15">
        <v>2495237</v>
      </c>
      <c r="E2373" s="15">
        <v>2496016</v>
      </c>
      <c r="F2373" s="15">
        <f>ABS(Tabelle2[[#This Row],[Stop]]-Tabelle2[[#This Row],[Start]]+1)</f>
        <v>780</v>
      </c>
      <c r="G2373" s="16">
        <f>Tabelle2[[#This Row],[Size '[bp']]]/$F$3118*100</f>
        <v>2.6898221268906349E-2</v>
      </c>
      <c r="H2373" s="15" t="s">
        <v>10908</v>
      </c>
      <c r="I2373" s="14" t="s">
        <v>10909</v>
      </c>
      <c r="J2373" s="14" t="s">
        <v>6566</v>
      </c>
      <c r="K2373" s="22"/>
      <c r="L2373" s="22"/>
      <c r="M2373" s="24" t="s">
        <v>10910</v>
      </c>
      <c r="N2373" s="20"/>
      <c r="O2373" s="20"/>
      <c r="P2373" s="20"/>
      <c r="Q2373" s="20"/>
    </row>
    <row r="2374" spans="1:17" ht="25.5" x14ac:dyDescent="0.25">
      <c r="A2374" s="15" t="s">
        <v>852</v>
      </c>
      <c r="B2374" s="15" t="s">
        <v>5875</v>
      </c>
      <c r="C2374" s="15" t="s">
        <v>9533</v>
      </c>
      <c r="D2374" s="15">
        <v>2496591</v>
      </c>
      <c r="E2374" s="15">
        <v>2496013</v>
      </c>
      <c r="F2374" s="15">
        <f>ABS(Tabelle2[[#This Row],[Stop]]-Tabelle2[[#This Row],[Start]]+1)</f>
        <v>577</v>
      </c>
      <c r="G2374" s="16">
        <f>Tabelle2[[#This Row],[Size '[bp']]]/$F$3118*100</f>
        <v>1.9897786759178158E-2</v>
      </c>
      <c r="H2374" s="15" t="s">
        <v>9534</v>
      </c>
      <c r="I2374" s="14" t="s">
        <v>9535</v>
      </c>
      <c r="J2374" s="14" t="s">
        <v>6566</v>
      </c>
      <c r="K2374" s="22"/>
      <c r="L2374" s="22" t="s">
        <v>9536</v>
      </c>
      <c r="M2374" s="24" t="s">
        <v>10911</v>
      </c>
      <c r="N2374" s="20"/>
      <c r="O2374" s="20"/>
      <c r="P2374" s="20"/>
      <c r="Q2374" s="20"/>
    </row>
    <row r="2375" spans="1:17" ht="25.5" x14ac:dyDescent="0.25">
      <c r="A2375" s="15" t="s">
        <v>851</v>
      </c>
      <c r="B2375" s="15" t="s">
        <v>5876</v>
      </c>
      <c r="C2375" s="15" t="s">
        <v>9537</v>
      </c>
      <c r="D2375" s="15">
        <v>2496775</v>
      </c>
      <c r="E2375" s="15">
        <v>2497905</v>
      </c>
      <c r="F2375" s="15">
        <f>ABS(Tabelle2[[#This Row],[Stop]]-Tabelle2[[#This Row],[Start]]+1)</f>
        <v>1131</v>
      </c>
      <c r="G2375" s="16">
        <f>Tabelle2[[#This Row],[Size '[bp']]]/$F$3118*100</f>
        <v>3.9002420839914204E-2</v>
      </c>
      <c r="H2375" s="15" t="s">
        <v>9538</v>
      </c>
      <c r="I2375" s="14" t="s">
        <v>9539</v>
      </c>
      <c r="J2375" s="14" t="s">
        <v>6614</v>
      </c>
      <c r="K2375" s="29" t="s">
        <v>9540</v>
      </c>
      <c r="L2375" s="29"/>
      <c r="M2375" s="30" t="s">
        <v>10911</v>
      </c>
      <c r="N2375" s="20"/>
      <c r="O2375" s="20"/>
      <c r="P2375" s="20"/>
      <c r="Q2375" s="20"/>
    </row>
    <row r="2376" spans="1:17" ht="25.5" x14ac:dyDescent="0.25">
      <c r="A2376" s="15" t="s">
        <v>850</v>
      </c>
      <c r="B2376" s="15" t="s">
        <v>5877</v>
      </c>
      <c r="C2376" s="15" t="s">
        <v>9541</v>
      </c>
      <c r="D2376" s="15">
        <v>2497909</v>
      </c>
      <c r="E2376" s="15">
        <v>2498886</v>
      </c>
      <c r="F2376" s="15">
        <f>ABS(Tabelle2[[#This Row],[Stop]]-Tabelle2[[#This Row],[Start]]+1)</f>
        <v>978</v>
      </c>
      <c r="G2376" s="16">
        <f>Tabelle2[[#This Row],[Size '[bp']]]/$F$3118*100</f>
        <v>3.3726231283321036E-2</v>
      </c>
      <c r="H2376" s="15" t="s">
        <v>9542</v>
      </c>
      <c r="I2376" s="14" t="s">
        <v>9543</v>
      </c>
      <c r="J2376" s="14" t="s">
        <v>6614</v>
      </c>
      <c r="K2376" s="29" t="s">
        <v>9540</v>
      </c>
      <c r="L2376" s="29"/>
      <c r="M2376" s="30" t="s">
        <v>10911</v>
      </c>
      <c r="N2376" s="20"/>
      <c r="O2376" s="20"/>
      <c r="P2376" s="20"/>
      <c r="Q2376" s="20"/>
    </row>
    <row r="2377" spans="1:17" ht="25.5" x14ac:dyDescent="0.25">
      <c r="A2377" s="15" t="s">
        <v>849</v>
      </c>
      <c r="B2377" s="15" t="s">
        <v>5878</v>
      </c>
      <c r="C2377" s="15" t="s">
        <v>9544</v>
      </c>
      <c r="D2377" s="15">
        <v>2498898</v>
      </c>
      <c r="E2377" s="15">
        <v>2500238</v>
      </c>
      <c r="F2377" s="15">
        <f>ABS(Tabelle2[[#This Row],[Stop]]-Tabelle2[[#This Row],[Start]]+1)</f>
        <v>1341</v>
      </c>
      <c r="G2377" s="16">
        <f>Tabelle2[[#This Row],[Size '[bp']]]/$F$3118*100</f>
        <v>4.6244249643081291E-2</v>
      </c>
      <c r="H2377" s="15" t="s">
        <v>9545</v>
      </c>
      <c r="I2377" s="14" t="s">
        <v>9546</v>
      </c>
      <c r="J2377" s="14" t="s">
        <v>6614</v>
      </c>
      <c r="K2377" s="29" t="s">
        <v>9547</v>
      </c>
      <c r="L2377" s="29"/>
      <c r="M2377" s="30" t="s">
        <v>11384</v>
      </c>
      <c r="N2377" s="20"/>
      <c r="O2377" s="20"/>
      <c r="P2377" s="20"/>
      <c r="Q2377" s="20"/>
    </row>
    <row r="2378" spans="1:17" x14ac:dyDescent="0.25">
      <c r="A2378" s="15" t="s">
        <v>118</v>
      </c>
      <c r="B2378" s="15" t="s">
        <v>5879</v>
      </c>
      <c r="D2378" s="15">
        <v>2501156</v>
      </c>
      <c r="E2378" s="15">
        <v>2500224</v>
      </c>
      <c r="F2378" s="15">
        <f>ABS(Tabelle2[[#This Row],[Stop]]-Tabelle2[[#This Row],[Start]]+1)</f>
        <v>931</v>
      </c>
      <c r="G2378" s="16">
        <f>Tabelle2[[#This Row],[Size '[bp']]]/$F$3118*100</f>
        <v>3.2105441027374115E-2</v>
      </c>
      <c r="I2378" s="14" t="s">
        <v>7320</v>
      </c>
      <c r="J2378" s="14" t="s">
        <v>6563</v>
      </c>
      <c r="K2378" s="22"/>
      <c r="L2378" s="22"/>
      <c r="M2378" s="24"/>
      <c r="N2378" s="20"/>
      <c r="O2378" s="20"/>
      <c r="P2378" s="20"/>
      <c r="Q2378" s="20"/>
    </row>
    <row r="2379" spans="1:17" x14ac:dyDescent="0.25">
      <c r="A2379" s="15" t="s">
        <v>45</v>
      </c>
      <c r="B2379" s="15" t="s">
        <v>5880</v>
      </c>
      <c r="C2379" s="15" t="s">
        <v>9548</v>
      </c>
      <c r="D2379" s="15">
        <v>2502437</v>
      </c>
      <c r="E2379" s="15">
        <v>2501157</v>
      </c>
      <c r="F2379" s="15">
        <f>ABS(Tabelle2[[#This Row],[Stop]]-Tabelle2[[#This Row],[Start]]+1)</f>
        <v>1279</v>
      </c>
      <c r="G2379" s="16">
        <f>Tabelle2[[#This Row],[Size '[bp']]]/$F$3118*100</f>
        <v>4.4106185901193862E-2</v>
      </c>
      <c r="H2379" s="15" t="s">
        <v>9549</v>
      </c>
      <c r="I2379" s="14" t="s">
        <v>9550</v>
      </c>
      <c r="J2379" s="14" t="s">
        <v>6585</v>
      </c>
      <c r="K2379" s="22"/>
      <c r="L2379" s="22"/>
      <c r="M2379" s="24"/>
      <c r="N2379" s="20"/>
      <c r="O2379" s="20"/>
      <c r="P2379" s="20"/>
      <c r="Q2379" s="20"/>
    </row>
    <row r="2380" spans="1:17" x14ac:dyDescent="0.25">
      <c r="A2380" s="15" t="s">
        <v>848</v>
      </c>
      <c r="B2380" s="15" t="s">
        <v>5881</v>
      </c>
      <c r="D2380" s="15">
        <v>2502567</v>
      </c>
      <c r="E2380" s="15">
        <v>2503655</v>
      </c>
      <c r="F2380" s="15">
        <f>ABS(Tabelle2[[#This Row],[Stop]]-Tabelle2[[#This Row],[Start]]+1)</f>
        <v>1089</v>
      </c>
      <c r="G2380" s="16">
        <f>Tabelle2[[#This Row],[Size '[bp']]]/$F$3118*100</f>
        <v>3.7554055079280786E-2</v>
      </c>
      <c r="I2380" s="14" t="s">
        <v>6560</v>
      </c>
      <c r="J2380" s="14" t="s">
        <v>11627</v>
      </c>
      <c r="K2380" s="22"/>
      <c r="L2380" s="22"/>
      <c r="M2380" s="24"/>
      <c r="N2380" s="20"/>
      <c r="O2380" s="21">
        <v>1</v>
      </c>
      <c r="P2380" s="20"/>
      <c r="Q2380" s="21">
        <v>1</v>
      </c>
    </row>
    <row r="2381" spans="1:17" ht="25.5" x14ac:dyDescent="0.25">
      <c r="A2381" s="15" t="s">
        <v>847</v>
      </c>
      <c r="B2381" s="15" t="s">
        <v>5882</v>
      </c>
      <c r="C2381" s="15" t="s">
        <v>9551</v>
      </c>
      <c r="D2381" s="15">
        <v>2504277</v>
      </c>
      <c r="E2381" s="15">
        <v>2503642</v>
      </c>
      <c r="F2381" s="15">
        <f>ABS(Tabelle2[[#This Row],[Stop]]-Tabelle2[[#This Row],[Start]]+1)</f>
        <v>634</v>
      </c>
      <c r="G2381" s="16">
        <f>Tabelle2[[#This Row],[Size '[bp']]]/$F$3118*100</f>
        <v>2.1863426005752081E-2</v>
      </c>
      <c r="H2381" s="15" t="s">
        <v>9552</v>
      </c>
      <c r="I2381" s="14" t="s">
        <v>9553</v>
      </c>
      <c r="J2381" s="14" t="s">
        <v>6614</v>
      </c>
      <c r="K2381" s="22" t="s">
        <v>9554</v>
      </c>
      <c r="L2381" s="22"/>
      <c r="M2381" s="24" t="s">
        <v>11509</v>
      </c>
      <c r="N2381" s="21">
        <v>1</v>
      </c>
      <c r="O2381" s="20"/>
      <c r="P2381" s="21">
        <v>1</v>
      </c>
      <c r="Q2381" s="20"/>
    </row>
    <row r="2382" spans="1:17" ht="25.5" x14ac:dyDescent="0.25">
      <c r="A2382" s="15" t="s">
        <v>846</v>
      </c>
      <c r="B2382" s="15" t="s">
        <v>5883</v>
      </c>
      <c r="C2382" s="15" t="s">
        <v>9555</v>
      </c>
      <c r="D2382" s="15">
        <v>2505020</v>
      </c>
      <c r="E2382" s="15">
        <v>2504277</v>
      </c>
      <c r="F2382" s="15">
        <f>ABS(Tabelle2[[#This Row],[Stop]]-Tabelle2[[#This Row],[Start]]+1)</f>
        <v>742</v>
      </c>
      <c r="G2382" s="16">
        <f>Tabelle2[[#This Row],[Size '[bp']]]/$F$3118*100</f>
        <v>2.558779510452373E-2</v>
      </c>
      <c r="H2382" s="15" t="s">
        <v>9556</v>
      </c>
      <c r="I2382" s="14" t="s">
        <v>9553</v>
      </c>
      <c r="J2382" s="14" t="s">
        <v>6614</v>
      </c>
      <c r="K2382" s="22" t="s">
        <v>9554</v>
      </c>
      <c r="L2382" s="22"/>
      <c r="M2382" s="24" t="s">
        <v>11509</v>
      </c>
      <c r="N2382" s="21">
        <v>1</v>
      </c>
      <c r="O2382" s="20"/>
      <c r="P2382" s="21">
        <v>1</v>
      </c>
      <c r="Q2382" s="20"/>
    </row>
    <row r="2383" spans="1:17" ht="76.5" x14ac:dyDescent="0.25">
      <c r="A2383" s="15" t="s">
        <v>845</v>
      </c>
      <c r="B2383" s="15" t="s">
        <v>5884</v>
      </c>
      <c r="C2383" s="15" t="s">
        <v>9557</v>
      </c>
      <c r="D2383" s="15">
        <v>2505094</v>
      </c>
      <c r="E2383" s="15">
        <v>2505861</v>
      </c>
      <c r="F2383" s="15">
        <f>ABS(Tabelle2[[#This Row],[Stop]]-Tabelle2[[#This Row],[Start]]+1)</f>
        <v>768</v>
      </c>
      <c r="G2383" s="16">
        <f>Tabelle2[[#This Row],[Size '[bp']]]/$F$3118*100</f>
        <v>2.6484402480153942E-2</v>
      </c>
      <c r="H2383" s="15" t="s">
        <v>9558</v>
      </c>
      <c r="I2383" s="14" t="s">
        <v>10913</v>
      </c>
      <c r="J2383" s="14" t="s">
        <v>6566</v>
      </c>
      <c r="K2383" s="22" t="s">
        <v>9559</v>
      </c>
      <c r="L2383" s="22" t="s">
        <v>10696</v>
      </c>
      <c r="M2383" s="24" t="s">
        <v>11510</v>
      </c>
      <c r="N2383" s="21">
        <v>1</v>
      </c>
      <c r="O2383" s="20"/>
      <c r="P2383" s="21">
        <v>1</v>
      </c>
      <c r="Q2383" s="20"/>
    </row>
    <row r="2384" spans="1:17" x14ac:dyDescent="0.25">
      <c r="A2384" s="15" t="s">
        <v>844</v>
      </c>
      <c r="B2384" s="15" t="s">
        <v>5885</v>
      </c>
      <c r="C2384" s="15" t="s">
        <v>9560</v>
      </c>
      <c r="D2384" s="15">
        <v>2505877</v>
      </c>
      <c r="E2384" s="15">
        <v>2507103</v>
      </c>
      <c r="F2384" s="15">
        <f>ABS(Tabelle2[[#This Row],[Stop]]-Tabelle2[[#This Row],[Start]]+1)</f>
        <v>1227</v>
      </c>
      <c r="G2384" s="16">
        <f>Tabelle2[[#This Row],[Size '[bp']]]/$F$3118*100</f>
        <v>4.2312971149933445E-2</v>
      </c>
      <c r="H2384" s="15" t="s">
        <v>9561</v>
      </c>
      <c r="I2384" s="14" t="s">
        <v>9562</v>
      </c>
      <c r="J2384" s="14" t="s">
        <v>6614</v>
      </c>
      <c r="K2384" s="22" t="s">
        <v>9554</v>
      </c>
      <c r="L2384" s="22"/>
      <c r="M2384" s="24" t="s">
        <v>11511</v>
      </c>
      <c r="N2384" s="21">
        <v>1</v>
      </c>
      <c r="O2384" s="20"/>
      <c r="P2384" s="21">
        <v>1</v>
      </c>
      <c r="Q2384" s="20"/>
    </row>
    <row r="2385" spans="1:17" x14ac:dyDescent="0.25">
      <c r="A2385" s="15" t="s">
        <v>843</v>
      </c>
      <c r="B2385" s="15" t="s">
        <v>5886</v>
      </c>
      <c r="C2385" s="15" t="s">
        <v>9563</v>
      </c>
      <c r="D2385" s="15">
        <v>2507106</v>
      </c>
      <c r="E2385" s="15">
        <v>2507861</v>
      </c>
      <c r="F2385" s="15">
        <f>ABS(Tabelle2[[#This Row],[Stop]]-Tabelle2[[#This Row],[Start]]+1)</f>
        <v>756</v>
      </c>
      <c r="G2385" s="16">
        <f>Tabelle2[[#This Row],[Size '[bp']]]/$F$3118*100</f>
        <v>2.6070583691401538E-2</v>
      </c>
      <c r="H2385" s="15" t="s">
        <v>9564</v>
      </c>
      <c r="I2385" s="14" t="s">
        <v>9565</v>
      </c>
      <c r="J2385" s="14" t="s">
        <v>6614</v>
      </c>
      <c r="K2385" s="22" t="s">
        <v>9554</v>
      </c>
      <c r="L2385" s="22"/>
      <c r="M2385" s="24" t="s">
        <v>11511</v>
      </c>
      <c r="N2385" s="21">
        <v>1</v>
      </c>
      <c r="O2385" s="20"/>
      <c r="P2385" s="21">
        <v>1</v>
      </c>
      <c r="Q2385" s="20"/>
    </row>
    <row r="2386" spans="1:17" ht="38.25" x14ac:dyDescent="0.25">
      <c r="A2386" s="15" t="s">
        <v>842</v>
      </c>
      <c r="B2386" s="15" t="s">
        <v>5887</v>
      </c>
      <c r="C2386" s="15" t="s">
        <v>9566</v>
      </c>
      <c r="D2386" s="15">
        <v>2507872</v>
      </c>
      <c r="E2386" s="15">
        <v>2509935</v>
      </c>
      <c r="F2386" s="15">
        <f>ABS(Tabelle2[[#This Row],[Stop]]-Tabelle2[[#This Row],[Start]]+1)</f>
        <v>2064</v>
      </c>
      <c r="G2386" s="16">
        <f>Tabelle2[[#This Row],[Size '[bp']]]/$F$3118*100</f>
        <v>7.117683166541372E-2</v>
      </c>
      <c r="H2386" s="15" t="s">
        <v>9567</v>
      </c>
      <c r="I2386" s="14" t="s">
        <v>10915</v>
      </c>
      <c r="J2386" s="14" t="s">
        <v>6566</v>
      </c>
      <c r="K2386" s="22" t="s">
        <v>9554</v>
      </c>
      <c r="L2386" s="22" t="s">
        <v>9568</v>
      </c>
      <c r="M2386" s="24" t="s">
        <v>11518</v>
      </c>
      <c r="N2386" s="21">
        <v>1</v>
      </c>
      <c r="O2386" s="20"/>
      <c r="P2386" s="21">
        <v>1</v>
      </c>
      <c r="Q2386" s="20"/>
    </row>
    <row r="2387" spans="1:17" ht="25.5" x14ac:dyDescent="0.25">
      <c r="A2387" s="15" t="s">
        <v>841</v>
      </c>
      <c r="B2387" s="15" t="s">
        <v>5888</v>
      </c>
      <c r="C2387" s="15" t="s">
        <v>9569</v>
      </c>
      <c r="D2387" s="15">
        <v>2510289</v>
      </c>
      <c r="E2387" s="15">
        <v>2509921</v>
      </c>
      <c r="F2387" s="15">
        <f>ABS(Tabelle2[[#This Row],[Stop]]-Tabelle2[[#This Row],[Start]]+1)</f>
        <v>367</v>
      </c>
      <c r="G2387" s="16">
        <f>Tabelle2[[#This Row],[Size '[bp']]]/$F$3118*100</f>
        <v>1.2655957956011061E-2</v>
      </c>
      <c r="H2387" s="15" t="s">
        <v>9570</v>
      </c>
      <c r="I2387" s="14" t="s">
        <v>9571</v>
      </c>
      <c r="J2387" s="14" t="s">
        <v>6614</v>
      </c>
      <c r="K2387" s="22" t="s">
        <v>9572</v>
      </c>
      <c r="L2387" s="22"/>
      <c r="M2387" s="24" t="s">
        <v>11511</v>
      </c>
      <c r="N2387" s="21">
        <v>1</v>
      </c>
      <c r="O2387" s="20"/>
      <c r="P2387" s="21">
        <v>1</v>
      </c>
      <c r="Q2387" s="20"/>
    </row>
    <row r="2388" spans="1:17" ht="25.5" x14ac:dyDescent="0.25">
      <c r="A2388" s="15" t="s">
        <v>840</v>
      </c>
      <c r="B2388" s="15" t="s">
        <v>5889</v>
      </c>
      <c r="C2388" s="15" t="s">
        <v>9573</v>
      </c>
      <c r="D2388" s="15">
        <v>2511407</v>
      </c>
      <c r="E2388" s="15">
        <v>2510289</v>
      </c>
      <c r="F2388" s="15">
        <f>ABS(Tabelle2[[#This Row],[Stop]]-Tabelle2[[#This Row],[Start]]+1)</f>
        <v>1117</v>
      </c>
      <c r="G2388" s="16">
        <f>Tabelle2[[#This Row],[Size '[bp']]]/$F$3118*100</f>
        <v>3.8519632253036395E-2</v>
      </c>
      <c r="H2388" s="15" t="s">
        <v>9574</v>
      </c>
      <c r="I2388" s="14" t="s">
        <v>9575</v>
      </c>
      <c r="J2388" s="14" t="s">
        <v>6614</v>
      </c>
      <c r="K2388" s="22" t="s">
        <v>9576</v>
      </c>
      <c r="L2388" s="22"/>
      <c r="M2388" s="24" t="s">
        <v>11511</v>
      </c>
      <c r="N2388" s="21">
        <v>1</v>
      </c>
      <c r="O2388" s="20"/>
      <c r="P2388" s="21">
        <v>1</v>
      </c>
      <c r="Q2388" s="20"/>
    </row>
    <row r="2389" spans="1:17" ht="25.5" x14ac:dyDescent="0.25">
      <c r="A2389" s="15" t="s">
        <v>839</v>
      </c>
      <c r="B2389" s="15" t="s">
        <v>5890</v>
      </c>
      <c r="C2389" s="15" t="s">
        <v>9577</v>
      </c>
      <c r="D2389" s="15">
        <v>2511996</v>
      </c>
      <c r="E2389" s="15">
        <v>2511382</v>
      </c>
      <c r="F2389" s="15">
        <f>ABS(Tabelle2[[#This Row],[Stop]]-Tabelle2[[#This Row],[Start]]+1)</f>
        <v>613</v>
      </c>
      <c r="G2389" s="16">
        <f>Tabelle2[[#This Row],[Size '[bp']]]/$F$3118*100</f>
        <v>2.1139243125435372E-2</v>
      </c>
      <c r="H2389" s="15" t="s">
        <v>9578</v>
      </c>
      <c r="I2389" s="14" t="s">
        <v>9579</v>
      </c>
      <c r="J2389" s="14" t="s">
        <v>6614</v>
      </c>
      <c r="K2389" s="22" t="s">
        <v>9576</v>
      </c>
      <c r="L2389" s="22"/>
      <c r="M2389" s="24" t="s">
        <v>11517</v>
      </c>
      <c r="N2389" s="21">
        <v>1</v>
      </c>
      <c r="O2389" s="20"/>
      <c r="P2389" s="21">
        <v>1</v>
      </c>
      <c r="Q2389" s="20"/>
    </row>
    <row r="2390" spans="1:17" ht="25.5" x14ac:dyDescent="0.25">
      <c r="A2390" s="15" t="s">
        <v>838</v>
      </c>
      <c r="B2390" s="15" t="s">
        <v>5891</v>
      </c>
      <c r="C2390" s="15" t="s">
        <v>9580</v>
      </c>
      <c r="D2390" s="15">
        <v>2512700</v>
      </c>
      <c r="E2390" s="15">
        <v>2512008</v>
      </c>
      <c r="F2390" s="15">
        <f>ABS(Tabelle2[[#This Row],[Stop]]-Tabelle2[[#This Row],[Start]]+1)</f>
        <v>691</v>
      </c>
      <c r="G2390" s="16">
        <f>Tabelle2[[#This Row],[Size '[bp']]]/$F$3118*100</f>
        <v>2.3829065252326007E-2</v>
      </c>
      <c r="H2390" s="15" t="s">
        <v>9581</v>
      </c>
      <c r="I2390" s="14" t="s">
        <v>9582</v>
      </c>
      <c r="J2390" s="14" t="s">
        <v>6614</v>
      </c>
      <c r="K2390" s="22" t="s">
        <v>9572</v>
      </c>
      <c r="L2390" s="22"/>
      <c r="M2390" s="24" t="s">
        <v>11517</v>
      </c>
      <c r="N2390" s="21">
        <v>1</v>
      </c>
      <c r="O2390" s="20"/>
      <c r="P2390" s="21">
        <v>1</v>
      </c>
      <c r="Q2390" s="20"/>
    </row>
    <row r="2391" spans="1:17" ht="25.5" x14ac:dyDescent="0.25">
      <c r="A2391" s="15" t="s">
        <v>837</v>
      </c>
      <c r="B2391" s="15" t="s">
        <v>5892</v>
      </c>
      <c r="D2391" s="15">
        <v>2514020</v>
      </c>
      <c r="E2391" s="15">
        <v>2512860</v>
      </c>
      <c r="F2391" s="15">
        <f>ABS(Tabelle2[[#This Row],[Stop]]-Tabelle2[[#This Row],[Start]]+1)</f>
        <v>1159</v>
      </c>
      <c r="G2391" s="16">
        <f>Tabelle2[[#This Row],[Size '[bp']]]/$F$3118*100</f>
        <v>3.9967998013669813E-2</v>
      </c>
      <c r="I2391" s="14" t="s">
        <v>9583</v>
      </c>
      <c r="J2391" s="14" t="s">
        <v>6554</v>
      </c>
      <c r="K2391" s="22"/>
      <c r="L2391" s="22"/>
      <c r="M2391" s="24"/>
      <c r="N2391" s="21">
        <v>1</v>
      </c>
      <c r="O2391" s="20"/>
      <c r="P2391" s="21">
        <v>1</v>
      </c>
      <c r="Q2391" s="20"/>
    </row>
    <row r="2392" spans="1:17" x14ac:dyDescent="0.25">
      <c r="A2392" s="15" t="s">
        <v>836</v>
      </c>
      <c r="B2392" s="15" t="s">
        <v>5893</v>
      </c>
      <c r="C2392" s="15" t="s">
        <v>9584</v>
      </c>
      <c r="D2392" s="15">
        <v>2514478</v>
      </c>
      <c r="E2392" s="15">
        <v>2514185</v>
      </c>
      <c r="F2392" s="15">
        <f>ABS(Tabelle2[[#This Row],[Stop]]-Tabelle2[[#This Row],[Start]]+1)</f>
        <v>292</v>
      </c>
      <c r="G2392" s="16">
        <f>Tabelle2[[#This Row],[Size '[bp']]]/$F$3118*100</f>
        <v>1.006959052630853E-2</v>
      </c>
      <c r="H2392" s="15" t="s">
        <v>9585</v>
      </c>
      <c r="I2392" s="14" t="s">
        <v>9586</v>
      </c>
      <c r="J2392" s="14" t="s">
        <v>6614</v>
      </c>
      <c r="K2392" s="22" t="s">
        <v>9587</v>
      </c>
      <c r="L2392" s="22"/>
      <c r="M2392" s="24" t="s">
        <v>11511</v>
      </c>
      <c r="N2392" s="21">
        <v>1</v>
      </c>
      <c r="O2392" s="20"/>
      <c r="P2392" s="21">
        <v>1</v>
      </c>
      <c r="Q2392" s="20"/>
    </row>
    <row r="2393" spans="1:17" x14ac:dyDescent="0.25">
      <c r="A2393" s="15" t="s">
        <v>835</v>
      </c>
      <c r="B2393" s="15" t="s">
        <v>5894</v>
      </c>
      <c r="C2393" s="15" t="s">
        <v>9588</v>
      </c>
      <c r="D2393" s="15">
        <v>2515612</v>
      </c>
      <c r="E2393" s="15">
        <v>2514491</v>
      </c>
      <c r="F2393" s="15">
        <f>ABS(Tabelle2[[#This Row],[Stop]]-Tabelle2[[#This Row],[Start]]+1)</f>
        <v>1120</v>
      </c>
      <c r="G2393" s="16">
        <f>Tabelle2[[#This Row],[Size '[bp']]]/$F$3118*100</f>
        <v>3.8623086950224497E-2</v>
      </c>
      <c r="H2393" s="15" t="s">
        <v>9589</v>
      </c>
      <c r="I2393" s="14" t="s">
        <v>9590</v>
      </c>
      <c r="J2393" s="14" t="s">
        <v>6614</v>
      </c>
      <c r="K2393" s="22" t="s">
        <v>9587</v>
      </c>
      <c r="L2393" s="22"/>
      <c r="M2393" s="24" t="s">
        <v>11511</v>
      </c>
      <c r="N2393" s="21">
        <v>1</v>
      </c>
      <c r="O2393" s="20"/>
      <c r="P2393" s="21">
        <v>1</v>
      </c>
      <c r="Q2393" s="20"/>
    </row>
    <row r="2394" spans="1:17" ht="25.5" x14ac:dyDescent="0.25">
      <c r="A2394" s="15" t="s">
        <v>834</v>
      </c>
      <c r="B2394" s="15" t="s">
        <v>5895</v>
      </c>
      <c r="C2394" s="15" t="s">
        <v>9591</v>
      </c>
      <c r="D2394" s="15">
        <v>2516552</v>
      </c>
      <c r="E2394" s="15">
        <v>2515695</v>
      </c>
      <c r="F2394" s="15">
        <f>ABS(Tabelle2[[#This Row],[Stop]]-Tabelle2[[#This Row],[Start]]+1)</f>
        <v>856</v>
      </c>
      <c r="G2394" s="16">
        <f>Tabelle2[[#This Row],[Size '[bp']]]/$F$3118*100</f>
        <v>2.9519073597671579E-2</v>
      </c>
      <c r="H2394" s="15" t="s">
        <v>11515</v>
      </c>
      <c r="I2394" s="14" t="s">
        <v>9592</v>
      </c>
      <c r="J2394" s="14" t="s">
        <v>6614</v>
      </c>
      <c r="K2394" s="22" t="s">
        <v>9593</v>
      </c>
      <c r="L2394" s="22"/>
      <c r="M2394" s="24" t="s">
        <v>11516</v>
      </c>
      <c r="N2394" s="21">
        <v>1</v>
      </c>
      <c r="O2394" s="20"/>
      <c r="P2394" s="21">
        <v>1</v>
      </c>
      <c r="Q2394" s="20"/>
    </row>
    <row r="2395" spans="1:17" ht="25.5" x14ac:dyDescent="0.25">
      <c r="A2395" s="15" t="s">
        <v>833</v>
      </c>
      <c r="B2395" s="15" t="s">
        <v>5896</v>
      </c>
      <c r="C2395" s="15" t="s">
        <v>9594</v>
      </c>
      <c r="D2395" s="15">
        <v>2516970</v>
      </c>
      <c r="E2395" s="15">
        <v>2518463</v>
      </c>
      <c r="F2395" s="15">
        <f>ABS(Tabelle2[[#This Row],[Stop]]-Tabelle2[[#This Row],[Start]]+1)</f>
        <v>1494</v>
      </c>
      <c r="G2395" s="16">
        <f>Tabelle2[[#This Row],[Size '[bp']]]/$F$3118*100</f>
        <v>5.1520439199674466E-2</v>
      </c>
      <c r="H2395" s="15" t="s">
        <v>9595</v>
      </c>
      <c r="I2395" s="14" t="s">
        <v>9596</v>
      </c>
      <c r="J2395" s="14" t="s">
        <v>6614</v>
      </c>
      <c r="K2395" s="22" t="s">
        <v>9597</v>
      </c>
      <c r="L2395" s="22"/>
      <c r="M2395" s="24" t="s">
        <v>11511</v>
      </c>
      <c r="N2395" s="21">
        <v>1</v>
      </c>
      <c r="O2395" s="20"/>
      <c r="P2395" s="21">
        <v>1</v>
      </c>
      <c r="Q2395" s="20"/>
    </row>
    <row r="2396" spans="1:17" x14ac:dyDescent="0.25">
      <c r="A2396" s="15" t="s">
        <v>832</v>
      </c>
      <c r="B2396" s="15" t="s">
        <v>5897</v>
      </c>
      <c r="C2396" s="15" t="s">
        <v>9598</v>
      </c>
      <c r="D2396" s="15">
        <v>2518503</v>
      </c>
      <c r="E2396" s="15">
        <v>2518997</v>
      </c>
      <c r="F2396" s="15">
        <f>ABS(Tabelle2[[#This Row],[Stop]]-Tabelle2[[#This Row],[Start]]+1)</f>
        <v>495</v>
      </c>
      <c r="G2396" s="16">
        <f>Tabelle2[[#This Row],[Size '[bp']]]/$F$3118*100</f>
        <v>1.7070025036036721E-2</v>
      </c>
      <c r="H2396" s="15" t="s">
        <v>9599</v>
      </c>
      <c r="I2396" s="14" t="s">
        <v>9600</v>
      </c>
      <c r="J2396" s="14" t="s">
        <v>6614</v>
      </c>
      <c r="K2396" s="22" t="s">
        <v>9597</v>
      </c>
      <c r="L2396" s="22"/>
      <c r="M2396" s="24" t="s">
        <v>11511</v>
      </c>
      <c r="N2396" s="21">
        <v>1</v>
      </c>
      <c r="O2396" s="20"/>
      <c r="P2396" s="21">
        <v>1</v>
      </c>
      <c r="Q2396" s="20"/>
    </row>
    <row r="2397" spans="1:17" ht="25.5" x14ac:dyDescent="0.25">
      <c r="A2397" s="15" t="s">
        <v>831</v>
      </c>
      <c r="B2397" s="15" t="s">
        <v>5898</v>
      </c>
      <c r="C2397" s="15" t="s">
        <v>9601</v>
      </c>
      <c r="D2397" s="15">
        <v>2519009</v>
      </c>
      <c r="E2397" s="15">
        <v>2520547</v>
      </c>
      <c r="F2397" s="15">
        <f>ABS(Tabelle2[[#This Row],[Stop]]-Tabelle2[[#This Row],[Start]]+1)</f>
        <v>1539</v>
      </c>
      <c r="G2397" s="16">
        <f>Tabelle2[[#This Row],[Size '[bp']]]/$F$3118*100</f>
        <v>5.3072259657495985E-2</v>
      </c>
      <c r="H2397" s="15" t="s">
        <v>9602</v>
      </c>
      <c r="I2397" s="14" t="s">
        <v>9603</v>
      </c>
      <c r="J2397" s="14" t="s">
        <v>6614</v>
      </c>
      <c r="K2397" s="22" t="s">
        <v>9597</v>
      </c>
      <c r="L2397" s="22"/>
      <c r="M2397" s="24" t="s">
        <v>11511</v>
      </c>
      <c r="N2397" s="21">
        <v>1</v>
      </c>
      <c r="O2397" s="20"/>
      <c r="P2397" s="21">
        <v>1</v>
      </c>
      <c r="Q2397" s="20"/>
    </row>
    <row r="2398" spans="1:17" x14ac:dyDescent="0.25">
      <c r="A2398" s="15" t="s">
        <v>830</v>
      </c>
      <c r="B2398" s="15" t="s">
        <v>5899</v>
      </c>
      <c r="C2398" s="15" t="s">
        <v>9604</v>
      </c>
      <c r="D2398" s="15">
        <v>2520544</v>
      </c>
      <c r="E2398" s="15">
        <v>2521374</v>
      </c>
      <c r="F2398" s="15">
        <f>ABS(Tabelle2[[#This Row],[Stop]]-Tabelle2[[#This Row],[Start]]+1)</f>
        <v>831</v>
      </c>
      <c r="G2398" s="16">
        <f>Tabelle2[[#This Row],[Size '[bp']]]/$F$3118*100</f>
        <v>2.8656951121104071E-2</v>
      </c>
      <c r="H2398" s="15" t="s">
        <v>9605</v>
      </c>
      <c r="I2398" s="14" t="s">
        <v>9606</v>
      </c>
      <c r="J2398" s="14" t="s">
        <v>6614</v>
      </c>
      <c r="K2398" s="22" t="s">
        <v>9597</v>
      </c>
      <c r="L2398" s="22"/>
      <c r="M2398" s="24" t="s">
        <v>11511</v>
      </c>
      <c r="N2398" s="21">
        <v>1</v>
      </c>
      <c r="O2398" s="20"/>
      <c r="P2398" s="21">
        <v>1</v>
      </c>
      <c r="Q2398" s="20"/>
    </row>
    <row r="2399" spans="1:17" ht="63.75" x14ac:dyDescent="0.25">
      <c r="A2399" s="15" t="s">
        <v>829</v>
      </c>
      <c r="B2399" s="15" t="s">
        <v>5900</v>
      </c>
      <c r="C2399" s="15" t="s">
        <v>9607</v>
      </c>
      <c r="D2399" s="15">
        <v>2521447</v>
      </c>
      <c r="E2399" s="15">
        <v>2524134</v>
      </c>
      <c r="F2399" s="15">
        <f>ABS(Tabelle2[[#This Row],[Stop]]-Tabelle2[[#This Row],[Start]]+1)</f>
        <v>2688</v>
      </c>
      <c r="G2399" s="16">
        <f>Tabelle2[[#This Row],[Size '[bp']]]/$F$3118*100</f>
        <v>9.2695408680538785E-2</v>
      </c>
      <c r="H2399" s="15" t="s">
        <v>9608</v>
      </c>
      <c r="I2399" s="14" t="s">
        <v>9609</v>
      </c>
      <c r="J2399" s="14" t="s">
        <v>6566</v>
      </c>
      <c r="K2399" s="29"/>
      <c r="L2399" s="29" t="s">
        <v>10697</v>
      </c>
      <c r="M2399" s="24" t="s">
        <v>11512</v>
      </c>
      <c r="N2399" s="21">
        <v>1</v>
      </c>
      <c r="O2399" s="20"/>
      <c r="P2399" s="21">
        <v>1</v>
      </c>
      <c r="Q2399" s="20"/>
    </row>
    <row r="2400" spans="1:17" ht="38.25" x14ac:dyDescent="0.25">
      <c r="A2400" s="15" t="s">
        <v>828</v>
      </c>
      <c r="B2400" s="15" t="s">
        <v>5901</v>
      </c>
      <c r="C2400" s="15" t="s">
        <v>9610</v>
      </c>
      <c r="D2400" s="15">
        <v>2524281</v>
      </c>
      <c r="E2400" s="15">
        <v>2525621</v>
      </c>
      <c r="F2400" s="15">
        <f>ABS(Tabelle2[[#This Row],[Stop]]-Tabelle2[[#This Row],[Start]]+1)</f>
        <v>1341</v>
      </c>
      <c r="G2400" s="16">
        <f>Tabelle2[[#This Row],[Size '[bp']]]/$F$3118*100</f>
        <v>4.6244249643081291E-2</v>
      </c>
      <c r="H2400" s="15" t="s">
        <v>9611</v>
      </c>
      <c r="I2400" s="14" t="s">
        <v>11385</v>
      </c>
      <c r="J2400" s="14" t="s">
        <v>6614</v>
      </c>
      <c r="K2400" s="22" t="s">
        <v>9612</v>
      </c>
      <c r="L2400" s="22"/>
      <c r="M2400" s="24" t="s">
        <v>11514</v>
      </c>
      <c r="N2400" s="21">
        <v>1</v>
      </c>
      <c r="O2400" s="20"/>
      <c r="P2400" s="21">
        <v>1</v>
      </c>
      <c r="Q2400" s="20"/>
    </row>
    <row r="2401" spans="1:17" ht="25.5" x14ac:dyDescent="0.25">
      <c r="A2401" s="15" t="s">
        <v>827</v>
      </c>
      <c r="B2401" s="15" t="s">
        <v>5902</v>
      </c>
      <c r="C2401" s="15" t="s">
        <v>9613</v>
      </c>
      <c r="D2401" s="15">
        <v>2525702</v>
      </c>
      <c r="E2401" s="15">
        <v>2526946</v>
      </c>
      <c r="F2401" s="15">
        <f>ABS(Tabelle2[[#This Row],[Stop]]-Tabelle2[[#This Row],[Start]]+1)</f>
        <v>1245</v>
      </c>
      <c r="G2401" s="16">
        <f>Tabelle2[[#This Row],[Size '[bp']]]/$F$3118*100</f>
        <v>4.2933699333062049E-2</v>
      </c>
      <c r="H2401" s="15" t="s">
        <v>9614</v>
      </c>
      <c r="I2401" s="14" t="s">
        <v>9615</v>
      </c>
      <c r="J2401" s="14" t="s">
        <v>6614</v>
      </c>
      <c r="K2401" s="22" t="s">
        <v>9597</v>
      </c>
      <c r="L2401" s="22"/>
      <c r="M2401" s="24" t="s">
        <v>11513</v>
      </c>
      <c r="N2401" s="21">
        <v>1</v>
      </c>
      <c r="O2401" s="20"/>
      <c r="P2401" s="21">
        <v>1</v>
      </c>
      <c r="Q2401" s="20"/>
    </row>
    <row r="2402" spans="1:17" ht="25.5" x14ac:dyDescent="0.25">
      <c r="A2402" s="15" t="s">
        <v>46</v>
      </c>
      <c r="B2402" s="15" t="s">
        <v>5903</v>
      </c>
      <c r="C2402" s="15" t="s">
        <v>9616</v>
      </c>
      <c r="D2402" s="15">
        <v>2527616</v>
      </c>
      <c r="E2402" s="15">
        <v>2526990</v>
      </c>
      <c r="F2402" s="15">
        <f>ABS(Tabelle2[[#This Row],[Stop]]-Tabelle2[[#This Row],[Start]]+1)</f>
        <v>625</v>
      </c>
      <c r="G2402" s="16">
        <f>Tabelle2[[#This Row],[Size '[bp']]]/$F$3118*100</f>
        <v>2.1553061914187776E-2</v>
      </c>
      <c r="H2402" s="15" t="s">
        <v>9617</v>
      </c>
      <c r="I2402" s="14" t="s">
        <v>9618</v>
      </c>
      <c r="J2402" s="14" t="s">
        <v>6585</v>
      </c>
      <c r="K2402" s="29" t="s">
        <v>9619</v>
      </c>
      <c r="L2402" s="29"/>
      <c r="M2402" s="30" t="s">
        <v>10897</v>
      </c>
      <c r="N2402" s="20"/>
      <c r="O2402" s="20"/>
      <c r="P2402" s="20"/>
      <c r="Q2402" s="20"/>
    </row>
    <row r="2403" spans="1:17" ht="25.5" x14ac:dyDescent="0.25">
      <c r="A2403" s="15" t="s">
        <v>47</v>
      </c>
      <c r="B2403" s="15" t="s">
        <v>5904</v>
      </c>
      <c r="C2403" s="15" t="s">
        <v>9620</v>
      </c>
      <c r="D2403" s="15">
        <v>2528244</v>
      </c>
      <c r="E2403" s="15">
        <v>2527651</v>
      </c>
      <c r="F2403" s="15">
        <f>ABS(Tabelle2[[#This Row],[Stop]]-Tabelle2[[#This Row],[Start]]+1)</f>
        <v>592</v>
      </c>
      <c r="G2403" s="16">
        <f>Tabelle2[[#This Row],[Size '[bp']]]/$F$3118*100</f>
        <v>2.0415060245118664E-2</v>
      </c>
      <c r="H2403" s="15" t="s">
        <v>9621</v>
      </c>
      <c r="I2403" s="14" t="s">
        <v>9618</v>
      </c>
      <c r="J2403" s="14" t="s">
        <v>6585</v>
      </c>
      <c r="K2403" s="29" t="s">
        <v>9619</v>
      </c>
      <c r="L2403" s="29"/>
      <c r="M2403" s="30" t="s">
        <v>10897</v>
      </c>
      <c r="N2403" s="20"/>
      <c r="O2403" s="20"/>
      <c r="P2403" s="20"/>
      <c r="Q2403" s="20"/>
    </row>
    <row r="2404" spans="1:17" ht="25.5" x14ac:dyDescent="0.25">
      <c r="A2404" s="15" t="s">
        <v>826</v>
      </c>
      <c r="B2404" s="15" t="s">
        <v>5905</v>
      </c>
      <c r="C2404" s="15" t="s">
        <v>825</v>
      </c>
      <c r="D2404" s="15">
        <v>2529782</v>
      </c>
      <c r="E2404" s="15">
        <v>2528433</v>
      </c>
      <c r="F2404" s="15">
        <f>ABS(Tabelle2[[#This Row],[Stop]]-Tabelle2[[#This Row],[Start]]+1)</f>
        <v>1348</v>
      </c>
      <c r="G2404" s="16">
        <f>Tabelle2[[#This Row],[Size '[bp']]]/$F$3118*100</f>
        <v>4.6485643936520195E-2</v>
      </c>
      <c r="H2404" s="15" t="s">
        <v>9622</v>
      </c>
      <c r="I2404" s="14" t="s">
        <v>11105</v>
      </c>
      <c r="J2404" s="14" t="s">
        <v>11106</v>
      </c>
      <c r="K2404" s="22"/>
      <c r="L2404" s="22"/>
      <c r="M2404" s="24"/>
      <c r="N2404" s="20"/>
      <c r="O2404" s="20"/>
      <c r="P2404" s="20"/>
      <c r="Q2404" s="20"/>
    </row>
    <row r="2405" spans="1:17" x14ac:dyDescent="0.25">
      <c r="A2405" s="15" t="s">
        <v>9623</v>
      </c>
      <c r="D2405" s="15">
        <v>2530082</v>
      </c>
      <c r="E2405" s="15">
        <v>2529899</v>
      </c>
      <c r="F2405" s="15">
        <f>ABS(Tabelle2[[#This Row],[Stop]]-Tabelle2[[#This Row],[Start]]+1)</f>
        <v>182</v>
      </c>
      <c r="G2405" s="16">
        <f>Tabelle2[[#This Row],[Size '[bp']]]/$F$3118*100</f>
        <v>6.2762516294114805E-3</v>
      </c>
      <c r="I2405" s="14" t="s">
        <v>6935</v>
      </c>
      <c r="J2405" s="14" t="s">
        <v>6575</v>
      </c>
      <c r="K2405" s="22"/>
      <c r="L2405" s="22"/>
      <c r="M2405" s="24"/>
      <c r="N2405" s="20"/>
      <c r="O2405" s="20"/>
      <c r="P2405" s="20"/>
      <c r="Q2405" s="20"/>
    </row>
    <row r="2406" spans="1:17" x14ac:dyDescent="0.25">
      <c r="A2406" s="15" t="s">
        <v>824</v>
      </c>
      <c r="B2406" s="15" t="s">
        <v>5906</v>
      </c>
      <c r="D2406" s="15">
        <v>2530285</v>
      </c>
      <c r="E2406" s="15">
        <v>2530782</v>
      </c>
      <c r="F2406" s="15">
        <f>ABS(Tabelle2[[#This Row],[Stop]]-Tabelle2[[#This Row],[Start]]+1)</f>
        <v>498</v>
      </c>
      <c r="G2406" s="16">
        <f>Tabelle2[[#This Row],[Size '[bp']]]/$F$3118*100</f>
        <v>1.717347973322482E-2</v>
      </c>
      <c r="I2406" s="14" t="s">
        <v>6798</v>
      </c>
      <c r="J2406" s="14" t="s">
        <v>6566</v>
      </c>
      <c r="K2406" s="22"/>
      <c r="L2406" s="22"/>
      <c r="M2406" s="24"/>
      <c r="N2406" s="20"/>
      <c r="O2406" s="20"/>
      <c r="P2406" s="20"/>
      <c r="Q2406" s="20"/>
    </row>
    <row r="2407" spans="1:17" x14ac:dyDescent="0.25">
      <c r="A2407" s="15" t="s">
        <v>823</v>
      </c>
      <c r="B2407" s="15" t="s">
        <v>5907</v>
      </c>
      <c r="C2407" s="15" t="s">
        <v>11449</v>
      </c>
      <c r="D2407" s="15">
        <v>2530782</v>
      </c>
      <c r="E2407" s="15">
        <v>2531810</v>
      </c>
      <c r="F2407" s="15">
        <f>ABS(Tabelle2[[#This Row],[Stop]]-Tabelle2[[#This Row],[Start]]+1)</f>
        <v>1029</v>
      </c>
      <c r="G2407" s="16">
        <f>Tabelle2[[#This Row],[Size '[bp']]]/$F$3118*100</f>
        <v>3.5484961135518758E-2</v>
      </c>
      <c r="H2407" s="15" t="s">
        <v>11450</v>
      </c>
      <c r="I2407" s="14" t="s">
        <v>9624</v>
      </c>
      <c r="J2407" s="14" t="s">
        <v>6690</v>
      </c>
      <c r="K2407" s="22"/>
      <c r="L2407" s="22"/>
      <c r="M2407" s="20" t="s">
        <v>11441</v>
      </c>
      <c r="N2407" s="20"/>
      <c r="O2407" s="20"/>
      <c r="P2407" s="20"/>
      <c r="Q2407" s="20"/>
    </row>
    <row r="2408" spans="1:17" x14ac:dyDescent="0.25">
      <c r="A2408" s="15" t="s">
        <v>822</v>
      </c>
      <c r="B2408" s="15" t="s">
        <v>5908</v>
      </c>
      <c r="D2408" s="15">
        <v>2531807</v>
      </c>
      <c r="E2408" s="15">
        <v>2532265</v>
      </c>
      <c r="F2408" s="15">
        <f>ABS(Tabelle2[[#This Row],[Stop]]-Tabelle2[[#This Row],[Start]]+1)</f>
        <v>459</v>
      </c>
      <c r="G2408" s="16">
        <f>Tabelle2[[#This Row],[Size '[bp']]]/$F$3118*100</f>
        <v>1.5828568669779504E-2</v>
      </c>
      <c r="I2408" s="14" t="s">
        <v>6564</v>
      </c>
      <c r="J2408" s="14" t="s">
        <v>11627</v>
      </c>
      <c r="K2408" s="22"/>
      <c r="L2408" s="22"/>
      <c r="M2408" s="24"/>
      <c r="N2408" s="20"/>
      <c r="O2408" s="20"/>
      <c r="P2408" s="20"/>
      <c r="Q2408" s="20"/>
    </row>
    <row r="2409" spans="1:17" x14ac:dyDescent="0.25">
      <c r="A2409" s="15" t="s">
        <v>9625</v>
      </c>
      <c r="D2409" s="15">
        <v>2532359</v>
      </c>
      <c r="E2409" s="15">
        <v>2532281</v>
      </c>
      <c r="F2409" s="15">
        <f>ABS(Tabelle2[[#This Row],[Stop]]-Tabelle2[[#This Row],[Start]]+1)</f>
        <v>77</v>
      </c>
      <c r="G2409" s="16">
        <f>Tabelle2[[#This Row],[Size '[bp']]]/$F$3118*100</f>
        <v>2.6553372278279343E-3</v>
      </c>
      <c r="I2409" s="14" t="s">
        <v>8739</v>
      </c>
      <c r="J2409" s="14" t="s">
        <v>6575</v>
      </c>
      <c r="K2409" s="22"/>
      <c r="L2409" s="22"/>
      <c r="M2409" s="24"/>
      <c r="N2409" s="20"/>
      <c r="O2409" s="20"/>
      <c r="P2409" s="20"/>
      <c r="Q2409" s="20"/>
    </row>
    <row r="2410" spans="1:17" x14ac:dyDescent="0.25">
      <c r="A2410" s="15" t="s">
        <v>821</v>
      </c>
      <c r="B2410" s="15" t="s">
        <v>5909</v>
      </c>
      <c r="D2410" s="15">
        <v>2532791</v>
      </c>
      <c r="E2410" s="15">
        <v>2533042</v>
      </c>
      <c r="F2410" s="15">
        <f>ABS(Tabelle2[[#This Row],[Stop]]-Tabelle2[[#This Row],[Start]]+1)</f>
        <v>252</v>
      </c>
      <c r="G2410" s="16">
        <f>Tabelle2[[#This Row],[Size '[bp']]]/$F$3118*100</f>
        <v>8.6901945638005115E-3</v>
      </c>
      <c r="I2410" s="14" t="s">
        <v>9626</v>
      </c>
      <c r="J2410" s="14" t="s">
        <v>11627</v>
      </c>
      <c r="K2410" s="22"/>
      <c r="L2410" s="22"/>
      <c r="M2410" s="24"/>
      <c r="N2410" s="20"/>
      <c r="O2410" s="20"/>
      <c r="P2410" s="20"/>
      <c r="Q2410" s="20"/>
    </row>
    <row r="2411" spans="1:17" ht="25.5" x14ac:dyDescent="0.25">
      <c r="A2411" s="15" t="s">
        <v>820</v>
      </c>
      <c r="C2411" s="15" t="s">
        <v>9627</v>
      </c>
      <c r="D2411" s="15">
        <v>2533596</v>
      </c>
      <c r="E2411" s="15">
        <v>2533156</v>
      </c>
      <c r="F2411" s="15">
        <f>ABS(Tabelle2[[#This Row],[Stop]]-Tabelle2[[#This Row],[Start]]+1)</f>
        <v>439</v>
      </c>
      <c r="G2411" s="16">
        <f>Tabelle2[[#This Row],[Size '[bp']]]/$F$3118*100</f>
        <v>1.5138870688525494E-2</v>
      </c>
      <c r="H2411" s="15" t="s">
        <v>9628</v>
      </c>
      <c r="I2411" s="14" t="s">
        <v>9629</v>
      </c>
      <c r="J2411" s="14" t="s">
        <v>6554</v>
      </c>
      <c r="K2411" s="22"/>
      <c r="L2411" s="22"/>
      <c r="M2411" s="24"/>
      <c r="N2411" s="20"/>
      <c r="O2411" s="20"/>
      <c r="P2411" s="20"/>
      <c r="Q2411" s="20"/>
    </row>
    <row r="2412" spans="1:17" ht="25.5" x14ac:dyDescent="0.25">
      <c r="A2412" s="15" t="s">
        <v>819</v>
      </c>
      <c r="C2412" s="15" t="s">
        <v>9630</v>
      </c>
      <c r="D2412" s="15">
        <v>2534053</v>
      </c>
      <c r="E2412" s="15">
        <v>2533751</v>
      </c>
      <c r="F2412" s="15">
        <f>ABS(Tabelle2[[#This Row],[Stop]]-Tabelle2[[#This Row],[Start]]+1)</f>
        <v>301</v>
      </c>
      <c r="G2412" s="16">
        <f>Tabelle2[[#This Row],[Size '[bp']]]/$F$3118*100</f>
        <v>1.0379954617872833E-2</v>
      </c>
      <c r="H2412" s="15" t="s">
        <v>9628</v>
      </c>
      <c r="I2412" s="14" t="s">
        <v>7647</v>
      </c>
      <c r="J2412" s="14" t="s">
        <v>6554</v>
      </c>
      <c r="K2412" s="22"/>
      <c r="L2412" s="22"/>
      <c r="M2412" s="24"/>
      <c r="N2412" s="20"/>
      <c r="O2412" s="20"/>
      <c r="P2412" s="20"/>
      <c r="Q2412" s="20"/>
    </row>
    <row r="2413" spans="1:17" x14ac:dyDescent="0.25">
      <c r="A2413" s="15" t="s">
        <v>818</v>
      </c>
      <c r="B2413" s="15" t="s">
        <v>5910</v>
      </c>
      <c r="D2413" s="15">
        <v>2534639</v>
      </c>
      <c r="E2413" s="15">
        <v>2535526</v>
      </c>
      <c r="F2413" s="15">
        <f>ABS(Tabelle2[[#This Row],[Stop]]-Tabelle2[[#This Row],[Start]]+1)</f>
        <v>888</v>
      </c>
      <c r="G2413" s="16">
        <f>Tabelle2[[#This Row],[Size '[bp']]]/$F$3118*100</f>
        <v>3.062259036767799E-2</v>
      </c>
      <c r="I2413" s="14" t="s">
        <v>9631</v>
      </c>
      <c r="J2413" s="14" t="s">
        <v>11627</v>
      </c>
      <c r="K2413" s="22"/>
      <c r="L2413" s="22"/>
      <c r="M2413" s="24"/>
      <c r="N2413" s="20"/>
      <c r="O2413" s="20"/>
      <c r="P2413" s="20"/>
      <c r="Q2413" s="20"/>
    </row>
    <row r="2414" spans="1:17" x14ac:dyDescent="0.25">
      <c r="A2414" s="15" t="s">
        <v>817</v>
      </c>
      <c r="B2414" s="15" t="s">
        <v>5911</v>
      </c>
      <c r="C2414" s="15" t="s">
        <v>9632</v>
      </c>
      <c r="D2414" s="15">
        <v>2536078</v>
      </c>
      <c r="E2414" s="15">
        <v>2535605</v>
      </c>
      <c r="F2414" s="15">
        <f>ABS(Tabelle2[[#This Row],[Stop]]-Tabelle2[[#This Row],[Start]]+1)</f>
        <v>472</v>
      </c>
      <c r="G2414" s="16">
        <f>Tabelle2[[#This Row],[Size '[bp']]]/$F$3118*100</f>
        <v>1.6276872357594611E-2</v>
      </c>
      <c r="H2414" s="15" t="s">
        <v>9633</v>
      </c>
      <c r="I2414" s="14" t="s">
        <v>9634</v>
      </c>
      <c r="J2414" s="14" t="s">
        <v>7093</v>
      </c>
      <c r="K2414" s="22"/>
      <c r="L2414" s="22"/>
      <c r="M2414" s="24"/>
      <c r="N2414" s="20"/>
      <c r="O2414" s="20"/>
      <c r="P2414" s="20"/>
      <c r="Q2414" s="20"/>
    </row>
    <row r="2415" spans="1:17" x14ac:dyDescent="0.25">
      <c r="A2415" s="15" t="s">
        <v>816</v>
      </c>
      <c r="B2415" s="15" t="s">
        <v>5912</v>
      </c>
      <c r="D2415" s="15">
        <v>2536921</v>
      </c>
      <c r="E2415" s="15">
        <v>2536223</v>
      </c>
      <c r="F2415" s="15">
        <f>ABS(Tabelle2[[#This Row],[Stop]]-Tabelle2[[#This Row],[Start]]+1)</f>
        <v>697</v>
      </c>
      <c r="G2415" s="16">
        <f>Tabelle2[[#This Row],[Size '[bp']]]/$F$3118*100</f>
        <v>2.4035974646702207E-2</v>
      </c>
      <c r="I2415" s="14" t="s">
        <v>6564</v>
      </c>
      <c r="J2415" s="14" t="s">
        <v>11627</v>
      </c>
      <c r="K2415" s="22"/>
      <c r="L2415" s="22"/>
      <c r="M2415" s="24"/>
      <c r="N2415" s="20"/>
      <c r="O2415" s="20"/>
      <c r="P2415" s="20"/>
      <c r="Q2415" s="20"/>
    </row>
    <row r="2416" spans="1:17" ht="25.5" x14ac:dyDescent="0.25">
      <c r="A2416" s="15" t="s">
        <v>815</v>
      </c>
      <c r="B2416" s="15" t="s">
        <v>5913</v>
      </c>
      <c r="D2416" s="15">
        <v>2537907</v>
      </c>
      <c r="E2416" s="15">
        <v>2537296</v>
      </c>
      <c r="F2416" s="15">
        <f>ABS(Tabelle2[[#This Row],[Stop]]-Tabelle2[[#This Row],[Start]]+1)</f>
        <v>610</v>
      </c>
      <c r="G2416" s="16">
        <f>Tabelle2[[#This Row],[Size '[bp']]]/$F$3118*100</f>
        <v>2.1035788428247271E-2</v>
      </c>
      <c r="I2416" s="14" t="s">
        <v>9635</v>
      </c>
      <c r="J2416" s="14" t="s">
        <v>6690</v>
      </c>
      <c r="K2416" s="22" t="s">
        <v>7250</v>
      </c>
      <c r="L2416" s="22"/>
      <c r="M2416" s="24"/>
      <c r="N2416" s="20"/>
      <c r="O2416" s="20"/>
      <c r="P2416" s="20"/>
      <c r="Q2416" s="20"/>
    </row>
    <row r="2417" spans="1:17" x14ac:dyDescent="0.25">
      <c r="A2417" s="15" t="s">
        <v>28</v>
      </c>
      <c r="B2417" s="15" t="s">
        <v>5914</v>
      </c>
      <c r="C2417" s="15" t="s">
        <v>9636</v>
      </c>
      <c r="D2417" s="15">
        <v>2538021</v>
      </c>
      <c r="E2417" s="15">
        <v>2540624</v>
      </c>
      <c r="F2417" s="15">
        <f>ABS(Tabelle2[[#This Row],[Stop]]-Tabelle2[[#This Row],[Start]]+1)</f>
        <v>2604</v>
      </c>
      <c r="G2417" s="16">
        <f>Tabelle2[[#This Row],[Size '[bp']]]/$F$3118*100</f>
        <v>8.979867715927195E-2</v>
      </c>
      <c r="H2417" s="15" t="s">
        <v>9637</v>
      </c>
      <c r="I2417" s="14" t="s">
        <v>9638</v>
      </c>
      <c r="J2417" s="14" t="s">
        <v>6585</v>
      </c>
      <c r="K2417" s="22"/>
      <c r="L2417" s="22"/>
      <c r="M2417" s="24"/>
      <c r="N2417" s="20"/>
      <c r="O2417" s="20"/>
      <c r="P2417" s="20"/>
      <c r="Q2417" s="20"/>
    </row>
    <row r="2418" spans="1:17" ht="25.5" x14ac:dyDescent="0.25">
      <c r="A2418" s="15" t="s">
        <v>814</v>
      </c>
      <c r="B2418" s="15" t="s">
        <v>5915</v>
      </c>
      <c r="D2418" s="15">
        <v>2540887</v>
      </c>
      <c r="E2418" s="15">
        <v>2541972</v>
      </c>
      <c r="F2418" s="15">
        <f>ABS(Tabelle2[[#This Row],[Stop]]-Tabelle2[[#This Row],[Start]]+1)</f>
        <v>1086</v>
      </c>
      <c r="G2418" s="16">
        <f>Tabelle2[[#This Row],[Size '[bp']]]/$F$3118*100</f>
        <v>3.7450600382092677E-2</v>
      </c>
      <c r="I2418" s="14" t="s">
        <v>9639</v>
      </c>
      <c r="J2418" s="14" t="s">
        <v>6554</v>
      </c>
      <c r="K2418" s="22"/>
      <c r="L2418" s="22"/>
      <c r="M2418" s="24"/>
      <c r="N2418" s="21">
        <v>1</v>
      </c>
      <c r="O2418" s="20"/>
      <c r="P2418" s="21">
        <v>1</v>
      </c>
      <c r="Q2418" s="20"/>
    </row>
    <row r="2419" spans="1:17" x14ac:dyDescent="0.25">
      <c r="A2419" s="15" t="s">
        <v>813</v>
      </c>
      <c r="B2419" s="15" t="s">
        <v>5916</v>
      </c>
      <c r="D2419" s="15">
        <v>2542959</v>
      </c>
      <c r="E2419" s="15">
        <v>2541982</v>
      </c>
      <c r="F2419" s="15">
        <f>ABS(Tabelle2[[#This Row],[Stop]]-Tabelle2[[#This Row],[Start]]+1)</f>
        <v>976</v>
      </c>
      <c r="G2419" s="16">
        <f>Tabelle2[[#This Row],[Size '[bp']]]/$F$3118*100</f>
        <v>3.3657261485195634E-2</v>
      </c>
      <c r="I2419" s="14" t="s">
        <v>120</v>
      </c>
      <c r="J2419" s="14" t="s">
        <v>11627</v>
      </c>
      <c r="K2419" s="22"/>
      <c r="L2419" s="22"/>
      <c r="M2419" s="24"/>
      <c r="N2419" s="20"/>
      <c r="O2419" s="21">
        <v>1</v>
      </c>
      <c r="P2419" s="20"/>
      <c r="Q2419" s="21">
        <v>1</v>
      </c>
    </row>
    <row r="2420" spans="1:17" x14ac:dyDescent="0.25">
      <c r="A2420" s="15" t="s">
        <v>812</v>
      </c>
      <c r="B2420" s="15" t="s">
        <v>5917</v>
      </c>
      <c r="D2420" s="15">
        <v>2543186</v>
      </c>
      <c r="E2420" s="15">
        <v>2543854</v>
      </c>
      <c r="F2420" s="15">
        <f>ABS(Tabelle2[[#This Row],[Stop]]-Tabelle2[[#This Row],[Start]]+1)</f>
        <v>669</v>
      </c>
      <c r="G2420" s="16">
        <f>Tabelle2[[#This Row],[Size '[bp']]]/$F$3118*100</f>
        <v>2.3070397472946598E-2</v>
      </c>
      <c r="I2420" s="14" t="s">
        <v>120</v>
      </c>
      <c r="J2420" s="14" t="s">
        <v>11627</v>
      </c>
      <c r="K2420" s="22"/>
      <c r="L2420" s="22"/>
      <c r="M2420" s="24"/>
      <c r="N2420" s="20"/>
      <c r="O2420" s="21">
        <v>1</v>
      </c>
      <c r="P2420" s="20"/>
      <c r="Q2420" s="21">
        <v>1</v>
      </c>
    </row>
    <row r="2421" spans="1:17" x14ac:dyDescent="0.25">
      <c r="A2421" s="15" t="s">
        <v>811</v>
      </c>
      <c r="D2421" s="15">
        <v>2543869</v>
      </c>
      <c r="E2421" s="15">
        <v>2544027</v>
      </c>
      <c r="F2421" s="15">
        <f>ABS(Tabelle2[[#This Row],[Stop]]-Tabelle2[[#This Row],[Start]]+1)</f>
        <v>159</v>
      </c>
      <c r="G2421" s="16">
        <f>Tabelle2[[#This Row],[Size '[bp']]]/$F$3118*100</f>
        <v>5.4830989509693706E-3</v>
      </c>
      <c r="I2421" s="14" t="s">
        <v>120</v>
      </c>
      <c r="J2421" s="14" t="s">
        <v>11627</v>
      </c>
      <c r="K2421" s="22"/>
      <c r="L2421" s="22"/>
      <c r="M2421" s="24"/>
      <c r="N2421" s="20"/>
      <c r="O2421" s="21">
        <v>1</v>
      </c>
      <c r="P2421" s="20"/>
      <c r="Q2421" s="21">
        <v>1</v>
      </c>
    </row>
    <row r="2422" spans="1:17" x14ac:dyDescent="0.25">
      <c r="A2422" s="15" t="s">
        <v>810</v>
      </c>
      <c r="C2422" s="15" t="s">
        <v>11055</v>
      </c>
      <c r="D2422" s="15">
        <v>2544353</v>
      </c>
      <c r="E2422" s="15">
        <v>2544024</v>
      </c>
      <c r="F2422" s="15">
        <f>ABS(Tabelle2[[#This Row],[Stop]]-Tabelle2[[#This Row],[Start]]+1)</f>
        <v>328</v>
      </c>
      <c r="G2422" s="16">
        <f>Tabelle2[[#This Row],[Size '[bp']]]/$F$3118*100</f>
        <v>1.1311046892565745E-2</v>
      </c>
      <c r="H2422" s="15" t="s">
        <v>11054</v>
      </c>
      <c r="I2422" s="14" t="s">
        <v>9640</v>
      </c>
      <c r="J2422" s="14" t="s">
        <v>6690</v>
      </c>
      <c r="K2422" s="29"/>
      <c r="L2422" s="29"/>
      <c r="M2422" s="30" t="s">
        <v>11048</v>
      </c>
      <c r="N2422" s="21">
        <v>1</v>
      </c>
      <c r="O2422" s="20"/>
      <c r="P2422" s="21">
        <v>1</v>
      </c>
      <c r="Q2422" s="20"/>
    </row>
    <row r="2423" spans="1:17" ht="25.5" x14ac:dyDescent="0.25">
      <c r="A2423" s="15" t="s">
        <v>809</v>
      </c>
      <c r="B2423" s="15" t="s">
        <v>5918</v>
      </c>
      <c r="C2423" s="15" t="s">
        <v>11052</v>
      </c>
      <c r="D2423" s="15">
        <v>2545519</v>
      </c>
      <c r="E2423" s="15">
        <v>2544332</v>
      </c>
      <c r="F2423" s="15">
        <f>ABS(Tabelle2[[#This Row],[Stop]]-Tabelle2[[#This Row],[Start]]+1)</f>
        <v>1186</v>
      </c>
      <c r="G2423" s="16">
        <f>Tabelle2[[#This Row],[Size '[bp']]]/$F$3118*100</f>
        <v>4.0899090288362729E-2</v>
      </c>
      <c r="H2423" s="15" t="s">
        <v>11053</v>
      </c>
      <c r="I2423" s="14" t="s">
        <v>9641</v>
      </c>
      <c r="J2423" s="14" t="s">
        <v>6690</v>
      </c>
      <c r="K2423" s="29"/>
      <c r="L2423" s="29"/>
      <c r="M2423" s="30" t="s">
        <v>11048</v>
      </c>
      <c r="N2423" s="21">
        <v>1</v>
      </c>
      <c r="O2423" s="20"/>
      <c r="P2423" s="21">
        <v>1</v>
      </c>
      <c r="Q2423" s="20"/>
    </row>
    <row r="2424" spans="1:17" x14ac:dyDescent="0.25">
      <c r="A2424" s="15" t="s">
        <v>808</v>
      </c>
      <c r="B2424" s="15" t="s">
        <v>5919</v>
      </c>
      <c r="C2424" s="15" t="s">
        <v>11051</v>
      </c>
      <c r="D2424" s="15">
        <v>2546379</v>
      </c>
      <c r="E2424" s="15">
        <v>2545516</v>
      </c>
      <c r="F2424" s="15">
        <f>ABS(Tabelle2[[#This Row],[Stop]]-Tabelle2[[#This Row],[Start]]+1)</f>
        <v>862</v>
      </c>
      <c r="G2424" s="16">
        <f>Tabelle2[[#This Row],[Size '[bp']]]/$F$3118*100</f>
        <v>2.9725982992047786E-2</v>
      </c>
      <c r="H2424" s="15" t="s">
        <v>7353</v>
      </c>
      <c r="I2424" s="14" t="s">
        <v>9642</v>
      </c>
      <c r="J2424" s="14" t="s">
        <v>6690</v>
      </c>
      <c r="K2424" s="29"/>
      <c r="L2424" s="29"/>
      <c r="M2424" s="30" t="s">
        <v>11048</v>
      </c>
      <c r="N2424" s="21">
        <v>1</v>
      </c>
      <c r="O2424" s="20"/>
      <c r="P2424" s="21">
        <v>1</v>
      </c>
      <c r="Q2424" s="20"/>
    </row>
    <row r="2425" spans="1:17" x14ac:dyDescent="0.25">
      <c r="A2425" s="15" t="s">
        <v>807</v>
      </c>
      <c r="B2425" s="15" t="s">
        <v>5920</v>
      </c>
      <c r="D2425" s="15">
        <v>2547574</v>
      </c>
      <c r="E2425" s="15">
        <v>2546453</v>
      </c>
      <c r="F2425" s="15">
        <f>ABS(Tabelle2[[#This Row],[Stop]]-Tabelle2[[#This Row],[Start]]+1)</f>
        <v>1120</v>
      </c>
      <c r="G2425" s="16">
        <f>Tabelle2[[#This Row],[Size '[bp']]]/$F$3118*100</f>
        <v>3.8623086950224497E-2</v>
      </c>
      <c r="I2425" s="14" t="s">
        <v>6704</v>
      </c>
      <c r="J2425" s="14" t="s">
        <v>6563</v>
      </c>
      <c r="K2425" s="22"/>
      <c r="L2425" s="22"/>
      <c r="M2425" s="24"/>
      <c r="N2425" s="20"/>
      <c r="O2425" s="21">
        <v>1</v>
      </c>
      <c r="P2425" s="20"/>
      <c r="Q2425" s="21">
        <v>1</v>
      </c>
    </row>
    <row r="2426" spans="1:17" x14ac:dyDescent="0.25">
      <c r="A2426" s="15" t="s">
        <v>806</v>
      </c>
      <c r="B2426" s="15" t="s">
        <v>5921</v>
      </c>
      <c r="D2426" s="15">
        <v>2548889</v>
      </c>
      <c r="E2426" s="15">
        <v>2547654</v>
      </c>
      <c r="F2426" s="15">
        <f>ABS(Tabelle2[[#This Row],[Stop]]-Tabelle2[[#This Row],[Start]]+1)</f>
        <v>1234</v>
      </c>
      <c r="G2426" s="16">
        <f>Tabelle2[[#This Row],[Size '[bp']]]/$F$3118*100</f>
        <v>4.2554365443372349E-2</v>
      </c>
      <c r="I2426" s="14" t="s">
        <v>9643</v>
      </c>
      <c r="J2426" s="14" t="s">
        <v>6563</v>
      </c>
      <c r="K2426" s="22" t="s">
        <v>9644</v>
      </c>
      <c r="L2426" s="22"/>
      <c r="M2426" s="24"/>
      <c r="N2426" s="20"/>
      <c r="O2426" s="21">
        <v>1</v>
      </c>
      <c r="P2426" s="20"/>
      <c r="Q2426" s="21">
        <v>1</v>
      </c>
    </row>
    <row r="2427" spans="1:17" ht="25.5" x14ac:dyDescent="0.25">
      <c r="A2427" s="15" t="s">
        <v>110</v>
      </c>
      <c r="B2427" s="15" t="s">
        <v>5922</v>
      </c>
      <c r="D2427" s="15">
        <v>2550548</v>
      </c>
      <c r="E2427" s="15">
        <v>2548905</v>
      </c>
      <c r="F2427" s="15">
        <f>ABS(Tabelle2[[#This Row],[Stop]]-Tabelle2[[#This Row],[Start]]+1)</f>
        <v>1642</v>
      </c>
      <c r="G2427" s="16">
        <f>Tabelle2[[#This Row],[Size '[bp']]]/$F$3118*100</f>
        <v>5.6624204260954131E-2</v>
      </c>
      <c r="I2427" s="14" t="s">
        <v>9645</v>
      </c>
      <c r="J2427" s="14" t="s">
        <v>6563</v>
      </c>
      <c r="K2427" s="22" t="s">
        <v>9644</v>
      </c>
      <c r="L2427" s="22"/>
      <c r="M2427" s="24"/>
      <c r="N2427" s="20"/>
      <c r="O2427" s="21">
        <v>1</v>
      </c>
      <c r="P2427" s="20"/>
      <c r="Q2427" s="21">
        <v>1</v>
      </c>
    </row>
    <row r="2428" spans="1:17" ht="25.5" x14ac:dyDescent="0.25">
      <c r="A2428" s="15" t="s">
        <v>67</v>
      </c>
      <c r="B2428" s="15" t="s">
        <v>5923</v>
      </c>
      <c r="D2428" s="15">
        <v>2551436</v>
      </c>
      <c r="E2428" s="15">
        <v>2550552</v>
      </c>
      <c r="F2428" s="15">
        <f>ABS(Tabelle2[[#This Row],[Stop]]-Tabelle2[[#This Row],[Start]]+1)</f>
        <v>883</v>
      </c>
      <c r="G2428" s="16">
        <f>Tabelle2[[#This Row],[Size '[bp']]]/$F$3118*100</f>
        <v>3.0450165872364491E-2</v>
      </c>
      <c r="I2428" s="14" t="s">
        <v>9646</v>
      </c>
      <c r="J2428" s="14" t="s">
        <v>6563</v>
      </c>
      <c r="K2428" s="22" t="s">
        <v>9644</v>
      </c>
      <c r="L2428" s="22"/>
      <c r="M2428" s="24"/>
      <c r="N2428" s="20"/>
      <c r="O2428" s="21">
        <v>1</v>
      </c>
      <c r="P2428" s="20"/>
      <c r="Q2428" s="21">
        <v>1</v>
      </c>
    </row>
    <row r="2429" spans="1:17" ht="25.5" x14ac:dyDescent="0.25">
      <c r="A2429" s="15" t="s">
        <v>68</v>
      </c>
      <c r="B2429" s="15" t="s">
        <v>5924</v>
      </c>
      <c r="D2429" s="15">
        <v>2552383</v>
      </c>
      <c r="E2429" s="15">
        <v>2551442</v>
      </c>
      <c r="F2429" s="15">
        <f>ABS(Tabelle2[[#This Row],[Stop]]-Tabelle2[[#This Row],[Start]]+1)</f>
        <v>940</v>
      </c>
      <c r="G2429" s="16">
        <f>Tabelle2[[#This Row],[Size '[bp']]]/$F$3118*100</f>
        <v>3.2415805118938421E-2</v>
      </c>
      <c r="I2429" s="14" t="s">
        <v>9455</v>
      </c>
      <c r="J2429" s="14" t="s">
        <v>6563</v>
      </c>
      <c r="K2429" s="22" t="s">
        <v>9644</v>
      </c>
      <c r="L2429" s="22"/>
      <c r="M2429" s="24"/>
      <c r="N2429" s="20"/>
      <c r="O2429" s="21">
        <v>1</v>
      </c>
      <c r="P2429" s="20"/>
      <c r="Q2429" s="21">
        <v>1</v>
      </c>
    </row>
    <row r="2430" spans="1:17" ht="25.5" x14ac:dyDescent="0.25">
      <c r="A2430" s="15" t="s">
        <v>111</v>
      </c>
      <c r="B2430" s="15" t="s">
        <v>5925</v>
      </c>
      <c r="D2430" s="15">
        <v>2554093</v>
      </c>
      <c r="E2430" s="15">
        <v>2552384</v>
      </c>
      <c r="F2430" s="15">
        <f>ABS(Tabelle2[[#This Row],[Stop]]-Tabelle2[[#This Row],[Start]]+1)</f>
        <v>1708</v>
      </c>
      <c r="G2430" s="16">
        <f>Tabelle2[[#This Row],[Size '[bp']]]/$F$3118*100</f>
        <v>5.8900207599092355E-2</v>
      </c>
      <c r="I2430" s="14" t="s">
        <v>8706</v>
      </c>
      <c r="J2430" s="14" t="s">
        <v>6563</v>
      </c>
      <c r="K2430" s="22" t="s">
        <v>9644</v>
      </c>
      <c r="L2430" s="22"/>
      <c r="M2430" s="24"/>
      <c r="N2430" s="20"/>
      <c r="O2430" s="21">
        <v>1</v>
      </c>
      <c r="P2430" s="20"/>
      <c r="Q2430" s="21">
        <v>1</v>
      </c>
    </row>
    <row r="2431" spans="1:17" x14ac:dyDescent="0.25">
      <c r="A2431" s="15" t="s">
        <v>805</v>
      </c>
      <c r="B2431" s="15" t="s">
        <v>5926</v>
      </c>
      <c r="D2431" s="15">
        <v>2554240</v>
      </c>
      <c r="E2431" s="15">
        <v>2556183</v>
      </c>
      <c r="F2431" s="15">
        <f>ABS(Tabelle2[[#This Row],[Stop]]-Tabelle2[[#This Row],[Start]]+1)</f>
        <v>1944</v>
      </c>
      <c r="G2431" s="16">
        <f>Tabelle2[[#This Row],[Size '[bp']]]/$F$3118*100</f>
        <v>6.7038643777889664E-2</v>
      </c>
      <c r="I2431" s="14" t="s">
        <v>120</v>
      </c>
      <c r="J2431" s="14" t="s">
        <v>11627</v>
      </c>
      <c r="K2431" s="22"/>
      <c r="L2431" s="22"/>
      <c r="M2431" s="24"/>
      <c r="N2431" s="20"/>
      <c r="O2431" s="21">
        <v>1</v>
      </c>
      <c r="P2431" s="20"/>
      <c r="Q2431" s="21">
        <v>1</v>
      </c>
    </row>
    <row r="2432" spans="1:17" x14ac:dyDescent="0.25">
      <c r="A2432" s="15" t="s">
        <v>804</v>
      </c>
      <c r="B2432" s="15" t="s">
        <v>5927</v>
      </c>
      <c r="C2432" s="15" t="s">
        <v>11503</v>
      </c>
      <c r="D2432" s="15">
        <v>2556235</v>
      </c>
      <c r="E2432" s="15">
        <v>2557605</v>
      </c>
      <c r="F2432" s="15">
        <f>ABS(Tabelle2[[#This Row],[Stop]]-Tabelle2[[#This Row],[Start]]+1)</f>
        <v>1371</v>
      </c>
      <c r="G2432" s="16">
        <f>Tabelle2[[#This Row],[Size '[bp']]]/$F$3118*100</f>
        <v>4.7278796614962308E-2</v>
      </c>
      <c r="H2432" s="15" t="s">
        <v>11504</v>
      </c>
      <c r="I2432" s="14" t="s">
        <v>9647</v>
      </c>
      <c r="J2432" s="14" t="s">
        <v>6643</v>
      </c>
      <c r="K2432" s="22"/>
      <c r="L2432" s="22"/>
      <c r="M2432" s="24" t="s">
        <v>11000</v>
      </c>
      <c r="N2432" s="21">
        <v>1</v>
      </c>
      <c r="O2432" s="20"/>
      <c r="P2432" s="21">
        <v>1</v>
      </c>
      <c r="Q2432" s="20"/>
    </row>
    <row r="2433" spans="1:17" x14ac:dyDescent="0.25">
      <c r="A2433" s="15" t="s">
        <v>803</v>
      </c>
      <c r="B2433" s="15" t="s">
        <v>5928</v>
      </c>
      <c r="D2433" s="15">
        <v>2557889</v>
      </c>
      <c r="E2433" s="15">
        <v>2559442</v>
      </c>
      <c r="F2433" s="15">
        <f>ABS(Tabelle2[[#This Row],[Stop]]-Tabelle2[[#This Row],[Start]]+1)</f>
        <v>1554</v>
      </c>
      <c r="G2433" s="16">
        <f>Tabelle2[[#This Row],[Size '[bp']]]/$F$3118*100</f>
        <v>5.3589533143436487E-2</v>
      </c>
      <c r="I2433" s="14" t="s">
        <v>6560</v>
      </c>
      <c r="J2433" s="14" t="s">
        <v>11627</v>
      </c>
      <c r="K2433" s="22" t="s">
        <v>7344</v>
      </c>
      <c r="L2433" s="22"/>
      <c r="M2433" s="24"/>
      <c r="N2433" s="20"/>
      <c r="O2433" s="21">
        <v>1</v>
      </c>
      <c r="P2433" s="20"/>
      <c r="Q2433" s="21">
        <v>1</v>
      </c>
    </row>
    <row r="2434" spans="1:17" x14ac:dyDescent="0.25">
      <c r="A2434" s="15" t="s">
        <v>802</v>
      </c>
      <c r="B2434" s="15" t="s">
        <v>5929</v>
      </c>
      <c r="D2434" s="15">
        <v>2559652</v>
      </c>
      <c r="E2434" s="15">
        <v>2560401</v>
      </c>
      <c r="F2434" s="15">
        <f>ABS(Tabelle2[[#This Row],[Stop]]-Tabelle2[[#This Row],[Start]]+1)</f>
        <v>750</v>
      </c>
      <c r="G2434" s="16">
        <f>Tabelle2[[#This Row],[Size '[bp']]]/$F$3118*100</f>
        <v>2.5863674297025331E-2</v>
      </c>
      <c r="I2434" s="14" t="s">
        <v>9648</v>
      </c>
      <c r="J2434" s="14" t="s">
        <v>11627</v>
      </c>
      <c r="K2434" s="22"/>
      <c r="L2434" s="22"/>
      <c r="M2434" s="24"/>
      <c r="N2434" s="20"/>
      <c r="O2434" s="21">
        <v>1</v>
      </c>
      <c r="P2434" s="20"/>
      <c r="Q2434" s="21">
        <v>1</v>
      </c>
    </row>
    <row r="2435" spans="1:17" x14ac:dyDescent="0.25">
      <c r="A2435" s="15" t="s">
        <v>801</v>
      </c>
      <c r="B2435" s="15" t="s">
        <v>5930</v>
      </c>
      <c r="D2435" s="15">
        <v>2561108</v>
      </c>
      <c r="E2435" s="15">
        <v>2560398</v>
      </c>
      <c r="F2435" s="15">
        <f>ABS(Tabelle2[[#This Row],[Stop]]-Tabelle2[[#This Row],[Start]]+1)</f>
        <v>709</v>
      </c>
      <c r="G2435" s="16">
        <f>Tabelle2[[#This Row],[Size '[bp']]]/$F$3118*100</f>
        <v>2.4449793435454614E-2</v>
      </c>
      <c r="I2435" s="14" t="s">
        <v>9649</v>
      </c>
      <c r="J2435" s="14" t="s">
        <v>6563</v>
      </c>
      <c r="K2435" s="22"/>
      <c r="L2435" s="22"/>
      <c r="M2435" s="24"/>
      <c r="N2435" s="20"/>
      <c r="O2435" s="21">
        <v>1</v>
      </c>
      <c r="P2435" s="20"/>
      <c r="Q2435" s="21">
        <v>1</v>
      </c>
    </row>
    <row r="2436" spans="1:17" x14ac:dyDescent="0.25">
      <c r="A2436" s="15" t="s">
        <v>800</v>
      </c>
      <c r="B2436" s="15" t="s">
        <v>5931</v>
      </c>
      <c r="D2436" s="15">
        <v>2561241</v>
      </c>
      <c r="E2436" s="15">
        <v>2561981</v>
      </c>
      <c r="F2436" s="15">
        <f>ABS(Tabelle2[[#This Row],[Stop]]-Tabelle2[[#This Row],[Start]]+1)</f>
        <v>741</v>
      </c>
      <c r="G2436" s="16">
        <f>Tabelle2[[#This Row],[Size '[bp']]]/$F$3118*100</f>
        <v>2.5553310205461026E-2</v>
      </c>
      <c r="I2436" s="14" t="s">
        <v>6568</v>
      </c>
      <c r="J2436" s="14" t="s">
        <v>6566</v>
      </c>
      <c r="K2436" s="22"/>
      <c r="L2436" s="22"/>
      <c r="M2436" s="24"/>
      <c r="N2436" s="21">
        <v>1</v>
      </c>
      <c r="O2436" s="20"/>
      <c r="P2436" s="21">
        <v>1</v>
      </c>
      <c r="Q2436" s="20"/>
    </row>
    <row r="2437" spans="1:17" x14ac:dyDescent="0.25">
      <c r="A2437" s="15" t="s">
        <v>799</v>
      </c>
      <c r="B2437" s="15" t="s">
        <v>5932</v>
      </c>
      <c r="C2437" s="15" t="s">
        <v>9650</v>
      </c>
      <c r="D2437" s="15">
        <v>2563145</v>
      </c>
      <c r="E2437" s="15">
        <v>2561985</v>
      </c>
      <c r="F2437" s="15">
        <f>ABS(Tabelle2[[#This Row],[Stop]]-Tabelle2[[#This Row],[Start]]+1)</f>
        <v>1159</v>
      </c>
      <c r="G2437" s="16">
        <f>Tabelle2[[#This Row],[Size '[bp']]]/$F$3118*100</f>
        <v>3.9967998013669813E-2</v>
      </c>
      <c r="H2437" s="15" t="s">
        <v>9651</v>
      </c>
      <c r="I2437" s="14" t="s">
        <v>9652</v>
      </c>
      <c r="J2437" s="14" t="s">
        <v>6643</v>
      </c>
      <c r="K2437" s="22" t="s">
        <v>6742</v>
      </c>
      <c r="L2437" s="22"/>
      <c r="M2437" s="24" t="s">
        <v>10772</v>
      </c>
      <c r="N2437" s="20"/>
      <c r="O2437" s="20"/>
      <c r="P2437" s="20"/>
      <c r="Q2437" s="20"/>
    </row>
    <row r="2438" spans="1:17" ht="25.5" x14ac:dyDescent="0.25">
      <c r="A2438" s="15" t="s">
        <v>798</v>
      </c>
      <c r="B2438" s="15" t="s">
        <v>5933</v>
      </c>
      <c r="D2438" s="15">
        <v>2564032</v>
      </c>
      <c r="E2438" s="15">
        <v>2563247</v>
      </c>
      <c r="F2438" s="15">
        <f>ABS(Tabelle2[[#This Row],[Stop]]-Tabelle2[[#This Row],[Start]]+1)</f>
        <v>784</v>
      </c>
      <c r="G2438" s="16">
        <f>Tabelle2[[#This Row],[Size '[bp']]]/$F$3118*100</f>
        <v>2.7036160865157147E-2</v>
      </c>
      <c r="I2438" s="14" t="s">
        <v>9653</v>
      </c>
      <c r="J2438" s="14" t="s">
        <v>8827</v>
      </c>
      <c r="K2438" s="22"/>
      <c r="L2438" s="22"/>
      <c r="M2438" s="24"/>
      <c r="N2438" s="20"/>
      <c r="O2438" s="20"/>
      <c r="P2438" s="20"/>
      <c r="Q2438" s="20"/>
    </row>
    <row r="2439" spans="1:17" x14ac:dyDescent="0.25">
      <c r="A2439" s="15" t="s">
        <v>797</v>
      </c>
      <c r="B2439" s="15" t="s">
        <v>5934</v>
      </c>
      <c r="C2439" s="15" t="s">
        <v>9654</v>
      </c>
      <c r="D2439" s="15">
        <v>2564078</v>
      </c>
      <c r="E2439" s="15">
        <v>2564473</v>
      </c>
      <c r="F2439" s="15">
        <f>ABS(Tabelle2[[#This Row],[Stop]]-Tabelle2[[#This Row],[Start]]+1)</f>
        <v>396</v>
      </c>
      <c r="G2439" s="16">
        <f>Tabelle2[[#This Row],[Size '[bp']]]/$F$3118*100</f>
        <v>1.3656020028829374E-2</v>
      </c>
      <c r="H2439" s="15" t="s">
        <v>9655</v>
      </c>
      <c r="I2439" s="14" t="s">
        <v>11262</v>
      </c>
      <c r="K2439" s="22"/>
      <c r="L2439" s="22"/>
      <c r="M2439" s="24" t="s">
        <v>10781</v>
      </c>
      <c r="N2439" s="20"/>
      <c r="O2439" s="20"/>
      <c r="P2439" s="20"/>
      <c r="Q2439" s="20"/>
    </row>
    <row r="2440" spans="1:17" ht="25.5" x14ac:dyDescent="0.25">
      <c r="A2440" s="15" t="s">
        <v>796</v>
      </c>
      <c r="B2440" s="15" t="s">
        <v>5935</v>
      </c>
      <c r="C2440" s="15" t="s">
        <v>9656</v>
      </c>
      <c r="D2440" s="15">
        <v>2564514</v>
      </c>
      <c r="E2440" s="15">
        <v>2565644</v>
      </c>
      <c r="F2440" s="15">
        <f>ABS(Tabelle2[[#This Row],[Stop]]-Tabelle2[[#This Row],[Start]]+1)</f>
        <v>1131</v>
      </c>
      <c r="G2440" s="16">
        <f>Tabelle2[[#This Row],[Size '[bp']]]/$F$3118*100</f>
        <v>3.9002420839914204E-2</v>
      </c>
      <c r="H2440" s="15" t="s">
        <v>9657</v>
      </c>
      <c r="I2440" s="14" t="s">
        <v>9658</v>
      </c>
      <c r="J2440" s="14" t="s">
        <v>8827</v>
      </c>
      <c r="K2440" s="22"/>
      <c r="L2440" s="22"/>
      <c r="M2440" s="24"/>
      <c r="N2440" s="20"/>
      <c r="O2440" s="20"/>
      <c r="P2440" s="20"/>
      <c r="Q2440" s="20"/>
    </row>
    <row r="2441" spans="1:17" x14ac:dyDescent="0.25">
      <c r="A2441" s="15" t="s">
        <v>795</v>
      </c>
      <c r="B2441" s="15" t="s">
        <v>5936</v>
      </c>
      <c r="D2441" s="15">
        <v>2566270</v>
      </c>
      <c r="E2441" s="15">
        <v>2565641</v>
      </c>
      <c r="F2441" s="15">
        <f>ABS(Tabelle2[[#This Row],[Stop]]-Tabelle2[[#This Row],[Start]]+1)</f>
        <v>628</v>
      </c>
      <c r="G2441" s="16">
        <f>Tabelle2[[#This Row],[Size '[bp']]]/$F$3118*100</f>
        <v>2.1656516611375878E-2</v>
      </c>
      <c r="I2441" s="14" t="s">
        <v>6560</v>
      </c>
      <c r="J2441" s="14" t="s">
        <v>11627</v>
      </c>
      <c r="K2441" s="22"/>
      <c r="L2441" s="22"/>
      <c r="M2441" s="24"/>
      <c r="N2441" s="20"/>
      <c r="O2441" s="20"/>
      <c r="P2441" s="20"/>
      <c r="Q2441" s="20"/>
    </row>
    <row r="2442" spans="1:17" x14ac:dyDescent="0.25">
      <c r="A2442" s="15" t="s">
        <v>794</v>
      </c>
      <c r="B2442" s="15" t="s">
        <v>5937</v>
      </c>
      <c r="D2442" s="15">
        <v>2566737</v>
      </c>
      <c r="E2442" s="15">
        <v>2566270</v>
      </c>
      <c r="F2442" s="15">
        <f>ABS(Tabelle2[[#This Row],[Stop]]-Tabelle2[[#This Row],[Start]]+1)</f>
        <v>466</v>
      </c>
      <c r="G2442" s="16">
        <f>Tabelle2[[#This Row],[Size '[bp']]]/$F$3118*100</f>
        <v>1.6069962963218408E-2</v>
      </c>
      <c r="I2442" s="14" t="s">
        <v>9659</v>
      </c>
      <c r="J2442" s="14" t="s">
        <v>6563</v>
      </c>
      <c r="K2442" s="22"/>
      <c r="L2442" s="22"/>
      <c r="M2442" s="24"/>
      <c r="N2442" s="20"/>
      <c r="O2442" s="20"/>
      <c r="P2442" s="20"/>
      <c r="Q2442" s="20"/>
    </row>
    <row r="2443" spans="1:17" x14ac:dyDescent="0.25">
      <c r="A2443" s="15" t="s">
        <v>793</v>
      </c>
      <c r="B2443" s="15" t="s">
        <v>5938</v>
      </c>
      <c r="D2443" s="15">
        <v>2567484</v>
      </c>
      <c r="E2443" s="15">
        <v>2566861</v>
      </c>
      <c r="F2443" s="15">
        <f>ABS(Tabelle2[[#This Row],[Stop]]-Tabelle2[[#This Row],[Start]]+1)</f>
        <v>622</v>
      </c>
      <c r="G2443" s="16">
        <f>Tabelle2[[#This Row],[Size '[bp']]]/$F$3118*100</f>
        <v>2.1449607216999678E-2</v>
      </c>
      <c r="I2443" s="14" t="s">
        <v>6560</v>
      </c>
      <c r="J2443" s="14" t="s">
        <v>11627</v>
      </c>
      <c r="K2443" s="22"/>
      <c r="L2443" s="22"/>
      <c r="M2443" s="24"/>
      <c r="N2443" s="20"/>
      <c r="O2443" s="20"/>
      <c r="P2443" s="20"/>
      <c r="Q2443" s="20"/>
    </row>
    <row r="2444" spans="1:17" x14ac:dyDescent="0.25">
      <c r="A2444" s="15" t="s">
        <v>792</v>
      </c>
      <c r="B2444" s="15" t="s">
        <v>5939</v>
      </c>
      <c r="D2444" s="15">
        <v>2567659</v>
      </c>
      <c r="E2444" s="15">
        <v>2567495</v>
      </c>
      <c r="F2444" s="15">
        <f>ABS(Tabelle2[[#This Row],[Stop]]-Tabelle2[[#This Row],[Start]]+1)</f>
        <v>163</v>
      </c>
      <c r="G2444" s="16">
        <f>Tabelle2[[#This Row],[Size '[bp']]]/$F$3118*100</f>
        <v>5.621038547220172E-3</v>
      </c>
      <c r="I2444" s="14" t="s">
        <v>120</v>
      </c>
      <c r="J2444" s="14" t="s">
        <v>11627</v>
      </c>
      <c r="K2444" s="22"/>
      <c r="L2444" s="22"/>
      <c r="M2444" s="24"/>
      <c r="N2444" s="20"/>
      <c r="O2444" s="20"/>
      <c r="P2444" s="20"/>
      <c r="Q2444" s="20"/>
    </row>
    <row r="2445" spans="1:17" x14ac:dyDescent="0.25">
      <c r="A2445" s="15" t="s">
        <v>791</v>
      </c>
      <c r="B2445" s="15" t="s">
        <v>5940</v>
      </c>
      <c r="D2445" s="15">
        <v>2569391</v>
      </c>
      <c r="E2445" s="15">
        <v>2567721</v>
      </c>
      <c r="F2445" s="15">
        <f>ABS(Tabelle2[[#This Row],[Stop]]-Tabelle2[[#This Row],[Start]]+1)</f>
        <v>1669</v>
      </c>
      <c r="G2445" s="16">
        <f>Tabelle2[[#This Row],[Size '[bp']]]/$F$3118*100</f>
        <v>5.7555296535647046E-2</v>
      </c>
      <c r="I2445" s="14" t="s">
        <v>9660</v>
      </c>
      <c r="J2445" s="14" t="s">
        <v>6563</v>
      </c>
      <c r="K2445" s="22"/>
      <c r="L2445" s="22"/>
      <c r="M2445" s="24"/>
      <c r="N2445" s="20"/>
      <c r="O2445" s="20"/>
      <c r="P2445" s="20"/>
      <c r="Q2445" s="20"/>
    </row>
    <row r="2446" spans="1:17" ht="25.5" x14ac:dyDescent="0.25">
      <c r="A2446" s="15" t="s">
        <v>790</v>
      </c>
      <c r="B2446" s="15" t="s">
        <v>5941</v>
      </c>
      <c r="D2446" s="15">
        <v>2570159</v>
      </c>
      <c r="E2446" s="15">
        <v>2569542</v>
      </c>
      <c r="F2446" s="15">
        <f>ABS(Tabelle2[[#This Row],[Stop]]-Tabelle2[[#This Row],[Start]]+1)</f>
        <v>616</v>
      </c>
      <c r="G2446" s="16">
        <f>Tabelle2[[#This Row],[Size '[bp']]]/$F$3118*100</f>
        <v>2.1242697822623474E-2</v>
      </c>
      <c r="I2446" s="14" t="s">
        <v>9661</v>
      </c>
      <c r="J2446" s="14" t="s">
        <v>6554</v>
      </c>
      <c r="K2446" s="22"/>
      <c r="L2446" s="22"/>
      <c r="M2446" s="24"/>
      <c r="N2446" s="20"/>
      <c r="O2446" s="20"/>
      <c r="P2446" s="20"/>
      <c r="Q2446" s="20"/>
    </row>
    <row r="2447" spans="1:17" x14ac:dyDescent="0.25">
      <c r="A2447" s="15" t="s">
        <v>789</v>
      </c>
      <c r="B2447" s="15" t="s">
        <v>5942</v>
      </c>
      <c r="D2447" s="15">
        <v>2572488</v>
      </c>
      <c r="E2447" s="15">
        <v>2570335</v>
      </c>
      <c r="F2447" s="15">
        <f>ABS(Tabelle2[[#This Row],[Stop]]-Tabelle2[[#This Row],[Start]]+1)</f>
        <v>2152</v>
      </c>
      <c r="G2447" s="16">
        <f>Tabelle2[[#This Row],[Size '[bp']]]/$F$3118*100</f>
        <v>7.4211502782931357E-2</v>
      </c>
      <c r="I2447" s="14" t="s">
        <v>11599</v>
      </c>
      <c r="J2447" s="14" t="s">
        <v>8827</v>
      </c>
      <c r="K2447" s="22"/>
      <c r="L2447" s="22"/>
      <c r="M2447" s="24"/>
      <c r="N2447" s="20"/>
      <c r="O2447" s="20"/>
      <c r="P2447" s="20"/>
      <c r="Q2447" s="20"/>
    </row>
    <row r="2448" spans="1:17" x14ac:dyDescent="0.25">
      <c r="A2448" s="15" t="s">
        <v>9662</v>
      </c>
      <c r="D2448" s="15">
        <v>2572695</v>
      </c>
      <c r="E2448" s="15">
        <v>2572773</v>
      </c>
      <c r="F2448" s="15">
        <f>ABS(Tabelle2[[#This Row],[Stop]]-Tabelle2[[#This Row],[Start]]+1)</f>
        <v>79</v>
      </c>
      <c r="G2448" s="16">
        <f>Tabelle2[[#This Row],[Size '[bp']]]/$F$3118*100</f>
        <v>2.724307025953335E-3</v>
      </c>
      <c r="I2448" s="14" t="s">
        <v>6856</v>
      </c>
      <c r="J2448" s="14" t="s">
        <v>6575</v>
      </c>
      <c r="K2448" s="22"/>
      <c r="L2448" s="22"/>
      <c r="M2448" s="24"/>
      <c r="N2448" s="20"/>
      <c r="O2448" s="20"/>
      <c r="P2448" s="20"/>
      <c r="Q2448" s="20"/>
    </row>
    <row r="2449" spans="1:17" ht="25.5" x14ac:dyDescent="0.25">
      <c r="A2449" s="15" t="s">
        <v>788</v>
      </c>
      <c r="B2449" s="15" t="s">
        <v>5943</v>
      </c>
      <c r="C2449" s="15" t="s">
        <v>9663</v>
      </c>
      <c r="D2449" s="15">
        <v>2573137</v>
      </c>
      <c r="E2449" s="15">
        <v>2574558</v>
      </c>
      <c r="F2449" s="15">
        <f>ABS(Tabelle2[[#This Row],[Stop]]-Tabelle2[[#This Row],[Start]]+1)</f>
        <v>1422</v>
      </c>
      <c r="G2449" s="16">
        <f>Tabelle2[[#This Row],[Size '[bp']]]/$F$3118*100</f>
        <v>4.9037526467160031E-2</v>
      </c>
      <c r="H2449" s="15" t="s">
        <v>9664</v>
      </c>
      <c r="I2449" s="14" t="s">
        <v>9665</v>
      </c>
      <c r="J2449" s="14" t="s">
        <v>7096</v>
      </c>
      <c r="K2449" s="22"/>
      <c r="L2449" s="22"/>
      <c r="M2449" s="24"/>
      <c r="N2449" s="20"/>
      <c r="O2449" s="20"/>
      <c r="P2449" s="20"/>
      <c r="Q2449" s="20"/>
    </row>
    <row r="2450" spans="1:17" x14ac:dyDescent="0.25">
      <c r="A2450" s="15" t="s">
        <v>9666</v>
      </c>
      <c r="D2450" s="15">
        <v>2574631</v>
      </c>
      <c r="E2450" s="15">
        <v>2574709</v>
      </c>
      <c r="F2450" s="15">
        <f>ABS(Tabelle2[[#This Row],[Stop]]-Tabelle2[[#This Row],[Start]]+1)</f>
        <v>79</v>
      </c>
      <c r="G2450" s="16">
        <f>Tabelle2[[#This Row],[Size '[bp']]]/$F$3118*100</f>
        <v>2.724307025953335E-3</v>
      </c>
      <c r="I2450" s="14" t="s">
        <v>9667</v>
      </c>
      <c r="J2450" s="14" t="s">
        <v>6575</v>
      </c>
      <c r="K2450" s="22"/>
      <c r="L2450" s="22"/>
      <c r="M2450" s="24"/>
      <c r="N2450" s="20"/>
      <c r="O2450" s="20"/>
      <c r="P2450" s="20"/>
      <c r="Q2450" s="20"/>
    </row>
    <row r="2451" spans="1:17" ht="25.5" x14ac:dyDescent="0.25">
      <c r="A2451" s="15" t="s">
        <v>787</v>
      </c>
      <c r="B2451" s="15" t="s">
        <v>5944</v>
      </c>
      <c r="C2451" s="15" t="s">
        <v>11498</v>
      </c>
      <c r="D2451" s="15">
        <v>2576258</v>
      </c>
      <c r="E2451" s="15">
        <v>2575617</v>
      </c>
      <c r="F2451" s="15">
        <f>ABS(Tabelle2[[#This Row],[Stop]]-Tabelle2[[#This Row],[Start]]+1)</f>
        <v>640</v>
      </c>
      <c r="G2451" s="16">
        <f>Tabelle2[[#This Row],[Size '[bp']]]/$F$3118*100</f>
        <v>2.2070335400128285E-2</v>
      </c>
      <c r="H2451" s="15" t="s">
        <v>11499</v>
      </c>
      <c r="I2451" s="14" t="s">
        <v>11500</v>
      </c>
      <c r="J2451" s="14" t="s">
        <v>6614</v>
      </c>
      <c r="K2451" s="22" t="s">
        <v>6893</v>
      </c>
      <c r="L2451" s="22"/>
      <c r="M2451" s="24" t="s">
        <v>11492</v>
      </c>
      <c r="N2451" s="20"/>
      <c r="O2451" s="20"/>
      <c r="P2451" s="20"/>
      <c r="Q2451" s="20"/>
    </row>
    <row r="2452" spans="1:17" x14ac:dyDescent="0.25">
      <c r="A2452" s="15" t="s">
        <v>786</v>
      </c>
      <c r="B2452" s="15" t="s">
        <v>5945</v>
      </c>
      <c r="C2452" s="15" t="s">
        <v>11496</v>
      </c>
      <c r="D2452" s="15">
        <v>2577195</v>
      </c>
      <c r="E2452" s="15">
        <v>2576281</v>
      </c>
      <c r="F2452" s="15">
        <f>ABS(Tabelle2[[#This Row],[Stop]]-Tabelle2[[#This Row],[Start]]+1)</f>
        <v>913</v>
      </c>
      <c r="G2452" s="16">
        <f>Tabelle2[[#This Row],[Size '[bp']]]/$F$3118*100</f>
        <v>3.1484712844245505E-2</v>
      </c>
      <c r="H2452" s="15" t="s">
        <v>11497</v>
      </c>
      <c r="I2452" s="14" t="s">
        <v>11495</v>
      </c>
      <c r="J2452" s="14" t="s">
        <v>6614</v>
      </c>
      <c r="K2452" s="22" t="s">
        <v>6893</v>
      </c>
      <c r="L2452" s="22"/>
      <c r="M2452" s="24" t="s">
        <v>11492</v>
      </c>
      <c r="N2452" s="20"/>
      <c r="O2452" s="20"/>
      <c r="P2452" s="20"/>
      <c r="Q2452" s="20"/>
    </row>
    <row r="2453" spans="1:17" x14ac:dyDescent="0.25">
      <c r="A2453" s="15" t="s">
        <v>785</v>
      </c>
      <c r="B2453" s="15" t="s">
        <v>5946</v>
      </c>
      <c r="C2453" s="15" t="s">
        <v>11493</v>
      </c>
      <c r="D2453" s="15">
        <v>2578044</v>
      </c>
      <c r="E2453" s="15">
        <v>2577199</v>
      </c>
      <c r="F2453" s="15">
        <f>ABS(Tabelle2[[#This Row],[Stop]]-Tabelle2[[#This Row],[Start]]+1)</f>
        <v>844</v>
      </c>
      <c r="G2453" s="16">
        <f>Tabelle2[[#This Row],[Size '[bp']]]/$F$3118*100</f>
        <v>2.9105254808919175E-2</v>
      </c>
      <c r="H2453" s="15" t="s">
        <v>11494</v>
      </c>
      <c r="I2453" s="14" t="s">
        <v>11495</v>
      </c>
      <c r="J2453" s="14" t="s">
        <v>6614</v>
      </c>
      <c r="K2453" s="22" t="s">
        <v>6893</v>
      </c>
      <c r="L2453" s="22"/>
      <c r="M2453" s="24" t="s">
        <v>11492</v>
      </c>
      <c r="N2453" s="20"/>
      <c r="O2453" s="20"/>
      <c r="P2453" s="20"/>
      <c r="Q2453" s="20"/>
    </row>
    <row r="2454" spans="1:17" ht="25.5" x14ac:dyDescent="0.25">
      <c r="A2454" s="15" t="s">
        <v>784</v>
      </c>
      <c r="B2454" s="15" t="s">
        <v>5947</v>
      </c>
      <c r="C2454" s="15" t="s">
        <v>11489</v>
      </c>
      <c r="D2454" s="15">
        <v>2579564</v>
      </c>
      <c r="E2454" s="15">
        <v>2578233</v>
      </c>
      <c r="F2454" s="15">
        <f>ABS(Tabelle2[[#This Row],[Stop]]-Tabelle2[[#This Row],[Start]]+1)</f>
        <v>1330</v>
      </c>
      <c r="G2454" s="16">
        <f>Tabelle2[[#This Row],[Size '[bp']]]/$F$3118*100</f>
        <v>4.5864915753391591E-2</v>
      </c>
      <c r="H2454" s="15" t="s">
        <v>11490</v>
      </c>
      <c r="I2454" s="14" t="s">
        <v>11491</v>
      </c>
      <c r="J2454" s="14" t="s">
        <v>6614</v>
      </c>
      <c r="K2454" s="22" t="s">
        <v>6893</v>
      </c>
      <c r="L2454" s="22"/>
      <c r="M2454" s="24" t="s">
        <v>11492</v>
      </c>
      <c r="N2454" s="20"/>
      <c r="O2454" s="20"/>
      <c r="P2454" s="20"/>
      <c r="Q2454" s="20"/>
    </row>
    <row r="2455" spans="1:17" x14ac:dyDescent="0.25">
      <c r="A2455" s="15" t="s">
        <v>783</v>
      </c>
      <c r="B2455" s="15" t="s">
        <v>5948</v>
      </c>
      <c r="D2455" s="15">
        <v>2581101</v>
      </c>
      <c r="E2455" s="15">
        <v>2579857</v>
      </c>
      <c r="F2455" s="15">
        <f>ABS(Tabelle2[[#This Row],[Stop]]-Tabelle2[[#This Row],[Start]]+1)</f>
        <v>1243</v>
      </c>
      <c r="G2455" s="16">
        <f>Tabelle2[[#This Row],[Size '[bp']]]/$F$3118*100</f>
        <v>4.2864729534936655E-2</v>
      </c>
      <c r="I2455" s="14" t="s">
        <v>6560</v>
      </c>
      <c r="J2455" s="14" t="s">
        <v>11627</v>
      </c>
      <c r="K2455" s="22"/>
      <c r="L2455" s="22"/>
      <c r="M2455" s="24"/>
      <c r="N2455" s="20"/>
      <c r="O2455" s="20"/>
      <c r="P2455" s="20"/>
      <c r="Q2455" s="20"/>
    </row>
    <row r="2456" spans="1:17" ht="25.5" x14ac:dyDescent="0.25">
      <c r="A2456" s="15" t="s">
        <v>782</v>
      </c>
      <c r="B2456" s="15" t="s">
        <v>5949</v>
      </c>
      <c r="C2456" s="15" t="s">
        <v>11485</v>
      </c>
      <c r="D2456" s="15">
        <v>2582314</v>
      </c>
      <c r="E2456" s="15">
        <v>2581184</v>
      </c>
      <c r="F2456" s="15">
        <f>ABS(Tabelle2[[#This Row],[Stop]]-Tabelle2[[#This Row],[Start]]+1)</f>
        <v>1129</v>
      </c>
      <c r="G2456" s="16">
        <f>Tabelle2[[#This Row],[Size '[bp']]]/$F$3118*100</f>
        <v>3.8933451041788802E-2</v>
      </c>
      <c r="H2456" s="15" t="s">
        <v>11486</v>
      </c>
      <c r="I2456" s="14" t="s">
        <v>11487</v>
      </c>
      <c r="J2456" s="14" t="s">
        <v>6614</v>
      </c>
      <c r="K2456" s="22" t="s">
        <v>6826</v>
      </c>
      <c r="L2456" s="22"/>
      <c r="M2456" s="24" t="s">
        <v>11488</v>
      </c>
      <c r="N2456" s="20"/>
      <c r="O2456" s="20"/>
      <c r="P2456" s="20"/>
      <c r="Q2456" s="20"/>
    </row>
    <row r="2457" spans="1:17" ht="25.5" x14ac:dyDescent="0.25">
      <c r="A2457" s="15" t="s">
        <v>781</v>
      </c>
      <c r="B2457" s="15" t="s">
        <v>5950</v>
      </c>
      <c r="C2457" s="15" t="s">
        <v>9668</v>
      </c>
      <c r="D2457" s="15">
        <v>2583258</v>
      </c>
      <c r="E2457" s="15">
        <v>2583950</v>
      </c>
      <c r="F2457" s="15">
        <f>ABS(Tabelle2[[#This Row],[Stop]]-Tabelle2[[#This Row],[Start]]+1)</f>
        <v>693</v>
      </c>
      <c r="G2457" s="16">
        <f>Tabelle2[[#This Row],[Size '[bp']]]/$F$3118*100</f>
        <v>2.3898035050451408E-2</v>
      </c>
      <c r="H2457" s="15" t="s">
        <v>9669</v>
      </c>
      <c r="I2457" s="14" t="s">
        <v>9670</v>
      </c>
      <c r="J2457" s="14" t="s">
        <v>6554</v>
      </c>
      <c r="K2457" s="22"/>
      <c r="L2457" s="22"/>
      <c r="M2457" s="24"/>
      <c r="N2457" s="20"/>
      <c r="O2457" s="20"/>
      <c r="P2457" s="20"/>
      <c r="Q2457" s="20"/>
    </row>
    <row r="2458" spans="1:17" x14ac:dyDescent="0.25">
      <c r="A2458" s="15" t="s">
        <v>780</v>
      </c>
      <c r="D2458" s="15">
        <v>2584137</v>
      </c>
      <c r="E2458" s="15">
        <v>2584829</v>
      </c>
      <c r="F2458" s="15">
        <f>ABS(Tabelle2[[#This Row],[Stop]]-Tabelle2[[#This Row],[Start]]+1)</f>
        <v>693</v>
      </c>
      <c r="G2458" s="16">
        <f>Tabelle2[[#This Row],[Size '[bp']]]/$F$3118*100</f>
        <v>2.3898035050451408E-2</v>
      </c>
      <c r="I2458" s="14" t="s">
        <v>6589</v>
      </c>
      <c r="J2458" s="14" t="s">
        <v>11627</v>
      </c>
      <c r="K2458" s="22"/>
      <c r="L2458" s="22"/>
      <c r="M2458" s="24"/>
      <c r="N2458" s="20"/>
      <c r="O2458" s="20"/>
      <c r="P2458" s="20"/>
      <c r="Q2458" s="20"/>
    </row>
    <row r="2459" spans="1:17" x14ac:dyDescent="0.25">
      <c r="A2459" s="15" t="s">
        <v>779</v>
      </c>
      <c r="B2459" s="15" t="s">
        <v>5951</v>
      </c>
      <c r="D2459" s="15">
        <v>2585310</v>
      </c>
      <c r="E2459" s="15">
        <v>2584822</v>
      </c>
      <c r="F2459" s="15">
        <f>ABS(Tabelle2[[#This Row],[Stop]]-Tabelle2[[#This Row],[Start]]+1)</f>
        <v>487</v>
      </c>
      <c r="G2459" s="16">
        <f>Tabelle2[[#This Row],[Size '[bp']]]/$F$3118*100</f>
        <v>1.6794145843535117E-2</v>
      </c>
      <c r="I2459" s="14" t="s">
        <v>9671</v>
      </c>
      <c r="J2459" s="14" t="s">
        <v>6566</v>
      </c>
      <c r="K2459" s="22"/>
      <c r="L2459" s="22"/>
      <c r="M2459" s="24"/>
      <c r="N2459" s="20"/>
      <c r="O2459" s="20"/>
      <c r="P2459" s="20"/>
      <c r="Q2459" s="20"/>
    </row>
    <row r="2460" spans="1:17" x14ac:dyDescent="0.25">
      <c r="A2460" s="15" t="s">
        <v>778</v>
      </c>
      <c r="B2460" s="15" t="s">
        <v>5952</v>
      </c>
      <c r="C2460" s="15" t="s">
        <v>9672</v>
      </c>
      <c r="D2460" s="15">
        <v>2585386</v>
      </c>
      <c r="E2460" s="15">
        <v>2586177</v>
      </c>
      <c r="F2460" s="15">
        <f>ABS(Tabelle2[[#This Row],[Stop]]-Tabelle2[[#This Row],[Start]]+1)</f>
        <v>792</v>
      </c>
      <c r="G2460" s="16">
        <f>Tabelle2[[#This Row],[Size '[bp']]]/$F$3118*100</f>
        <v>2.7312040057658749E-2</v>
      </c>
      <c r="H2460" s="15" t="s">
        <v>9673</v>
      </c>
      <c r="I2460" s="14" t="s">
        <v>9674</v>
      </c>
      <c r="J2460" s="14" t="s">
        <v>6614</v>
      </c>
      <c r="K2460" s="22"/>
      <c r="L2460" s="22"/>
      <c r="M2460" s="24"/>
      <c r="N2460" s="20"/>
      <c r="O2460" s="20"/>
      <c r="P2460" s="20"/>
      <c r="Q2460" s="20"/>
    </row>
    <row r="2461" spans="1:17" x14ac:dyDescent="0.25">
      <c r="A2461" s="15" t="s">
        <v>777</v>
      </c>
      <c r="B2461" s="15" t="s">
        <v>5953</v>
      </c>
      <c r="D2461" s="15">
        <v>2586209</v>
      </c>
      <c r="E2461" s="15">
        <v>2587087</v>
      </c>
      <c r="F2461" s="15">
        <f>ABS(Tabelle2[[#This Row],[Stop]]-Tabelle2[[#This Row],[Start]]+1)</f>
        <v>879</v>
      </c>
      <c r="G2461" s="16">
        <f>Tabelle2[[#This Row],[Size '[bp']]]/$F$3118*100</f>
        <v>3.0312226276113692E-2</v>
      </c>
      <c r="I2461" s="14" t="s">
        <v>9675</v>
      </c>
      <c r="J2461" s="14" t="s">
        <v>6563</v>
      </c>
      <c r="K2461" s="22"/>
      <c r="L2461" s="22"/>
      <c r="M2461" s="24" t="s">
        <v>11011</v>
      </c>
      <c r="N2461" s="20"/>
      <c r="O2461" s="20"/>
      <c r="P2461" s="20"/>
      <c r="Q2461" s="20"/>
    </row>
    <row r="2462" spans="1:17" x14ac:dyDescent="0.25">
      <c r="A2462" s="15" t="s">
        <v>776</v>
      </c>
      <c r="B2462" s="15" t="s">
        <v>5954</v>
      </c>
      <c r="D2462" s="15">
        <v>2588794</v>
      </c>
      <c r="E2462" s="15">
        <v>2587610</v>
      </c>
      <c r="F2462" s="15">
        <f>ABS(Tabelle2[[#This Row],[Stop]]-Tabelle2[[#This Row],[Start]]+1)</f>
        <v>1183</v>
      </c>
      <c r="G2462" s="16">
        <f>Tabelle2[[#This Row],[Size '[bp']]]/$F$3118*100</f>
        <v>4.0795635591174627E-2</v>
      </c>
      <c r="I2462" s="14" t="s">
        <v>6560</v>
      </c>
      <c r="J2462" s="14" t="s">
        <v>11627</v>
      </c>
      <c r="K2462" s="22"/>
      <c r="L2462" s="22"/>
      <c r="M2462" s="24"/>
      <c r="N2462" s="20"/>
      <c r="O2462" s="20"/>
      <c r="P2462" s="20"/>
      <c r="Q2462" s="20"/>
    </row>
    <row r="2463" spans="1:17" x14ac:dyDescent="0.25">
      <c r="A2463" s="15" t="s">
        <v>775</v>
      </c>
      <c r="B2463" s="15" t="s">
        <v>5955</v>
      </c>
      <c r="C2463" s="15" t="s">
        <v>774</v>
      </c>
      <c r="D2463" s="15">
        <v>2588920</v>
      </c>
      <c r="E2463" s="15">
        <v>2589672</v>
      </c>
      <c r="F2463" s="15">
        <f>ABS(Tabelle2[[#This Row],[Stop]]-Tabelle2[[#This Row],[Start]]+1)</f>
        <v>753</v>
      </c>
      <c r="G2463" s="16">
        <f>Tabelle2[[#This Row],[Size '[bp']]]/$F$3118*100</f>
        <v>2.5967128994213433E-2</v>
      </c>
      <c r="H2463" s="15" t="s">
        <v>9676</v>
      </c>
      <c r="I2463" s="14" t="s">
        <v>9677</v>
      </c>
      <c r="J2463" s="14" t="s">
        <v>6614</v>
      </c>
      <c r="K2463" s="22"/>
      <c r="L2463" s="22"/>
      <c r="M2463" s="24"/>
      <c r="N2463" s="20"/>
      <c r="O2463" s="20"/>
      <c r="P2463" s="20"/>
      <c r="Q2463" s="20"/>
    </row>
    <row r="2464" spans="1:17" ht="25.5" x14ac:dyDescent="0.25">
      <c r="A2464" s="15" t="s">
        <v>773</v>
      </c>
      <c r="B2464" s="15" t="s">
        <v>5956</v>
      </c>
      <c r="C2464" s="15" t="s">
        <v>9678</v>
      </c>
      <c r="D2464" s="15">
        <v>2589746</v>
      </c>
      <c r="E2464" s="15">
        <v>2590546</v>
      </c>
      <c r="F2464" s="15">
        <f>ABS(Tabelle2[[#This Row],[Stop]]-Tabelle2[[#This Row],[Start]]+1)</f>
        <v>801</v>
      </c>
      <c r="G2464" s="16">
        <f>Tabelle2[[#This Row],[Size '[bp']]]/$F$3118*100</f>
        <v>2.7622404149223054E-2</v>
      </c>
      <c r="H2464" s="15" t="s">
        <v>9679</v>
      </c>
      <c r="I2464" s="14" t="s">
        <v>9680</v>
      </c>
      <c r="J2464" s="14" t="s">
        <v>6632</v>
      </c>
      <c r="K2464" s="29"/>
      <c r="L2464" s="29"/>
      <c r="M2464" s="30" t="s">
        <v>11551</v>
      </c>
      <c r="N2464" s="20"/>
      <c r="O2464" s="20"/>
      <c r="P2464" s="20"/>
      <c r="Q2464" s="20"/>
    </row>
    <row r="2465" spans="1:17" ht="25.5" x14ac:dyDescent="0.25">
      <c r="A2465" s="15" t="s">
        <v>772</v>
      </c>
      <c r="B2465" s="15" t="s">
        <v>5957</v>
      </c>
      <c r="C2465" s="15" t="s">
        <v>771</v>
      </c>
      <c r="D2465" s="15">
        <v>2590556</v>
      </c>
      <c r="E2465" s="15">
        <v>2591215</v>
      </c>
      <c r="F2465" s="15">
        <f>ABS(Tabelle2[[#This Row],[Stop]]-Tabelle2[[#This Row],[Start]]+1)</f>
        <v>660</v>
      </c>
      <c r="G2465" s="16">
        <f>Tabelle2[[#This Row],[Size '[bp']]]/$F$3118*100</f>
        <v>2.2760033381382293E-2</v>
      </c>
      <c r="H2465" s="15" t="s">
        <v>9681</v>
      </c>
      <c r="I2465" s="14" t="s">
        <v>10632</v>
      </c>
      <c r="J2465" s="14" t="s">
        <v>6758</v>
      </c>
      <c r="K2465" s="22"/>
      <c r="L2465" s="22"/>
      <c r="M2465" s="24"/>
      <c r="N2465" s="20"/>
      <c r="O2465" s="20"/>
      <c r="P2465" s="20"/>
      <c r="Q2465" s="20"/>
    </row>
    <row r="2466" spans="1:17" ht="25.5" x14ac:dyDescent="0.25">
      <c r="A2466" s="15" t="s">
        <v>770</v>
      </c>
      <c r="B2466" s="15" t="s">
        <v>5958</v>
      </c>
      <c r="D2466" s="15">
        <v>2592456</v>
      </c>
      <c r="E2466" s="15">
        <v>2591212</v>
      </c>
      <c r="F2466" s="15">
        <f>ABS(Tabelle2[[#This Row],[Stop]]-Tabelle2[[#This Row],[Start]]+1)</f>
        <v>1243</v>
      </c>
      <c r="G2466" s="16">
        <f>Tabelle2[[#This Row],[Size '[bp']]]/$F$3118*100</f>
        <v>4.2864729534936655E-2</v>
      </c>
      <c r="I2466" s="14" t="s">
        <v>9682</v>
      </c>
      <c r="J2466" s="14" t="s">
        <v>9683</v>
      </c>
      <c r="K2466" s="22"/>
      <c r="L2466" s="22"/>
      <c r="M2466" s="24"/>
      <c r="N2466" s="20"/>
      <c r="O2466" s="20"/>
      <c r="P2466" s="20"/>
      <c r="Q2466" s="20"/>
    </row>
    <row r="2467" spans="1:17" x14ac:dyDescent="0.25">
      <c r="A2467" s="15" t="s">
        <v>769</v>
      </c>
      <c r="B2467" s="15" t="s">
        <v>5959</v>
      </c>
      <c r="C2467" s="15" t="s">
        <v>768</v>
      </c>
      <c r="D2467" s="15">
        <v>2593855</v>
      </c>
      <c r="E2467" s="15">
        <v>2592644</v>
      </c>
      <c r="F2467" s="15">
        <f>ABS(Tabelle2[[#This Row],[Stop]]-Tabelle2[[#This Row],[Start]]+1)</f>
        <v>1210</v>
      </c>
      <c r="G2467" s="16">
        <f>Tabelle2[[#This Row],[Size '[bp']]]/$F$3118*100</f>
        <v>4.1726727865867536E-2</v>
      </c>
      <c r="H2467" s="15" t="s">
        <v>9684</v>
      </c>
      <c r="I2467" s="14" t="s">
        <v>9685</v>
      </c>
      <c r="J2467" s="14" t="s">
        <v>6563</v>
      </c>
      <c r="K2467" s="22"/>
      <c r="L2467" s="22"/>
      <c r="M2467" s="24"/>
      <c r="N2467" s="20"/>
      <c r="O2467" s="20"/>
      <c r="P2467" s="20"/>
      <c r="Q2467" s="20"/>
    </row>
    <row r="2468" spans="1:17" x14ac:dyDescent="0.25">
      <c r="A2468" s="15" t="s">
        <v>9686</v>
      </c>
      <c r="D2468" s="15">
        <v>2594320</v>
      </c>
      <c r="E2468" s="15">
        <v>2594397</v>
      </c>
      <c r="F2468" s="15">
        <f>ABS(Tabelle2[[#This Row],[Stop]]-Tabelle2[[#This Row],[Start]]+1)</f>
        <v>78</v>
      </c>
      <c r="G2468" s="16">
        <f>Tabelle2[[#This Row],[Size '[bp']]]/$F$3118*100</f>
        <v>2.6898221268906349E-3</v>
      </c>
      <c r="I2468" s="14" t="s">
        <v>9687</v>
      </c>
      <c r="J2468" s="14" t="s">
        <v>6575</v>
      </c>
      <c r="K2468" s="22"/>
      <c r="L2468" s="22"/>
      <c r="M2468" s="24"/>
      <c r="N2468" s="20"/>
      <c r="O2468" s="20"/>
      <c r="P2468" s="20"/>
      <c r="Q2468" s="20"/>
    </row>
    <row r="2469" spans="1:17" x14ac:dyDescent="0.25">
      <c r="A2469" s="15" t="s">
        <v>9688</v>
      </c>
      <c r="D2469" s="15">
        <v>2594398</v>
      </c>
      <c r="E2469" s="15">
        <v>2594557</v>
      </c>
      <c r="F2469" s="15">
        <f>ABS(Tabelle2[[#This Row],[Stop]]-Tabelle2[[#This Row],[Start]]+1)</f>
        <v>160</v>
      </c>
      <c r="G2469" s="16">
        <f>Tabelle2[[#This Row],[Size '[bp']]]/$F$3118*100</f>
        <v>5.5175838500320712E-3</v>
      </c>
      <c r="I2469" s="14" t="s">
        <v>9687</v>
      </c>
      <c r="J2469" s="14" t="s">
        <v>6575</v>
      </c>
      <c r="K2469" s="22"/>
      <c r="L2469" s="22"/>
      <c r="M2469" s="24"/>
      <c r="N2469" s="20"/>
      <c r="O2469" s="20"/>
      <c r="P2469" s="20"/>
      <c r="Q2469" s="20"/>
    </row>
    <row r="2470" spans="1:17" x14ac:dyDescent="0.25">
      <c r="A2470" s="15" t="s">
        <v>767</v>
      </c>
      <c r="B2470" s="15" t="s">
        <v>5960</v>
      </c>
      <c r="D2470" s="15">
        <v>2594635</v>
      </c>
      <c r="E2470" s="15">
        <v>2595282</v>
      </c>
      <c r="F2470" s="15">
        <f>ABS(Tabelle2[[#This Row],[Stop]]-Tabelle2[[#This Row],[Start]]+1)</f>
        <v>648</v>
      </c>
      <c r="G2470" s="16">
        <f>Tabelle2[[#This Row],[Size '[bp']]]/$F$3118*100</f>
        <v>2.2346214592629889E-2</v>
      </c>
      <c r="I2470" s="14" t="s">
        <v>9689</v>
      </c>
      <c r="J2470" s="14" t="s">
        <v>11627</v>
      </c>
      <c r="K2470" s="22"/>
      <c r="L2470" s="22"/>
      <c r="M2470" s="24"/>
      <c r="N2470" s="20"/>
      <c r="O2470" s="20"/>
      <c r="P2470" s="20"/>
      <c r="Q2470" s="20"/>
    </row>
    <row r="2471" spans="1:17" x14ac:dyDescent="0.25">
      <c r="A2471" s="15" t="s">
        <v>766</v>
      </c>
      <c r="D2471" s="15">
        <v>2595444</v>
      </c>
      <c r="E2471" s="15">
        <v>2595292</v>
      </c>
      <c r="F2471" s="15">
        <f>ABS(Tabelle2[[#This Row],[Stop]]-Tabelle2[[#This Row],[Start]]+1)</f>
        <v>151</v>
      </c>
      <c r="G2471" s="16">
        <f>Tabelle2[[#This Row],[Size '[bp']]]/$F$3118*100</f>
        <v>5.2072197584677668E-3</v>
      </c>
      <c r="I2471" s="14" t="s">
        <v>120</v>
      </c>
      <c r="J2471" s="14" t="s">
        <v>11627</v>
      </c>
      <c r="K2471" s="22"/>
      <c r="L2471" s="22"/>
      <c r="M2471" s="24"/>
      <c r="N2471" s="20"/>
      <c r="O2471" s="20"/>
      <c r="P2471" s="20"/>
      <c r="Q2471" s="20"/>
    </row>
    <row r="2472" spans="1:17" ht="25.5" x14ac:dyDescent="0.25">
      <c r="A2472" s="15" t="s">
        <v>765</v>
      </c>
      <c r="B2472" s="15" t="s">
        <v>5961</v>
      </c>
      <c r="C2472" s="15" t="s">
        <v>9690</v>
      </c>
      <c r="D2472" s="15">
        <v>2597032</v>
      </c>
      <c r="E2472" s="15">
        <v>2595722</v>
      </c>
      <c r="F2472" s="15">
        <f>ABS(Tabelle2[[#This Row],[Stop]]-Tabelle2[[#This Row],[Start]]+1)</f>
        <v>1309</v>
      </c>
      <c r="G2472" s="16">
        <f>Tabelle2[[#This Row],[Size '[bp']]]/$F$3118*100</f>
        <v>4.5140732873074879E-2</v>
      </c>
      <c r="H2472" s="15" t="s">
        <v>9691</v>
      </c>
      <c r="I2472" s="14" t="s">
        <v>6808</v>
      </c>
      <c r="J2472" s="14" t="s">
        <v>6554</v>
      </c>
      <c r="K2472" s="22"/>
      <c r="L2472" s="22"/>
      <c r="M2472" s="24"/>
      <c r="N2472" s="21">
        <v>1</v>
      </c>
      <c r="O2472" s="21"/>
      <c r="P2472" s="21">
        <v>1</v>
      </c>
      <c r="Q2472" s="20"/>
    </row>
    <row r="2473" spans="1:17" x14ac:dyDescent="0.25">
      <c r="A2473" s="15" t="s">
        <v>764</v>
      </c>
      <c r="B2473" s="15" t="s">
        <v>5962</v>
      </c>
      <c r="D2473" s="15">
        <v>2597274</v>
      </c>
      <c r="E2473" s="15">
        <v>2597483</v>
      </c>
      <c r="F2473" s="15">
        <f>ABS(Tabelle2[[#This Row],[Stop]]-Tabelle2[[#This Row],[Start]]+1)</f>
        <v>210</v>
      </c>
      <c r="G2473" s="16">
        <f>Tabelle2[[#This Row],[Size '[bp']]]/$F$3118*100</f>
        <v>7.2418288031670924E-3</v>
      </c>
      <c r="I2473" s="14" t="s">
        <v>6564</v>
      </c>
      <c r="J2473" s="14" t="s">
        <v>11627</v>
      </c>
      <c r="K2473" s="22"/>
      <c r="L2473" s="22"/>
      <c r="M2473" s="24"/>
      <c r="N2473" s="20"/>
      <c r="O2473" s="20"/>
      <c r="P2473" s="20"/>
      <c r="Q2473" s="20"/>
    </row>
    <row r="2474" spans="1:17" x14ac:dyDescent="0.25">
      <c r="A2474" s="15" t="s">
        <v>763</v>
      </c>
      <c r="B2474" s="15" t="s">
        <v>5963</v>
      </c>
      <c r="D2474" s="15">
        <v>2598121</v>
      </c>
      <c r="E2474" s="15">
        <v>2597480</v>
      </c>
      <c r="F2474" s="15">
        <f>ABS(Tabelle2[[#This Row],[Stop]]-Tabelle2[[#This Row],[Start]]+1)</f>
        <v>640</v>
      </c>
      <c r="G2474" s="16">
        <f>Tabelle2[[#This Row],[Size '[bp']]]/$F$3118*100</f>
        <v>2.2070335400128285E-2</v>
      </c>
      <c r="I2474" s="14" t="s">
        <v>6589</v>
      </c>
      <c r="J2474" s="14" t="s">
        <v>11627</v>
      </c>
      <c r="K2474" s="22"/>
      <c r="L2474" s="22"/>
      <c r="M2474" s="24"/>
      <c r="N2474" s="20"/>
      <c r="O2474" s="20"/>
      <c r="P2474" s="20"/>
      <c r="Q2474" s="20"/>
    </row>
    <row r="2475" spans="1:17" x14ac:dyDescent="0.25">
      <c r="A2475" s="15" t="s">
        <v>762</v>
      </c>
      <c r="B2475" s="15" t="s">
        <v>5964</v>
      </c>
      <c r="C2475" s="15" t="s">
        <v>761</v>
      </c>
      <c r="D2475" s="15">
        <v>2599405</v>
      </c>
      <c r="E2475" s="15">
        <v>2598164</v>
      </c>
      <c r="F2475" s="15">
        <f>ABS(Tabelle2[[#This Row],[Stop]]-Tabelle2[[#This Row],[Start]]+1)</f>
        <v>1240</v>
      </c>
      <c r="G2475" s="16">
        <f>Tabelle2[[#This Row],[Size '[bp']]]/$F$3118*100</f>
        <v>4.2761274837748546E-2</v>
      </c>
      <c r="H2475" s="15" t="s">
        <v>9692</v>
      </c>
      <c r="I2475" s="14" t="s">
        <v>9693</v>
      </c>
      <c r="J2475" s="14" t="s">
        <v>6643</v>
      </c>
      <c r="K2475" s="22"/>
      <c r="L2475" s="22"/>
      <c r="M2475" s="24" t="s">
        <v>10985</v>
      </c>
      <c r="N2475" s="20"/>
      <c r="O2475" s="20"/>
      <c r="P2475" s="20"/>
      <c r="Q2475" s="20"/>
    </row>
    <row r="2476" spans="1:17" ht="25.5" x14ac:dyDescent="0.25">
      <c r="A2476" s="15" t="s">
        <v>760</v>
      </c>
      <c r="B2476" s="15" t="s">
        <v>5965</v>
      </c>
      <c r="D2476" s="15">
        <v>2599598</v>
      </c>
      <c r="E2476" s="15">
        <v>2600053</v>
      </c>
      <c r="F2476" s="15">
        <f>ABS(Tabelle2[[#This Row],[Stop]]-Tabelle2[[#This Row],[Start]]+1)</f>
        <v>456</v>
      </c>
      <c r="G2476" s="16">
        <f>Tabelle2[[#This Row],[Size '[bp']]]/$F$3118*100</f>
        <v>1.5725113972591402E-2</v>
      </c>
      <c r="I2476" s="14" t="s">
        <v>9694</v>
      </c>
      <c r="J2476" s="14" t="s">
        <v>6566</v>
      </c>
      <c r="K2476" s="22"/>
      <c r="L2476" s="22"/>
      <c r="M2476" s="24"/>
      <c r="N2476" s="20"/>
      <c r="O2476" s="20"/>
      <c r="P2476" s="20"/>
      <c r="Q2476" s="20"/>
    </row>
    <row r="2477" spans="1:17" x14ac:dyDescent="0.25">
      <c r="A2477" s="15" t="s">
        <v>759</v>
      </c>
      <c r="B2477" s="15" t="s">
        <v>5966</v>
      </c>
      <c r="D2477" s="15">
        <v>2600050</v>
      </c>
      <c r="E2477" s="15">
        <v>2600529</v>
      </c>
      <c r="F2477" s="15">
        <f>ABS(Tabelle2[[#This Row],[Stop]]-Tabelle2[[#This Row],[Start]]+1)</f>
        <v>480</v>
      </c>
      <c r="G2477" s="16">
        <f>Tabelle2[[#This Row],[Size '[bp']]]/$F$3118*100</f>
        <v>1.6552751550096213E-2</v>
      </c>
      <c r="I2477" s="14" t="s">
        <v>9695</v>
      </c>
      <c r="J2477" s="14" t="s">
        <v>6566</v>
      </c>
      <c r="K2477" s="22"/>
      <c r="L2477" s="22"/>
      <c r="M2477" s="24"/>
      <c r="N2477" s="20"/>
      <c r="O2477" s="20"/>
      <c r="P2477" s="20"/>
      <c r="Q2477" s="20"/>
    </row>
    <row r="2478" spans="1:17" x14ac:dyDescent="0.25">
      <c r="A2478" s="15" t="s">
        <v>758</v>
      </c>
      <c r="B2478" s="15" t="s">
        <v>5967</v>
      </c>
      <c r="C2478" s="15" t="s">
        <v>9696</v>
      </c>
      <c r="D2478" s="15">
        <v>2600600</v>
      </c>
      <c r="E2478" s="15">
        <v>2602156</v>
      </c>
      <c r="F2478" s="15">
        <f>ABS(Tabelle2[[#This Row],[Stop]]-Tabelle2[[#This Row],[Start]]+1)</f>
        <v>1557</v>
      </c>
      <c r="G2478" s="16">
        <f>Tabelle2[[#This Row],[Size '[bp']]]/$F$3118*100</f>
        <v>5.3692987840624588E-2</v>
      </c>
      <c r="H2478" s="15" t="s">
        <v>9697</v>
      </c>
      <c r="I2478" s="14" t="s">
        <v>9698</v>
      </c>
      <c r="J2478" s="14" t="s">
        <v>6614</v>
      </c>
      <c r="K2478" s="22"/>
      <c r="L2478" s="22"/>
      <c r="M2478" s="24"/>
      <c r="N2478" s="20"/>
      <c r="O2478" s="20"/>
      <c r="P2478" s="20"/>
      <c r="Q2478" s="20"/>
    </row>
    <row r="2479" spans="1:17" ht="25.5" x14ac:dyDescent="0.25">
      <c r="A2479" s="15" t="s">
        <v>757</v>
      </c>
      <c r="B2479" s="15" t="s">
        <v>5968</v>
      </c>
      <c r="C2479" s="15" t="s">
        <v>9699</v>
      </c>
      <c r="D2479" s="15">
        <v>2602310</v>
      </c>
      <c r="E2479" s="15">
        <v>2602813</v>
      </c>
      <c r="F2479" s="15">
        <f>ABS(Tabelle2[[#This Row],[Stop]]-Tabelle2[[#This Row],[Start]]+1)</f>
        <v>504</v>
      </c>
      <c r="G2479" s="16">
        <f>Tabelle2[[#This Row],[Size '[bp']]]/$F$3118*100</f>
        <v>1.7380389127601023E-2</v>
      </c>
      <c r="H2479" s="15" t="s">
        <v>9700</v>
      </c>
      <c r="I2479" s="14" t="s">
        <v>9701</v>
      </c>
      <c r="J2479" s="14" t="s">
        <v>7093</v>
      </c>
      <c r="K2479" s="22" t="s">
        <v>9702</v>
      </c>
      <c r="L2479" s="22"/>
      <c r="M2479" s="24" t="s">
        <v>11505</v>
      </c>
      <c r="N2479" s="20"/>
      <c r="O2479" s="20"/>
      <c r="P2479" s="20"/>
      <c r="Q2479" s="20"/>
    </row>
    <row r="2480" spans="1:17" ht="25.5" x14ac:dyDescent="0.25">
      <c r="A2480" s="15" t="s">
        <v>756</v>
      </c>
      <c r="B2480" s="15" t="s">
        <v>5969</v>
      </c>
      <c r="D2480" s="15">
        <v>2602977</v>
      </c>
      <c r="E2480" s="15">
        <v>2604143</v>
      </c>
      <c r="F2480" s="15">
        <f>ABS(Tabelle2[[#This Row],[Stop]]-Tabelle2[[#This Row],[Start]]+1)</f>
        <v>1167</v>
      </c>
      <c r="G2480" s="16">
        <f>Tabelle2[[#This Row],[Size '[bp']]]/$F$3118*100</f>
        <v>4.0243877206171418E-2</v>
      </c>
      <c r="I2480" s="14" t="s">
        <v>9703</v>
      </c>
      <c r="J2480" s="14" t="s">
        <v>6554</v>
      </c>
      <c r="K2480" s="22" t="s">
        <v>7344</v>
      </c>
      <c r="L2480" s="22"/>
      <c r="M2480" s="24"/>
      <c r="N2480" s="20"/>
      <c r="O2480" s="20"/>
      <c r="P2480" s="20"/>
      <c r="Q2480" s="20"/>
    </row>
    <row r="2481" spans="1:17" x14ac:dyDescent="0.25">
      <c r="A2481" s="15" t="s">
        <v>755</v>
      </c>
      <c r="B2481" s="15" t="s">
        <v>5970</v>
      </c>
      <c r="C2481" s="15" t="s">
        <v>9704</v>
      </c>
      <c r="D2481" s="15">
        <v>2604217</v>
      </c>
      <c r="E2481" s="15">
        <v>2604777</v>
      </c>
      <c r="F2481" s="15">
        <f>ABS(Tabelle2[[#This Row],[Stop]]-Tabelle2[[#This Row],[Start]]+1)</f>
        <v>561</v>
      </c>
      <c r="G2481" s="16">
        <f>Tabelle2[[#This Row],[Size '[bp']]]/$F$3118*100</f>
        <v>1.9346028374174949E-2</v>
      </c>
      <c r="H2481" s="15" t="s">
        <v>9705</v>
      </c>
      <c r="I2481" s="14" t="s">
        <v>9706</v>
      </c>
      <c r="J2481" s="14" t="s">
        <v>6653</v>
      </c>
      <c r="K2481" s="22"/>
      <c r="L2481" s="22"/>
      <c r="M2481" s="24"/>
      <c r="N2481" s="20"/>
      <c r="O2481" s="20"/>
      <c r="P2481" s="20"/>
      <c r="Q2481" s="20"/>
    </row>
    <row r="2482" spans="1:17" x14ac:dyDescent="0.25">
      <c r="A2482" s="15" t="s">
        <v>754</v>
      </c>
      <c r="B2482" s="15" t="s">
        <v>5971</v>
      </c>
      <c r="D2482" s="15">
        <v>2605092</v>
      </c>
      <c r="E2482" s="15">
        <v>2604817</v>
      </c>
      <c r="F2482" s="15">
        <f>ABS(Tabelle2[[#This Row],[Stop]]-Tabelle2[[#This Row],[Start]]+1)</f>
        <v>274</v>
      </c>
      <c r="G2482" s="16">
        <f>Tabelle2[[#This Row],[Size '[bp']]]/$F$3118*100</f>
        <v>9.4488623431799226E-3</v>
      </c>
      <c r="I2482" s="14" t="s">
        <v>6564</v>
      </c>
      <c r="J2482" s="14" t="s">
        <v>11627</v>
      </c>
      <c r="K2482" s="22"/>
      <c r="L2482" s="22"/>
      <c r="M2482" s="24"/>
      <c r="N2482" s="20"/>
      <c r="O2482" s="20"/>
      <c r="P2482" s="20"/>
      <c r="Q2482" s="20"/>
    </row>
    <row r="2483" spans="1:17" ht="25.5" x14ac:dyDescent="0.25">
      <c r="A2483" s="15" t="s">
        <v>753</v>
      </c>
      <c r="B2483" s="15" t="s">
        <v>5972</v>
      </c>
      <c r="C2483" s="15" t="s">
        <v>9707</v>
      </c>
      <c r="D2483" s="15">
        <v>2605265</v>
      </c>
      <c r="E2483" s="15">
        <v>2605741</v>
      </c>
      <c r="F2483" s="15">
        <f>ABS(Tabelle2[[#This Row],[Stop]]-Tabelle2[[#This Row],[Start]]+1)</f>
        <v>477</v>
      </c>
      <c r="G2483" s="16">
        <f>Tabelle2[[#This Row],[Size '[bp']]]/$F$3118*100</f>
        <v>1.6449296852908111E-2</v>
      </c>
      <c r="H2483" s="15" t="s">
        <v>9708</v>
      </c>
      <c r="I2483" s="14" t="s">
        <v>11263</v>
      </c>
      <c r="J2483" s="14" t="s">
        <v>8827</v>
      </c>
      <c r="K2483" s="29"/>
      <c r="L2483" s="29"/>
      <c r="M2483" s="30"/>
      <c r="N2483" s="20"/>
      <c r="O2483" s="20"/>
      <c r="P2483" s="20"/>
      <c r="Q2483" s="20"/>
    </row>
    <row r="2484" spans="1:17" ht="25.5" x14ac:dyDescent="0.25">
      <c r="A2484" s="15" t="s">
        <v>752</v>
      </c>
      <c r="B2484" s="15" t="s">
        <v>5973</v>
      </c>
      <c r="C2484" s="15" t="s">
        <v>9709</v>
      </c>
      <c r="D2484" s="15">
        <v>2605817</v>
      </c>
      <c r="E2484" s="15">
        <v>2606428</v>
      </c>
      <c r="F2484" s="15">
        <f>ABS(Tabelle2[[#This Row],[Stop]]-Tabelle2[[#This Row],[Start]]+1)</f>
        <v>612</v>
      </c>
      <c r="G2484" s="16">
        <f>Tabelle2[[#This Row],[Size '[bp']]]/$F$3118*100</f>
        <v>2.1104758226372672E-2</v>
      </c>
      <c r="H2484" s="15" t="s">
        <v>9710</v>
      </c>
      <c r="I2484" s="14" t="s">
        <v>9711</v>
      </c>
      <c r="J2484" s="14" t="s">
        <v>6566</v>
      </c>
      <c r="K2484" s="22"/>
      <c r="L2484" s="22" t="s">
        <v>9712</v>
      </c>
      <c r="M2484" s="24" t="s">
        <v>10916</v>
      </c>
      <c r="N2484" s="20"/>
      <c r="O2484" s="20"/>
      <c r="P2484" s="20"/>
      <c r="Q2484" s="20"/>
    </row>
    <row r="2485" spans="1:17" ht="25.5" x14ac:dyDescent="0.25">
      <c r="A2485" s="15" t="s">
        <v>751</v>
      </c>
      <c r="B2485" s="15" t="s">
        <v>5974</v>
      </c>
      <c r="C2485" s="15" t="s">
        <v>9713</v>
      </c>
      <c r="D2485" s="15">
        <v>2606825</v>
      </c>
      <c r="E2485" s="15">
        <v>2606418</v>
      </c>
      <c r="F2485" s="15">
        <f>ABS(Tabelle2[[#This Row],[Stop]]-Tabelle2[[#This Row],[Start]]+1)</f>
        <v>406</v>
      </c>
      <c r="G2485" s="16">
        <f>Tabelle2[[#This Row],[Size '[bp']]]/$F$3118*100</f>
        <v>1.400086901945638E-2</v>
      </c>
      <c r="H2485" s="15" t="s">
        <v>9714</v>
      </c>
      <c r="I2485" s="14" t="s">
        <v>10633</v>
      </c>
      <c r="J2485" s="14" t="s">
        <v>6684</v>
      </c>
      <c r="K2485" s="22"/>
      <c r="L2485" s="22"/>
      <c r="M2485" s="24"/>
      <c r="N2485" s="20"/>
      <c r="O2485" s="20"/>
      <c r="P2485" s="20"/>
      <c r="Q2485" s="20"/>
    </row>
    <row r="2486" spans="1:17" x14ac:dyDescent="0.25">
      <c r="A2486" s="15" t="s">
        <v>750</v>
      </c>
      <c r="B2486" s="15" t="s">
        <v>5975</v>
      </c>
      <c r="D2486" s="15">
        <v>2608263</v>
      </c>
      <c r="E2486" s="15">
        <v>2606836</v>
      </c>
      <c r="F2486" s="15">
        <f>ABS(Tabelle2[[#This Row],[Stop]]-Tabelle2[[#This Row],[Start]]+1)</f>
        <v>1426</v>
      </c>
      <c r="G2486" s="16">
        <f>Tabelle2[[#This Row],[Size '[bp']]]/$F$3118*100</f>
        <v>4.9175466063410833E-2</v>
      </c>
      <c r="I2486" s="14" t="s">
        <v>6704</v>
      </c>
      <c r="J2486" s="14" t="s">
        <v>6563</v>
      </c>
      <c r="K2486" s="22"/>
      <c r="L2486" s="22"/>
      <c r="M2486" s="24"/>
      <c r="N2486" s="20"/>
      <c r="O2486" s="20"/>
      <c r="P2486" s="20"/>
      <c r="Q2486" s="20"/>
    </row>
    <row r="2487" spans="1:17" x14ac:dyDescent="0.25">
      <c r="A2487" s="15" t="s">
        <v>749</v>
      </c>
      <c r="B2487" s="15" t="s">
        <v>5976</v>
      </c>
      <c r="D2487" s="15">
        <v>2608519</v>
      </c>
      <c r="E2487" s="15">
        <v>2608845</v>
      </c>
      <c r="F2487" s="15">
        <f>ABS(Tabelle2[[#This Row],[Stop]]-Tabelle2[[#This Row],[Start]]+1)</f>
        <v>327</v>
      </c>
      <c r="G2487" s="16">
        <f>Tabelle2[[#This Row],[Size '[bp']]]/$F$3118*100</f>
        <v>1.1276561993503046E-2</v>
      </c>
      <c r="I2487" s="14" t="s">
        <v>6564</v>
      </c>
      <c r="J2487" s="14" t="s">
        <v>11627</v>
      </c>
      <c r="K2487" s="22"/>
      <c r="L2487" s="22"/>
      <c r="M2487" s="24"/>
      <c r="N2487" s="20"/>
      <c r="O2487" s="20"/>
      <c r="P2487" s="20"/>
      <c r="Q2487" s="20"/>
    </row>
    <row r="2488" spans="1:17" x14ac:dyDescent="0.25">
      <c r="A2488" s="15" t="s">
        <v>748</v>
      </c>
      <c r="B2488" s="15" t="s">
        <v>5977</v>
      </c>
      <c r="D2488" s="15">
        <v>2609318</v>
      </c>
      <c r="E2488" s="15">
        <v>2608911</v>
      </c>
      <c r="F2488" s="15">
        <f>ABS(Tabelle2[[#This Row],[Stop]]-Tabelle2[[#This Row],[Start]]+1)</f>
        <v>406</v>
      </c>
      <c r="G2488" s="16">
        <f>Tabelle2[[#This Row],[Size '[bp']]]/$F$3118*100</f>
        <v>1.400086901945638E-2</v>
      </c>
      <c r="I2488" s="14" t="s">
        <v>120</v>
      </c>
      <c r="J2488" s="14" t="s">
        <v>11627</v>
      </c>
      <c r="K2488" s="22"/>
      <c r="L2488" s="22"/>
      <c r="M2488" s="24"/>
      <c r="N2488" s="20"/>
      <c r="O2488" s="20"/>
      <c r="P2488" s="20"/>
      <c r="Q2488" s="20"/>
    </row>
    <row r="2489" spans="1:17" ht="25.5" x14ac:dyDescent="0.25">
      <c r="A2489" s="15" t="s">
        <v>747</v>
      </c>
      <c r="B2489" s="15" t="s">
        <v>5978</v>
      </c>
      <c r="C2489" s="15" t="s">
        <v>9715</v>
      </c>
      <c r="D2489" s="15">
        <v>2619310</v>
      </c>
      <c r="E2489" s="15">
        <v>2610320</v>
      </c>
      <c r="F2489" s="15">
        <f>ABS(Tabelle2[[#This Row],[Stop]]-Tabelle2[[#This Row],[Start]]+1)</f>
        <v>8989</v>
      </c>
      <c r="G2489" s="16">
        <f>Tabelle2[[#This Row],[Size '[bp']]]/$F$3118*100</f>
        <v>0.30998475767461425</v>
      </c>
      <c r="H2489" s="15" t="s">
        <v>9716</v>
      </c>
      <c r="I2489" s="14" t="s">
        <v>11277</v>
      </c>
      <c r="J2489" s="14" t="s">
        <v>6684</v>
      </c>
      <c r="K2489" s="29" t="s">
        <v>7450</v>
      </c>
      <c r="L2489" s="29"/>
      <c r="M2489" s="30" t="s">
        <v>11155</v>
      </c>
      <c r="N2489" s="20"/>
      <c r="O2489" s="20"/>
      <c r="P2489" s="20"/>
      <c r="Q2489" s="20"/>
    </row>
    <row r="2490" spans="1:17" x14ac:dyDescent="0.25">
      <c r="A2490" s="15" t="s">
        <v>746</v>
      </c>
      <c r="D2490" s="15">
        <v>2619799</v>
      </c>
      <c r="E2490" s="15">
        <v>2619593</v>
      </c>
      <c r="F2490" s="15">
        <f>ABS(Tabelle2[[#This Row],[Stop]]-Tabelle2[[#This Row],[Start]]+1)</f>
        <v>205</v>
      </c>
      <c r="G2490" s="16">
        <f>Tabelle2[[#This Row],[Size '[bp']]]/$F$3118*100</f>
        <v>7.0694043078535912E-3</v>
      </c>
      <c r="I2490" s="14" t="s">
        <v>120</v>
      </c>
      <c r="J2490" s="14" t="s">
        <v>11627</v>
      </c>
      <c r="K2490" s="22"/>
      <c r="L2490" s="22"/>
      <c r="M2490" s="24"/>
      <c r="N2490" s="20"/>
      <c r="O2490" s="20"/>
      <c r="P2490" s="20"/>
      <c r="Q2490" s="20"/>
    </row>
    <row r="2491" spans="1:17" x14ac:dyDescent="0.25">
      <c r="A2491" s="15" t="s">
        <v>745</v>
      </c>
      <c r="B2491" s="15" t="s">
        <v>5979</v>
      </c>
      <c r="D2491" s="15">
        <v>2621090</v>
      </c>
      <c r="E2491" s="15">
        <v>2619906</v>
      </c>
      <c r="F2491" s="15">
        <f>ABS(Tabelle2[[#This Row],[Stop]]-Tabelle2[[#This Row],[Start]]+1)</f>
        <v>1183</v>
      </c>
      <c r="G2491" s="16">
        <f>Tabelle2[[#This Row],[Size '[bp']]]/$F$3118*100</f>
        <v>4.0795635591174627E-2</v>
      </c>
      <c r="I2491" s="14" t="s">
        <v>9717</v>
      </c>
      <c r="J2491" s="14" t="s">
        <v>6566</v>
      </c>
      <c r="K2491" s="22"/>
      <c r="L2491" s="22"/>
      <c r="M2491" s="24"/>
      <c r="N2491" s="20"/>
      <c r="O2491" s="20"/>
      <c r="P2491" s="20"/>
      <c r="Q2491" s="20"/>
    </row>
    <row r="2492" spans="1:17" x14ac:dyDescent="0.25">
      <c r="A2492" s="15" t="s">
        <v>29</v>
      </c>
      <c r="B2492" s="15" t="s">
        <v>5980</v>
      </c>
      <c r="C2492" s="15" t="s">
        <v>9718</v>
      </c>
      <c r="D2492" s="15">
        <v>2621266</v>
      </c>
      <c r="E2492" s="15">
        <v>2621841</v>
      </c>
      <c r="F2492" s="15">
        <f>ABS(Tabelle2[[#This Row],[Stop]]-Tabelle2[[#This Row],[Start]]+1)</f>
        <v>576</v>
      </c>
      <c r="G2492" s="16">
        <f>Tabelle2[[#This Row],[Size '[bp']]]/$F$3118*100</f>
        <v>1.9863301860115454E-2</v>
      </c>
      <c r="H2492" s="15" t="s">
        <v>9719</v>
      </c>
      <c r="I2492" s="14" t="s">
        <v>9720</v>
      </c>
      <c r="J2492" s="14" t="s">
        <v>6632</v>
      </c>
      <c r="K2492" s="29" t="s">
        <v>9721</v>
      </c>
      <c r="L2492" s="29"/>
      <c r="M2492" s="30" t="s">
        <v>11264</v>
      </c>
      <c r="N2492" s="20"/>
      <c r="O2492" s="20"/>
      <c r="P2492" s="20"/>
      <c r="Q2492" s="20"/>
    </row>
    <row r="2493" spans="1:17" x14ac:dyDescent="0.25">
      <c r="A2493" s="15" t="s">
        <v>9722</v>
      </c>
      <c r="D2493" s="15">
        <v>2622005</v>
      </c>
      <c r="E2493" s="15">
        <v>2621918</v>
      </c>
      <c r="F2493" s="15">
        <f>ABS(Tabelle2[[#This Row],[Stop]]-Tabelle2[[#This Row],[Start]]+1)</f>
        <v>86</v>
      </c>
      <c r="G2493" s="16">
        <f>Tabelle2[[#This Row],[Size '[bp']]]/$F$3118*100</f>
        <v>2.9657013193922382E-3</v>
      </c>
      <c r="I2493" s="14" t="s">
        <v>6641</v>
      </c>
      <c r="J2493" s="14" t="s">
        <v>6575</v>
      </c>
      <c r="K2493" s="22"/>
      <c r="L2493" s="22"/>
      <c r="M2493" s="24"/>
      <c r="N2493" s="20"/>
      <c r="O2493" s="20"/>
      <c r="P2493" s="20"/>
      <c r="Q2493" s="20"/>
    </row>
    <row r="2494" spans="1:17" x14ac:dyDescent="0.25">
      <c r="A2494" s="15" t="s">
        <v>744</v>
      </c>
      <c r="B2494" s="15" t="s">
        <v>5981</v>
      </c>
      <c r="D2494" s="15">
        <v>2622115</v>
      </c>
      <c r="E2494" s="15">
        <v>2622579</v>
      </c>
      <c r="F2494" s="15">
        <f>ABS(Tabelle2[[#This Row],[Stop]]-Tabelle2[[#This Row],[Start]]+1)</f>
        <v>465</v>
      </c>
      <c r="G2494" s="16">
        <f>Tabelle2[[#This Row],[Size '[bp']]]/$F$3118*100</f>
        <v>1.6035478064155707E-2</v>
      </c>
      <c r="I2494" s="14" t="s">
        <v>6578</v>
      </c>
      <c r="J2494" s="14" t="s">
        <v>11627</v>
      </c>
      <c r="K2494" s="22"/>
      <c r="L2494" s="22"/>
      <c r="M2494" s="24"/>
      <c r="N2494" s="20"/>
      <c r="O2494" s="20"/>
      <c r="P2494" s="20"/>
      <c r="Q2494" s="20"/>
    </row>
    <row r="2495" spans="1:17" x14ac:dyDescent="0.25">
      <c r="A2495" s="15" t="s">
        <v>743</v>
      </c>
      <c r="B2495" s="15" t="s">
        <v>5982</v>
      </c>
      <c r="D2495" s="15">
        <v>2622660</v>
      </c>
      <c r="E2495" s="15">
        <v>2623016</v>
      </c>
      <c r="F2495" s="15">
        <f>ABS(Tabelle2[[#This Row],[Stop]]-Tabelle2[[#This Row],[Start]]+1)</f>
        <v>357</v>
      </c>
      <c r="G2495" s="16">
        <f>Tabelle2[[#This Row],[Size '[bp']]]/$F$3118*100</f>
        <v>1.2311108965384059E-2</v>
      </c>
      <c r="I2495" s="14" t="s">
        <v>6578</v>
      </c>
      <c r="J2495" s="14" t="s">
        <v>11627</v>
      </c>
      <c r="K2495" s="22"/>
      <c r="L2495" s="22"/>
      <c r="M2495" s="24"/>
      <c r="N2495" s="20"/>
      <c r="O2495" s="20"/>
      <c r="P2495" s="20"/>
      <c r="Q2495" s="20"/>
    </row>
    <row r="2496" spans="1:17" ht="25.5" x14ac:dyDescent="0.25">
      <c r="A2496" s="15" t="s">
        <v>742</v>
      </c>
      <c r="B2496" s="15" t="s">
        <v>5983</v>
      </c>
      <c r="D2496" s="15">
        <v>2623711</v>
      </c>
      <c r="E2496" s="15">
        <v>2623091</v>
      </c>
      <c r="F2496" s="15">
        <f>ABS(Tabelle2[[#This Row],[Stop]]-Tabelle2[[#This Row],[Start]]+1)</f>
        <v>619</v>
      </c>
      <c r="G2496" s="16">
        <f>Tabelle2[[#This Row],[Size '[bp']]]/$F$3118*100</f>
        <v>2.1346152519811572E-2</v>
      </c>
      <c r="I2496" s="14" t="s">
        <v>9723</v>
      </c>
      <c r="J2496" s="14" t="s">
        <v>6708</v>
      </c>
      <c r="K2496" s="22"/>
      <c r="L2496" s="22"/>
      <c r="M2496" s="24"/>
      <c r="N2496" s="20"/>
      <c r="O2496" s="20"/>
      <c r="P2496" s="20"/>
      <c r="Q2496" s="20"/>
    </row>
    <row r="2497" spans="1:17" ht="25.5" x14ac:dyDescent="0.25">
      <c r="A2497" s="15" t="s">
        <v>741</v>
      </c>
      <c r="B2497" s="15" t="s">
        <v>5984</v>
      </c>
      <c r="C2497" s="15" t="s">
        <v>9724</v>
      </c>
      <c r="D2497" s="15">
        <v>2624475</v>
      </c>
      <c r="E2497" s="15">
        <v>2623738</v>
      </c>
      <c r="F2497" s="15">
        <f>ABS(Tabelle2[[#This Row],[Stop]]-Tabelle2[[#This Row],[Start]]+1)</f>
        <v>736</v>
      </c>
      <c r="G2497" s="16">
        <f>Tabelle2[[#This Row],[Size '[bp']]]/$F$3118*100</f>
        <v>2.5380885710147526E-2</v>
      </c>
      <c r="H2497" s="15" t="s">
        <v>9725</v>
      </c>
      <c r="I2497" s="14" t="s">
        <v>9726</v>
      </c>
      <c r="J2497" s="14" t="s">
        <v>6758</v>
      </c>
      <c r="K2497" s="22"/>
      <c r="L2497" s="22"/>
      <c r="M2497" s="24"/>
      <c r="N2497" s="20"/>
      <c r="O2497" s="20"/>
      <c r="P2497" s="20"/>
      <c r="Q2497" s="20"/>
    </row>
    <row r="2498" spans="1:17" x14ac:dyDescent="0.25">
      <c r="A2498" s="15" t="s">
        <v>740</v>
      </c>
      <c r="B2498" s="15" t="s">
        <v>5985</v>
      </c>
      <c r="D2498" s="15">
        <v>2624928</v>
      </c>
      <c r="E2498" s="15">
        <v>2624680</v>
      </c>
      <c r="F2498" s="15">
        <f>ABS(Tabelle2[[#This Row],[Stop]]-Tabelle2[[#This Row],[Start]]+1)</f>
        <v>247</v>
      </c>
      <c r="G2498" s="16">
        <f>Tabelle2[[#This Row],[Size '[bp']]]/$F$3118*100</f>
        <v>8.5177700684870104E-3</v>
      </c>
      <c r="I2498" s="14" t="s">
        <v>6560</v>
      </c>
      <c r="J2498" s="14" t="s">
        <v>11627</v>
      </c>
      <c r="K2498" s="22"/>
      <c r="L2498" s="22"/>
      <c r="M2498" s="24"/>
      <c r="N2498" s="20"/>
      <c r="O2498" s="21">
        <v>1</v>
      </c>
      <c r="P2498" s="20"/>
      <c r="Q2498" s="21">
        <v>1</v>
      </c>
    </row>
    <row r="2499" spans="1:17" x14ac:dyDescent="0.25">
      <c r="A2499" s="15" t="s">
        <v>739</v>
      </c>
      <c r="B2499" s="15" t="s">
        <v>5986</v>
      </c>
      <c r="D2499" s="15">
        <v>2625692</v>
      </c>
      <c r="E2499" s="15">
        <v>2624997</v>
      </c>
      <c r="F2499" s="15">
        <f>ABS(Tabelle2[[#This Row],[Stop]]-Tabelle2[[#This Row],[Start]]+1)</f>
        <v>694</v>
      </c>
      <c r="G2499" s="16">
        <f>Tabelle2[[#This Row],[Size '[bp']]]/$F$3118*100</f>
        <v>2.3932519949514109E-2</v>
      </c>
      <c r="I2499" s="14" t="s">
        <v>6560</v>
      </c>
      <c r="J2499" s="14" t="s">
        <v>11627</v>
      </c>
      <c r="K2499" s="22"/>
      <c r="L2499" s="22"/>
      <c r="M2499" s="24"/>
      <c r="N2499" s="20"/>
      <c r="O2499" s="21">
        <v>1</v>
      </c>
      <c r="P2499" s="20"/>
      <c r="Q2499" s="21">
        <v>1</v>
      </c>
    </row>
    <row r="2500" spans="1:17" ht="25.5" x14ac:dyDescent="0.25">
      <c r="A2500" s="15" t="s">
        <v>738</v>
      </c>
      <c r="B2500" s="15" t="s">
        <v>5987</v>
      </c>
      <c r="C2500" s="15" t="s">
        <v>9727</v>
      </c>
      <c r="D2500" s="15">
        <v>2626334</v>
      </c>
      <c r="E2500" s="15">
        <v>2625750</v>
      </c>
      <c r="F2500" s="15">
        <f>ABS(Tabelle2[[#This Row],[Stop]]-Tabelle2[[#This Row],[Start]]+1)</f>
        <v>583</v>
      </c>
      <c r="G2500" s="16">
        <f>Tabelle2[[#This Row],[Size '[bp']]]/$F$3118*100</f>
        <v>2.0104696153554358E-2</v>
      </c>
      <c r="H2500" s="15" t="s">
        <v>9728</v>
      </c>
      <c r="I2500" s="14" t="s">
        <v>6808</v>
      </c>
      <c r="J2500" s="14" t="s">
        <v>6554</v>
      </c>
      <c r="K2500" s="22"/>
      <c r="L2500" s="22"/>
      <c r="M2500" s="24"/>
      <c r="N2500" s="21">
        <v>1</v>
      </c>
      <c r="O2500" s="20"/>
      <c r="P2500" s="21">
        <v>1</v>
      </c>
      <c r="Q2500" s="20"/>
    </row>
    <row r="2501" spans="1:17" x14ac:dyDescent="0.25">
      <c r="A2501" s="15" t="s">
        <v>737</v>
      </c>
      <c r="B2501" s="15" t="s">
        <v>5988</v>
      </c>
      <c r="D2501" s="15">
        <v>2627871</v>
      </c>
      <c r="E2501" s="15">
        <v>2626546</v>
      </c>
      <c r="F2501" s="15">
        <f>ABS(Tabelle2[[#This Row],[Stop]]-Tabelle2[[#This Row],[Start]]+1)</f>
        <v>1324</v>
      </c>
      <c r="G2501" s="16">
        <f>Tabelle2[[#This Row],[Size '[bp']]]/$F$3118*100</f>
        <v>4.5658006359015388E-2</v>
      </c>
      <c r="I2501" s="14" t="s">
        <v>6578</v>
      </c>
      <c r="J2501" s="14" t="s">
        <v>11627</v>
      </c>
      <c r="K2501" s="22"/>
      <c r="L2501" s="22"/>
      <c r="M2501" s="24"/>
      <c r="N2501" s="21">
        <v>1</v>
      </c>
      <c r="O2501" s="20"/>
      <c r="P2501" s="21">
        <v>1</v>
      </c>
      <c r="Q2501" s="20"/>
    </row>
    <row r="2502" spans="1:17" ht="25.5" x14ac:dyDescent="0.25">
      <c r="A2502" s="15" t="s">
        <v>736</v>
      </c>
      <c r="B2502" s="15" t="s">
        <v>5989</v>
      </c>
      <c r="C2502" s="15" t="s">
        <v>9729</v>
      </c>
      <c r="D2502" s="15">
        <v>2628126</v>
      </c>
      <c r="E2502" s="15">
        <v>2628662</v>
      </c>
      <c r="F2502" s="15">
        <f>ABS(Tabelle2[[#This Row],[Stop]]-Tabelle2[[#This Row],[Start]]+1)</f>
        <v>537</v>
      </c>
      <c r="G2502" s="16">
        <f>Tabelle2[[#This Row],[Size '[bp']]]/$F$3118*100</f>
        <v>1.8518390796670135E-2</v>
      </c>
      <c r="H2502" s="15" t="s">
        <v>9730</v>
      </c>
      <c r="I2502" s="14" t="s">
        <v>6808</v>
      </c>
      <c r="J2502" s="14" t="s">
        <v>6554</v>
      </c>
      <c r="K2502" s="22"/>
      <c r="L2502" s="22"/>
      <c r="M2502" s="24"/>
      <c r="N2502" s="21">
        <v>1</v>
      </c>
      <c r="O2502" s="20"/>
      <c r="P2502" s="21">
        <v>1</v>
      </c>
      <c r="Q2502" s="20"/>
    </row>
    <row r="2503" spans="1:17" x14ac:dyDescent="0.25">
      <c r="A2503" s="15" t="s">
        <v>735</v>
      </c>
      <c r="B2503" s="15" t="s">
        <v>5990</v>
      </c>
      <c r="D2503" s="15">
        <v>2629307</v>
      </c>
      <c r="E2503" s="15">
        <v>2628645</v>
      </c>
      <c r="F2503" s="15">
        <f>ABS(Tabelle2[[#This Row],[Stop]]-Tabelle2[[#This Row],[Start]]+1)</f>
        <v>661</v>
      </c>
      <c r="G2503" s="16">
        <f>Tabelle2[[#This Row],[Size '[bp']]]/$F$3118*100</f>
        <v>2.2794518280444993E-2</v>
      </c>
      <c r="I2503" s="14" t="s">
        <v>6560</v>
      </c>
      <c r="J2503" s="14" t="s">
        <v>11627</v>
      </c>
      <c r="K2503" s="22"/>
      <c r="L2503" s="22"/>
      <c r="M2503" s="24"/>
      <c r="N2503" s="20"/>
      <c r="O2503" s="21">
        <v>1</v>
      </c>
      <c r="P2503" s="20"/>
      <c r="Q2503" s="21">
        <v>1</v>
      </c>
    </row>
    <row r="2504" spans="1:17" x14ac:dyDescent="0.25">
      <c r="A2504" s="15" t="s">
        <v>734</v>
      </c>
      <c r="B2504" s="15" t="s">
        <v>5991</v>
      </c>
      <c r="C2504" s="15" t="s">
        <v>10973</v>
      </c>
      <c r="D2504" s="15">
        <v>2630174</v>
      </c>
      <c r="E2504" s="15">
        <v>2629407</v>
      </c>
      <c r="F2504" s="15">
        <f>ABS(Tabelle2[[#This Row],[Stop]]-Tabelle2[[#This Row],[Start]]+1)</f>
        <v>766</v>
      </c>
      <c r="G2504" s="16">
        <f>Tabelle2[[#This Row],[Size '[bp']]]/$F$3118*100</f>
        <v>2.641543268202854E-2</v>
      </c>
      <c r="H2504" s="15" t="s">
        <v>10974</v>
      </c>
      <c r="I2504" s="14" t="s">
        <v>10975</v>
      </c>
      <c r="J2504" s="14" t="s">
        <v>6566</v>
      </c>
      <c r="K2504" s="22"/>
      <c r="L2504" s="22"/>
      <c r="M2504" s="24" t="s">
        <v>10976</v>
      </c>
      <c r="N2504" s="20"/>
      <c r="O2504" s="20"/>
      <c r="P2504" s="20"/>
      <c r="Q2504" s="20"/>
    </row>
    <row r="2505" spans="1:17" x14ac:dyDescent="0.25">
      <c r="A2505" s="15" t="s">
        <v>733</v>
      </c>
      <c r="B2505" s="15" t="s">
        <v>5992</v>
      </c>
      <c r="C2505" s="15" t="s">
        <v>732</v>
      </c>
      <c r="D2505" s="15">
        <v>2631119</v>
      </c>
      <c r="E2505" s="15">
        <v>2630277</v>
      </c>
      <c r="F2505" s="15">
        <f>ABS(Tabelle2[[#This Row],[Stop]]-Tabelle2[[#This Row],[Start]]+1)</f>
        <v>841</v>
      </c>
      <c r="G2505" s="16">
        <f>Tabelle2[[#This Row],[Size '[bp']]]/$F$3118*100</f>
        <v>2.9001800111731074E-2</v>
      </c>
      <c r="H2505" s="15" t="s">
        <v>9731</v>
      </c>
      <c r="I2505" s="14" t="s">
        <v>9732</v>
      </c>
      <c r="J2505" s="14" t="s">
        <v>6632</v>
      </c>
      <c r="K2505" s="29" t="s">
        <v>7250</v>
      </c>
      <c r="L2505" s="29"/>
      <c r="M2505" s="30" t="s">
        <v>11506</v>
      </c>
      <c r="N2505" s="20"/>
      <c r="O2505" s="20"/>
      <c r="P2505" s="20"/>
      <c r="Q2505" s="20"/>
    </row>
    <row r="2506" spans="1:17" x14ac:dyDescent="0.25">
      <c r="A2506" s="15" t="s">
        <v>731</v>
      </c>
      <c r="B2506" s="15" t="s">
        <v>5993</v>
      </c>
      <c r="D2506" s="15">
        <v>2631188</v>
      </c>
      <c r="E2506" s="15">
        <v>2631808</v>
      </c>
      <c r="F2506" s="15">
        <f>ABS(Tabelle2[[#This Row],[Stop]]-Tabelle2[[#This Row],[Start]]+1)</f>
        <v>621</v>
      </c>
      <c r="G2506" s="16">
        <f>Tabelle2[[#This Row],[Size '[bp']]]/$F$3118*100</f>
        <v>2.1415122317936974E-2</v>
      </c>
      <c r="I2506" s="14" t="s">
        <v>6589</v>
      </c>
      <c r="J2506" s="14" t="s">
        <v>11627</v>
      </c>
      <c r="K2506" s="22"/>
      <c r="L2506" s="22"/>
      <c r="M2506" s="24"/>
      <c r="N2506" s="20"/>
      <c r="O2506" s="20"/>
      <c r="P2506" s="20"/>
      <c r="Q2506" s="20"/>
    </row>
    <row r="2507" spans="1:17" ht="38.25" x14ac:dyDescent="0.25">
      <c r="A2507" s="15" t="s">
        <v>730</v>
      </c>
      <c r="B2507" s="15" t="s">
        <v>5994</v>
      </c>
      <c r="D2507" s="15">
        <v>2632312</v>
      </c>
      <c r="E2507" s="15">
        <v>2631818</v>
      </c>
      <c r="F2507" s="15">
        <f>ABS(Tabelle2[[#This Row],[Stop]]-Tabelle2[[#This Row],[Start]]+1)</f>
        <v>493</v>
      </c>
      <c r="G2507" s="16">
        <f>Tabelle2[[#This Row],[Size '[bp']]]/$F$3118*100</f>
        <v>1.700105523791132E-2</v>
      </c>
      <c r="I2507" s="14" t="s">
        <v>6586</v>
      </c>
      <c r="J2507" s="14" t="s">
        <v>6566</v>
      </c>
      <c r="K2507" s="22" t="s">
        <v>7393</v>
      </c>
      <c r="L2507" s="22" t="s">
        <v>9733</v>
      </c>
      <c r="M2507" s="24" t="s">
        <v>10865</v>
      </c>
      <c r="N2507" s="20"/>
      <c r="O2507" s="20"/>
      <c r="P2507" s="20"/>
      <c r="Q2507" s="20"/>
    </row>
    <row r="2508" spans="1:17" x14ac:dyDescent="0.25">
      <c r="A2508" s="15" t="s">
        <v>729</v>
      </c>
      <c r="B2508" s="15" t="s">
        <v>5995</v>
      </c>
      <c r="D2508" s="15">
        <v>2633091</v>
      </c>
      <c r="E2508" s="15">
        <v>2632342</v>
      </c>
      <c r="F2508" s="15">
        <f>ABS(Tabelle2[[#This Row],[Stop]]-Tabelle2[[#This Row],[Start]]+1)</f>
        <v>748</v>
      </c>
      <c r="G2508" s="16">
        <f>Tabelle2[[#This Row],[Size '[bp']]]/$F$3118*100</f>
        <v>2.579470449889993E-2</v>
      </c>
      <c r="I2508" s="14" t="s">
        <v>9734</v>
      </c>
      <c r="J2508" s="14" t="s">
        <v>11627</v>
      </c>
      <c r="K2508" s="22"/>
      <c r="L2508" s="22"/>
      <c r="M2508" s="24"/>
      <c r="N2508" s="20"/>
      <c r="O2508" s="20"/>
      <c r="P2508" s="20"/>
      <c r="Q2508" s="20"/>
    </row>
    <row r="2509" spans="1:17" x14ac:dyDescent="0.25">
      <c r="A2509" s="15" t="s">
        <v>30</v>
      </c>
      <c r="B2509" s="15" t="s">
        <v>5996</v>
      </c>
      <c r="D2509" s="15">
        <v>2634002</v>
      </c>
      <c r="E2509" s="15">
        <v>2633088</v>
      </c>
      <c r="F2509" s="15">
        <f>ABS(Tabelle2[[#This Row],[Stop]]-Tabelle2[[#This Row],[Start]]+1)</f>
        <v>913</v>
      </c>
      <c r="G2509" s="16">
        <f>Tabelle2[[#This Row],[Size '[bp']]]/$F$3118*100</f>
        <v>3.1484712844245505E-2</v>
      </c>
      <c r="I2509" s="14" t="s">
        <v>9735</v>
      </c>
      <c r="J2509" s="14" t="s">
        <v>6563</v>
      </c>
      <c r="K2509" s="22"/>
      <c r="L2509" s="22"/>
      <c r="M2509" s="24"/>
      <c r="N2509" s="20"/>
      <c r="O2509" s="20"/>
      <c r="P2509" s="20"/>
      <c r="Q2509" s="20"/>
    </row>
    <row r="2510" spans="1:17" x14ac:dyDescent="0.25">
      <c r="A2510" s="15" t="s">
        <v>728</v>
      </c>
      <c r="B2510" s="15" t="s">
        <v>5997</v>
      </c>
      <c r="D2510" s="15">
        <v>2634541</v>
      </c>
      <c r="E2510" s="15">
        <v>2634002</v>
      </c>
      <c r="F2510" s="15">
        <f>ABS(Tabelle2[[#This Row],[Stop]]-Tabelle2[[#This Row],[Start]]+1)</f>
        <v>538</v>
      </c>
      <c r="G2510" s="16">
        <f>Tabelle2[[#This Row],[Size '[bp']]]/$F$3118*100</f>
        <v>1.8552875695732839E-2</v>
      </c>
      <c r="I2510" s="14" t="s">
        <v>6560</v>
      </c>
      <c r="J2510" s="14" t="s">
        <v>11627</v>
      </c>
      <c r="K2510" s="22"/>
      <c r="L2510" s="22"/>
      <c r="M2510" s="24"/>
      <c r="N2510" s="20"/>
      <c r="O2510" s="20"/>
      <c r="P2510" s="20"/>
      <c r="Q2510" s="20"/>
    </row>
    <row r="2511" spans="1:17" x14ac:dyDescent="0.25">
      <c r="A2511" s="15" t="s">
        <v>727</v>
      </c>
      <c r="B2511" s="15" t="s">
        <v>5998</v>
      </c>
      <c r="C2511" s="15" t="s">
        <v>9736</v>
      </c>
      <c r="D2511" s="15">
        <v>2634928</v>
      </c>
      <c r="E2511" s="15">
        <v>2634554</v>
      </c>
      <c r="F2511" s="15">
        <f>ABS(Tabelle2[[#This Row],[Stop]]-Tabelle2[[#This Row],[Start]]+1)</f>
        <v>373</v>
      </c>
      <c r="G2511" s="16">
        <f>Tabelle2[[#This Row],[Size '[bp']]]/$F$3118*100</f>
        <v>1.2862867350387264E-2</v>
      </c>
      <c r="H2511" s="15" t="s">
        <v>9737</v>
      </c>
      <c r="I2511" s="14" t="s">
        <v>9738</v>
      </c>
      <c r="J2511" s="14" t="s">
        <v>6585</v>
      </c>
      <c r="K2511" s="22"/>
      <c r="L2511" s="22"/>
      <c r="M2511" s="24"/>
      <c r="N2511" s="20"/>
      <c r="O2511" s="20"/>
      <c r="P2511" s="20"/>
      <c r="Q2511" s="20"/>
    </row>
    <row r="2512" spans="1:17" x14ac:dyDescent="0.25">
      <c r="A2512" s="15" t="s">
        <v>726</v>
      </c>
      <c r="B2512" s="15" t="s">
        <v>5999</v>
      </c>
      <c r="D2512" s="15">
        <v>2635186</v>
      </c>
      <c r="E2512" s="15">
        <v>2635737</v>
      </c>
      <c r="F2512" s="15">
        <f>ABS(Tabelle2[[#This Row],[Stop]]-Tabelle2[[#This Row],[Start]]+1)</f>
        <v>552</v>
      </c>
      <c r="G2512" s="16">
        <f>Tabelle2[[#This Row],[Size '[bp']]]/$F$3118*100</f>
        <v>1.9035664282610644E-2</v>
      </c>
      <c r="I2512" s="14" t="s">
        <v>9739</v>
      </c>
      <c r="J2512" s="14" t="s">
        <v>11627</v>
      </c>
      <c r="K2512" s="22"/>
      <c r="L2512" s="22"/>
      <c r="M2512" s="24"/>
      <c r="N2512" s="20"/>
      <c r="O2512" s="20"/>
      <c r="P2512" s="20"/>
      <c r="Q2512" s="20"/>
    </row>
    <row r="2513" spans="1:17" x14ac:dyDescent="0.25">
      <c r="A2513" s="15" t="s">
        <v>725</v>
      </c>
      <c r="B2513" s="15" t="s">
        <v>6000</v>
      </c>
      <c r="D2513" s="15">
        <v>2635734</v>
      </c>
      <c r="E2513" s="15">
        <v>2637074</v>
      </c>
      <c r="F2513" s="15">
        <f>ABS(Tabelle2[[#This Row],[Stop]]-Tabelle2[[#This Row],[Start]]+1)</f>
        <v>1341</v>
      </c>
      <c r="G2513" s="16">
        <f>Tabelle2[[#This Row],[Size '[bp']]]/$F$3118*100</f>
        <v>4.6244249643081291E-2</v>
      </c>
      <c r="I2513" s="14" t="s">
        <v>9740</v>
      </c>
      <c r="J2513" s="14" t="s">
        <v>6653</v>
      </c>
      <c r="K2513" s="22"/>
      <c r="L2513" s="22"/>
      <c r="M2513" s="24"/>
      <c r="N2513" s="20"/>
      <c r="O2513" s="20"/>
      <c r="P2513" s="20"/>
      <c r="Q2513" s="20"/>
    </row>
    <row r="2514" spans="1:17" x14ac:dyDescent="0.25">
      <c r="A2514" s="15" t="s">
        <v>724</v>
      </c>
      <c r="B2514" s="15" t="s">
        <v>6001</v>
      </c>
      <c r="D2514" s="15">
        <v>2637361</v>
      </c>
      <c r="E2514" s="15">
        <v>2637669</v>
      </c>
      <c r="F2514" s="15">
        <f>ABS(Tabelle2[[#This Row],[Stop]]-Tabelle2[[#This Row],[Start]]+1)</f>
        <v>309</v>
      </c>
      <c r="G2514" s="16">
        <f>Tabelle2[[#This Row],[Size '[bp']]]/$F$3118*100</f>
        <v>1.0655833810374438E-2</v>
      </c>
      <c r="I2514" s="14" t="s">
        <v>120</v>
      </c>
      <c r="J2514" s="14" t="s">
        <v>11627</v>
      </c>
      <c r="K2514" s="22"/>
      <c r="L2514" s="22"/>
      <c r="M2514" s="24"/>
      <c r="N2514" s="20"/>
      <c r="O2514" s="20"/>
      <c r="P2514" s="20"/>
      <c r="Q2514" s="20"/>
    </row>
    <row r="2515" spans="1:17" ht="38.25" x14ac:dyDescent="0.25">
      <c r="A2515" s="15" t="s">
        <v>723</v>
      </c>
      <c r="B2515" s="15" t="s">
        <v>6002</v>
      </c>
      <c r="C2515" s="15" t="s">
        <v>9741</v>
      </c>
      <c r="D2515" s="15">
        <v>2637654</v>
      </c>
      <c r="E2515" s="15">
        <v>2639531</v>
      </c>
      <c r="F2515" s="15">
        <f>ABS(Tabelle2[[#This Row],[Stop]]-Tabelle2[[#This Row],[Start]]+1)</f>
        <v>1878</v>
      </c>
      <c r="G2515" s="16">
        <f>Tabelle2[[#This Row],[Size '[bp']]]/$F$3118*100</f>
        <v>6.4762640439751426E-2</v>
      </c>
      <c r="H2515" s="15" t="s">
        <v>9742</v>
      </c>
      <c r="I2515" s="14" t="s">
        <v>10727</v>
      </c>
      <c r="J2515" s="14" t="s">
        <v>6554</v>
      </c>
      <c r="K2515" s="22"/>
      <c r="L2515" s="22"/>
      <c r="M2515" s="24"/>
      <c r="N2515" s="20"/>
      <c r="O2515" s="20"/>
      <c r="P2515" s="20"/>
      <c r="Q2515" s="20"/>
    </row>
    <row r="2516" spans="1:17" x14ac:dyDescent="0.25">
      <c r="A2516" s="15" t="s">
        <v>722</v>
      </c>
      <c r="B2516" s="15" t="s">
        <v>6003</v>
      </c>
      <c r="D2516" s="15">
        <v>2640434</v>
      </c>
      <c r="E2516" s="15">
        <v>2639541</v>
      </c>
      <c r="F2516" s="15">
        <f>ABS(Tabelle2[[#This Row],[Stop]]-Tabelle2[[#This Row],[Start]]+1)</f>
        <v>892</v>
      </c>
      <c r="G2516" s="16">
        <f>Tabelle2[[#This Row],[Size '[bp']]]/$F$3118*100</f>
        <v>3.0760529963928796E-2</v>
      </c>
      <c r="I2516" s="14" t="s">
        <v>6578</v>
      </c>
      <c r="J2516" s="14" t="s">
        <v>11627</v>
      </c>
      <c r="K2516" s="22" t="s">
        <v>6718</v>
      </c>
      <c r="L2516" s="22"/>
      <c r="M2516" s="24"/>
      <c r="N2516" s="20"/>
      <c r="O2516" s="20"/>
      <c r="P2516" s="20"/>
      <c r="Q2516" s="20"/>
    </row>
    <row r="2517" spans="1:17" x14ac:dyDescent="0.25">
      <c r="A2517" s="15" t="s">
        <v>721</v>
      </c>
      <c r="B2517" s="15" t="s">
        <v>6004</v>
      </c>
      <c r="D2517" s="15">
        <v>2641133</v>
      </c>
      <c r="E2517" s="15">
        <v>2640510</v>
      </c>
      <c r="F2517" s="15">
        <f>ABS(Tabelle2[[#This Row],[Stop]]-Tabelle2[[#This Row],[Start]]+1)</f>
        <v>622</v>
      </c>
      <c r="G2517" s="16">
        <f>Tabelle2[[#This Row],[Size '[bp']]]/$F$3118*100</f>
        <v>2.1449607216999678E-2</v>
      </c>
      <c r="I2517" s="14" t="s">
        <v>6560</v>
      </c>
      <c r="J2517" s="14" t="s">
        <v>11627</v>
      </c>
      <c r="K2517" s="22"/>
      <c r="L2517" s="22"/>
      <c r="M2517" s="24"/>
      <c r="N2517" s="20"/>
      <c r="O2517" s="20"/>
      <c r="P2517" s="20"/>
      <c r="Q2517" s="20"/>
    </row>
    <row r="2518" spans="1:17" x14ac:dyDescent="0.25">
      <c r="A2518" s="15" t="s">
        <v>720</v>
      </c>
      <c r="B2518" s="15" t="s">
        <v>6005</v>
      </c>
      <c r="C2518" s="15" t="s">
        <v>719</v>
      </c>
      <c r="D2518" s="15">
        <v>2642529</v>
      </c>
      <c r="E2518" s="15">
        <v>2641228</v>
      </c>
      <c r="F2518" s="15">
        <f>ABS(Tabelle2[[#This Row],[Stop]]-Tabelle2[[#This Row],[Start]]+1)</f>
        <v>1300</v>
      </c>
      <c r="G2518" s="16">
        <f>Tabelle2[[#This Row],[Size '[bp']]]/$F$3118*100</f>
        <v>4.4830368781510574E-2</v>
      </c>
      <c r="H2518" s="15" t="s">
        <v>9743</v>
      </c>
      <c r="I2518" s="14" t="s">
        <v>9744</v>
      </c>
      <c r="J2518" s="14" t="s">
        <v>6643</v>
      </c>
      <c r="K2518" s="29"/>
      <c r="L2518" s="29"/>
      <c r="M2518" s="30" t="s">
        <v>11265</v>
      </c>
      <c r="N2518" s="20"/>
      <c r="O2518" s="20"/>
      <c r="P2518" s="20"/>
      <c r="Q2518" s="20"/>
    </row>
    <row r="2519" spans="1:17" x14ac:dyDescent="0.25">
      <c r="A2519" s="15" t="s">
        <v>718</v>
      </c>
      <c r="B2519" s="15" t="s">
        <v>6006</v>
      </c>
      <c r="C2519" s="15" t="s">
        <v>9745</v>
      </c>
      <c r="D2519" s="15">
        <v>2644488</v>
      </c>
      <c r="E2519" s="15">
        <v>2642734</v>
      </c>
      <c r="F2519" s="15">
        <f>ABS(Tabelle2[[#This Row],[Stop]]-Tabelle2[[#This Row],[Start]]+1)</f>
        <v>1753</v>
      </c>
      <c r="G2519" s="16">
        <f>Tabelle2[[#This Row],[Size '[bp']]]/$F$3118*100</f>
        <v>6.0452028056913874E-2</v>
      </c>
      <c r="H2519" s="15" t="s">
        <v>9746</v>
      </c>
      <c r="I2519" s="14" t="s">
        <v>10634</v>
      </c>
      <c r="J2519" s="14" t="s">
        <v>7961</v>
      </c>
      <c r="K2519" s="29" t="s">
        <v>9747</v>
      </c>
      <c r="L2519" s="29"/>
      <c r="M2519" s="30" t="s">
        <v>10782</v>
      </c>
      <c r="N2519" s="20"/>
      <c r="O2519" s="20"/>
      <c r="P2519" s="20"/>
      <c r="Q2519" s="20"/>
    </row>
    <row r="2520" spans="1:17" ht="25.5" x14ac:dyDescent="0.25">
      <c r="A2520" s="15" t="s">
        <v>717</v>
      </c>
      <c r="B2520" s="15" t="s">
        <v>6007</v>
      </c>
      <c r="C2520" s="15" t="s">
        <v>9748</v>
      </c>
      <c r="D2520" s="15">
        <v>2646013</v>
      </c>
      <c r="E2520" s="15">
        <v>2645009</v>
      </c>
      <c r="F2520" s="15">
        <f>ABS(Tabelle2[[#This Row],[Stop]]-Tabelle2[[#This Row],[Start]]+1)</f>
        <v>1003</v>
      </c>
      <c r="G2520" s="16">
        <f>Tabelle2[[#This Row],[Size '[bp']]]/$F$3118*100</f>
        <v>3.4588353759888543E-2</v>
      </c>
      <c r="H2520" s="15" t="s">
        <v>9749</v>
      </c>
      <c r="I2520" s="14" t="s">
        <v>11278</v>
      </c>
      <c r="J2520" s="14" t="s">
        <v>6708</v>
      </c>
      <c r="K2520" s="29" t="s">
        <v>6826</v>
      </c>
      <c r="L2520" s="29"/>
      <c r="M2520" s="30" t="s">
        <v>10783</v>
      </c>
      <c r="N2520" s="20"/>
      <c r="O2520" s="20"/>
      <c r="P2520" s="20"/>
      <c r="Q2520" s="20"/>
    </row>
    <row r="2521" spans="1:17" ht="25.5" x14ac:dyDescent="0.25">
      <c r="A2521" s="15" t="s">
        <v>716</v>
      </c>
      <c r="B2521" s="15" t="s">
        <v>6008</v>
      </c>
      <c r="C2521" s="15" t="s">
        <v>9750</v>
      </c>
      <c r="D2521" s="15">
        <v>2646478</v>
      </c>
      <c r="E2521" s="15">
        <v>2646966</v>
      </c>
      <c r="F2521" s="15">
        <f>ABS(Tabelle2[[#This Row],[Stop]]-Tabelle2[[#This Row],[Start]]+1)</f>
        <v>489</v>
      </c>
      <c r="G2521" s="16">
        <f>Tabelle2[[#This Row],[Size '[bp']]]/$F$3118*100</f>
        <v>1.6863115641660518E-2</v>
      </c>
      <c r="H2521" s="15" t="s">
        <v>11266</v>
      </c>
      <c r="I2521" s="14" t="s">
        <v>9751</v>
      </c>
      <c r="J2521" s="14" t="s">
        <v>6597</v>
      </c>
      <c r="K2521" s="29" t="s">
        <v>9752</v>
      </c>
      <c r="L2521" s="29"/>
      <c r="M2521" s="30" t="s">
        <v>11267</v>
      </c>
      <c r="N2521" s="20"/>
      <c r="O2521" s="20"/>
      <c r="P2521" s="20"/>
      <c r="Q2521" s="20"/>
    </row>
    <row r="2522" spans="1:17" ht="63.75" x14ac:dyDescent="0.25">
      <c r="A2522" s="15" t="s">
        <v>715</v>
      </c>
      <c r="B2522" s="15" t="s">
        <v>6009</v>
      </c>
      <c r="C2522" s="15" t="s">
        <v>9753</v>
      </c>
      <c r="D2522" s="15">
        <v>2647165</v>
      </c>
      <c r="E2522" s="15">
        <v>2647917</v>
      </c>
      <c r="F2522" s="15">
        <f>ABS(Tabelle2[[#This Row],[Stop]]-Tabelle2[[#This Row],[Start]]+1)</f>
        <v>753</v>
      </c>
      <c r="G2522" s="16">
        <f>Tabelle2[[#This Row],[Size '[bp']]]/$F$3118*100</f>
        <v>2.5967128994213433E-2</v>
      </c>
      <c r="H2522" s="15" t="s">
        <v>9754</v>
      </c>
      <c r="I2522" s="14" t="s">
        <v>10728</v>
      </c>
      <c r="J2522" s="14" t="s">
        <v>6566</v>
      </c>
      <c r="K2522" s="22"/>
      <c r="L2522" s="22" t="s">
        <v>10698</v>
      </c>
      <c r="M2522" s="24" t="s">
        <v>10917</v>
      </c>
      <c r="N2522" s="20"/>
      <c r="O2522" s="20"/>
      <c r="P2522" s="20"/>
      <c r="Q2522" s="20"/>
    </row>
    <row r="2523" spans="1:17" x14ac:dyDescent="0.25">
      <c r="A2523" s="15" t="s">
        <v>714</v>
      </c>
      <c r="B2523" s="15" t="s">
        <v>6010</v>
      </c>
      <c r="D2523" s="15">
        <v>2648576</v>
      </c>
      <c r="E2523" s="15">
        <v>2647914</v>
      </c>
      <c r="F2523" s="15">
        <f>ABS(Tabelle2[[#This Row],[Stop]]-Tabelle2[[#This Row],[Start]]+1)</f>
        <v>661</v>
      </c>
      <c r="G2523" s="16">
        <f>Tabelle2[[#This Row],[Size '[bp']]]/$F$3118*100</f>
        <v>2.2794518280444993E-2</v>
      </c>
      <c r="I2523" s="14" t="s">
        <v>9755</v>
      </c>
      <c r="J2523" s="14" t="s">
        <v>6566</v>
      </c>
      <c r="K2523" s="22"/>
      <c r="L2523" s="22"/>
      <c r="M2523" s="24"/>
      <c r="N2523" s="20"/>
      <c r="O2523" s="20"/>
      <c r="P2523" s="20"/>
      <c r="Q2523" s="20"/>
    </row>
    <row r="2524" spans="1:17" x14ac:dyDescent="0.25">
      <c r="A2524" s="15" t="s">
        <v>713</v>
      </c>
      <c r="B2524" s="15" t="s">
        <v>6011</v>
      </c>
      <c r="D2524" s="15">
        <v>2648867</v>
      </c>
      <c r="E2524" s="15">
        <v>2648589</v>
      </c>
      <c r="F2524" s="15">
        <f>ABS(Tabelle2[[#This Row],[Stop]]-Tabelle2[[#This Row],[Start]]+1)</f>
        <v>277</v>
      </c>
      <c r="G2524" s="16">
        <f>Tabelle2[[#This Row],[Size '[bp']]]/$F$3118*100</f>
        <v>9.5523170403680226E-3</v>
      </c>
      <c r="I2524" s="14" t="s">
        <v>6564</v>
      </c>
      <c r="J2524" s="14" t="s">
        <v>11627</v>
      </c>
      <c r="K2524" s="22"/>
      <c r="L2524" s="22"/>
      <c r="M2524" s="24"/>
      <c r="N2524" s="20"/>
      <c r="O2524" s="20"/>
      <c r="P2524" s="20"/>
      <c r="Q2524" s="20"/>
    </row>
    <row r="2525" spans="1:17" ht="25.5" x14ac:dyDescent="0.25">
      <c r="A2525" s="15" t="s">
        <v>712</v>
      </c>
      <c r="B2525" s="15" t="s">
        <v>6012</v>
      </c>
      <c r="C2525" s="15" t="s">
        <v>9756</v>
      </c>
      <c r="D2525" s="15">
        <v>2651296</v>
      </c>
      <c r="E2525" s="15">
        <v>2649149</v>
      </c>
      <c r="F2525" s="15">
        <f>ABS(Tabelle2[[#This Row],[Stop]]-Tabelle2[[#This Row],[Start]]+1)</f>
        <v>2146</v>
      </c>
      <c r="G2525" s="16">
        <f>Tabelle2[[#This Row],[Size '[bp']]]/$F$3118*100</f>
        <v>7.4004593388555154E-2</v>
      </c>
      <c r="H2525" s="15" t="s">
        <v>9757</v>
      </c>
      <c r="I2525" s="14" t="s">
        <v>11279</v>
      </c>
      <c r="J2525" s="14" t="s">
        <v>6708</v>
      </c>
      <c r="K2525" s="29" t="s">
        <v>9758</v>
      </c>
      <c r="L2525" s="29"/>
      <c r="M2525" s="30" t="s">
        <v>10783</v>
      </c>
      <c r="N2525" s="20"/>
      <c r="O2525" s="20"/>
      <c r="P2525" s="20"/>
      <c r="Q2525" s="20"/>
    </row>
    <row r="2526" spans="1:17" ht="25.5" x14ac:dyDescent="0.25">
      <c r="A2526" s="15" t="s">
        <v>711</v>
      </c>
      <c r="B2526" s="15" t="s">
        <v>6013</v>
      </c>
      <c r="C2526" s="15" t="s">
        <v>9759</v>
      </c>
      <c r="D2526" s="15">
        <v>2651801</v>
      </c>
      <c r="E2526" s="15">
        <v>2651355</v>
      </c>
      <c r="F2526" s="15">
        <f>ABS(Tabelle2[[#This Row],[Stop]]-Tabelle2[[#This Row],[Start]]+1)</f>
        <v>445</v>
      </c>
      <c r="G2526" s="16">
        <f>Tabelle2[[#This Row],[Size '[bp']]]/$F$3118*100</f>
        <v>1.5345780082901697E-2</v>
      </c>
      <c r="H2526" s="15" t="s">
        <v>9760</v>
      </c>
      <c r="I2526" s="14" t="s">
        <v>9761</v>
      </c>
      <c r="J2526" s="14" t="s">
        <v>6708</v>
      </c>
      <c r="K2526" s="29" t="s">
        <v>9758</v>
      </c>
      <c r="L2526" s="29"/>
      <c r="M2526" s="30" t="s">
        <v>10783</v>
      </c>
      <c r="N2526" s="20"/>
      <c r="O2526" s="20"/>
      <c r="P2526" s="20"/>
      <c r="Q2526" s="20"/>
    </row>
    <row r="2527" spans="1:17" ht="38.25" x14ac:dyDescent="0.25">
      <c r="A2527" s="15" t="s">
        <v>710</v>
      </c>
      <c r="B2527" s="15" t="s">
        <v>6014</v>
      </c>
      <c r="C2527" s="15" t="s">
        <v>9762</v>
      </c>
      <c r="D2527" s="15">
        <v>2652323</v>
      </c>
      <c r="E2527" s="15">
        <v>2652090</v>
      </c>
      <c r="F2527" s="15">
        <f>ABS(Tabelle2[[#This Row],[Stop]]-Tabelle2[[#This Row],[Start]]+1)</f>
        <v>232</v>
      </c>
      <c r="G2527" s="16">
        <f>Tabelle2[[#This Row],[Size '[bp']]]/$F$3118*100</f>
        <v>8.0004965825465034E-3</v>
      </c>
      <c r="H2527" s="15" t="s">
        <v>9763</v>
      </c>
      <c r="I2527" s="14" t="s">
        <v>10729</v>
      </c>
      <c r="K2527" s="29" t="s">
        <v>9758</v>
      </c>
      <c r="L2527" s="29"/>
      <c r="M2527" s="30" t="s">
        <v>11268</v>
      </c>
      <c r="N2527" s="20"/>
      <c r="O2527" s="20"/>
      <c r="P2527" s="20"/>
      <c r="Q2527" s="20"/>
    </row>
    <row r="2528" spans="1:17" x14ac:dyDescent="0.25">
      <c r="A2528" s="15" t="s">
        <v>709</v>
      </c>
      <c r="C2528" s="15" t="s">
        <v>708</v>
      </c>
      <c r="D2528" s="15">
        <v>2653016</v>
      </c>
      <c r="E2528" s="15">
        <v>2652894</v>
      </c>
      <c r="F2528" s="15">
        <f>ABS(Tabelle2[[#This Row],[Stop]]-Tabelle2[[#This Row],[Start]]+1)</f>
        <v>121</v>
      </c>
      <c r="G2528" s="16">
        <f>Tabelle2[[#This Row],[Size '[bp']]]/$F$3118*100</f>
        <v>4.1726727865867537E-3</v>
      </c>
      <c r="H2528" s="15" t="s">
        <v>9764</v>
      </c>
      <c r="I2528" s="14" t="s">
        <v>707</v>
      </c>
      <c r="J2528" s="14" t="s">
        <v>6575</v>
      </c>
      <c r="K2528" s="24"/>
      <c r="L2528" s="24"/>
      <c r="M2528" s="24"/>
      <c r="N2528" s="20"/>
      <c r="O2528" s="20"/>
      <c r="P2528" s="20"/>
      <c r="Q2528" s="20"/>
    </row>
    <row r="2529" spans="1:17" x14ac:dyDescent="0.25">
      <c r="A2529" s="15" t="s">
        <v>706</v>
      </c>
      <c r="B2529" s="15" t="s">
        <v>6015</v>
      </c>
      <c r="C2529" s="15" t="s">
        <v>9765</v>
      </c>
      <c r="D2529" s="15">
        <v>2653220</v>
      </c>
      <c r="E2529" s="15">
        <v>2654053</v>
      </c>
      <c r="F2529" s="15">
        <f>ABS(Tabelle2[[#This Row],[Stop]]-Tabelle2[[#This Row],[Start]]+1)</f>
        <v>834</v>
      </c>
      <c r="G2529" s="16">
        <f>Tabelle2[[#This Row],[Size '[bp']]]/$F$3118*100</f>
        <v>2.8760405818292169E-2</v>
      </c>
      <c r="H2529" s="15" t="s">
        <v>9766</v>
      </c>
      <c r="I2529" s="14" t="s">
        <v>11526</v>
      </c>
      <c r="J2529" s="14" t="s">
        <v>6653</v>
      </c>
      <c r="K2529" s="24"/>
      <c r="L2529" s="24"/>
      <c r="M2529" s="24"/>
      <c r="N2529" s="20"/>
      <c r="O2529" s="20"/>
      <c r="P2529" s="20"/>
      <c r="Q2529" s="20"/>
    </row>
    <row r="2530" spans="1:17" x14ac:dyDescent="0.25">
      <c r="A2530" s="15" t="s">
        <v>705</v>
      </c>
      <c r="B2530" s="15" t="s">
        <v>6016</v>
      </c>
      <c r="D2530" s="15">
        <v>2654799</v>
      </c>
      <c r="E2530" s="15">
        <v>2654050</v>
      </c>
      <c r="F2530" s="15">
        <f>ABS(Tabelle2[[#This Row],[Stop]]-Tabelle2[[#This Row],[Start]]+1)</f>
        <v>748</v>
      </c>
      <c r="G2530" s="16">
        <f>Tabelle2[[#This Row],[Size '[bp']]]/$F$3118*100</f>
        <v>2.579470449889993E-2</v>
      </c>
      <c r="I2530" s="14" t="s">
        <v>6560</v>
      </c>
      <c r="J2530" s="14" t="s">
        <v>11627</v>
      </c>
      <c r="K2530" s="24"/>
      <c r="L2530" s="24"/>
      <c r="M2530" s="24"/>
      <c r="N2530" s="20"/>
      <c r="O2530" s="20"/>
      <c r="P2530" s="20"/>
      <c r="Q2530" s="20"/>
    </row>
    <row r="2531" spans="1:17" x14ac:dyDescent="0.25">
      <c r="A2531" s="15" t="s">
        <v>704</v>
      </c>
      <c r="B2531" s="15" t="s">
        <v>6017</v>
      </c>
      <c r="D2531" s="15">
        <v>2655215</v>
      </c>
      <c r="E2531" s="15">
        <v>2654802</v>
      </c>
      <c r="F2531" s="15">
        <f>ABS(Tabelle2[[#This Row],[Stop]]-Tabelle2[[#This Row],[Start]]+1)</f>
        <v>412</v>
      </c>
      <c r="G2531" s="16">
        <f>Tabelle2[[#This Row],[Size '[bp']]]/$F$3118*100</f>
        <v>1.4207778413832584E-2</v>
      </c>
      <c r="I2531" s="14" t="s">
        <v>6560</v>
      </c>
      <c r="J2531" s="14" t="s">
        <v>11627</v>
      </c>
      <c r="K2531" s="24"/>
      <c r="L2531" s="24"/>
      <c r="M2531" s="24"/>
      <c r="N2531" s="20"/>
      <c r="O2531" s="20"/>
      <c r="P2531" s="20"/>
      <c r="Q2531" s="20"/>
    </row>
    <row r="2532" spans="1:17" ht="25.5" x14ac:dyDescent="0.25">
      <c r="A2532" s="15" t="s">
        <v>703</v>
      </c>
      <c r="B2532" s="15" t="s">
        <v>6018</v>
      </c>
      <c r="D2532" s="15">
        <v>2656320</v>
      </c>
      <c r="E2532" s="15">
        <v>2655298</v>
      </c>
      <c r="F2532" s="15">
        <f>ABS(Tabelle2[[#This Row],[Stop]]-Tabelle2[[#This Row],[Start]]+1)</f>
        <v>1021</v>
      </c>
      <c r="G2532" s="16">
        <f>Tabelle2[[#This Row],[Size '[bp']]]/$F$3118*100</f>
        <v>3.5209081943017154E-2</v>
      </c>
      <c r="I2532" s="14" t="s">
        <v>9767</v>
      </c>
      <c r="J2532" s="14" t="s">
        <v>6563</v>
      </c>
      <c r="K2532" s="24" t="s">
        <v>7033</v>
      </c>
      <c r="L2532" s="24"/>
      <c r="M2532" s="24"/>
      <c r="N2532" s="20"/>
      <c r="O2532" s="20"/>
      <c r="P2532" s="20"/>
      <c r="Q2532" s="20"/>
    </row>
    <row r="2533" spans="1:17" ht="25.5" x14ac:dyDescent="0.25">
      <c r="A2533" s="15" t="s">
        <v>702</v>
      </c>
      <c r="B2533" s="15" t="s">
        <v>6019</v>
      </c>
      <c r="D2533" s="15">
        <v>2656593</v>
      </c>
      <c r="E2533" s="15">
        <v>2657966</v>
      </c>
      <c r="F2533" s="15">
        <f>ABS(Tabelle2[[#This Row],[Stop]]-Tabelle2[[#This Row],[Start]]+1)</f>
        <v>1374</v>
      </c>
      <c r="G2533" s="16">
        <f>Tabelle2[[#This Row],[Size '[bp']]]/$F$3118*100</f>
        <v>4.738225131215041E-2</v>
      </c>
      <c r="I2533" s="14" t="s">
        <v>9768</v>
      </c>
      <c r="J2533" s="14" t="s">
        <v>6563</v>
      </c>
      <c r="K2533" s="24" t="s">
        <v>9769</v>
      </c>
      <c r="L2533" s="24"/>
      <c r="M2533" s="24"/>
      <c r="N2533" s="20"/>
      <c r="O2533" s="20"/>
      <c r="P2533" s="20"/>
      <c r="Q2533" s="20"/>
    </row>
    <row r="2534" spans="1:17" x14ac:dyDescent="0.25">
      <c r="A2534" s="15" t="s">
        <v>701</v>
      </c>
      <c r="B2534" s="15" t="s">
        <v>6020</v>
      </c>
      <c r="D2534" s="15">
        <v>2657989</v>
      </c>
      <c r="E2534" s="15">
        <v>2658825</v>
      </c>
      <c r="F2534" s="15">
        <f>ABS(Tabelle2[[#This Row],[Stop]]-Tabelle2[[#This Row],[Start]]+1)</f>
        <v>837</v>
      </c>
      <c r="G2534" s="16">
        <f>Tabelle2[[#This Row],[Size '[bp']]]/$F$3118*100</f>
        <v>2.8863860515480271E-2</v>
      </c>
      <c r="I2534" s="14" t="s">
        <v>6560</v>
      </c>
      <c r="J2534" s="14" t="s">
        <v>11627</v>
      </c>
      <c r="K2534" s="24" t="s">
        <v>6744</v>
      </c>
      <c r="L2534" s="24"/>
      <c r="M2534" s="20"/>
      <c r="N2534" s="20"/>
      <c r="O2534" s="20"/>
      <c r="P2534" s="20"/>
      <c r="Q2534" s="20"/>
    </row>
    <row r="2535" spans="1:17" x14ac:dyDescent="0.25">
      <c r="A2535" s="15" t="s">
        <v>9770</v>
      </c>
      <c r="D2535" s="15">
        <v>2658977</v>
      </c>
      <c r="E2535" s="15">
        <v>2658899</v>
      </c>
      <c r="F2535" s="15">
        <f>ABS(Tabelle2[[#This Row],[Stop]]-Tabelle2[[#This Row],[Start]]+1)</f>
        <v>77</v>
      </c>
      <c r="G2535" s="16">
        <f>Tabelle2[[#This Row],[Size '[bp']]]/$F$3118*100</f>
        <v>2.6553372278279343E-3</v>
      </c>
      <c r="I2535" s="14" t="s">
        <v>6577</v>
      </c>
      <c r="J2535" s="14" t="s">
        <v>6575</v>
      </c>
      <c r="K2535" s="24"/>
      <c r="L2535" s="24"/>
      <c r="M2535" s="20"/>
      <c r="N2535" s="20"/>
      <c r="O2535" s="20"/>
      <c r="P2535" s="20"/>
      <c r="Q2535" s="20"/>
    </row>
    <row r="2536" spans="1:17" x14ac:dyDescent="0.25">
      <c r="A2536" s="15" t="s">
        <v>700</v>
      </c>
      <c r="B2536" s="15" t="s">
        <v>6021</v>
      </c>
      <c r="C2536" s="15" t="s">
        <v>9771</v>
      </c>
      <c r="D2536" s="15">
        <v>2659845</v>
      </c>
      <c r="E2536" s="15">
        <v>2659120</v>
      </c>
      <c r="F2536" s="15">
        <f>ABS(Tabelle2[[#This Row],[Stop]]-Tabelle2[[#This Row],[Start]]+1)</f>
        <v>724</v>
      </c>
      <c r="G2536" s="16">
        <f>Tabelle2[[#This Row],[Size '[bp']]]/$F$3118*100</f>
        <v>2.4967066921395119E-2</v>
      </c>
      <c r="H2536" s="15" t="s">
        <v>9772</v>
      </c>
      <c r="I2536" s="14" t="s">
        <v>6589</v>
      </c>
      <c r="J2536" s="14" t="s">
        <v>7682</v>
      </c>
      <c r="K2536" s="24"/>
      <c r="L2536" s="24"/>
      <c r="M2536" s="20"/>
      <c r="N2536" s="20"/>
      <c r="O2536" s="20"/>
      <c r="P2536" s="20"/>
      <c r="Q2536" s="20"/>
    </row>
    <row r="2537" spans="1:17" ht="25.5" x14ac:dyDescent="0.25">
      <c r="A2537" s="15" t="s">
        <v>699</v>
      </c>
      <c r="B2537" s="15" t="s">
        <v>6022</v>
      </c>
      <c r="C2537" s="15" t="s">
        <v>9773</v>
      </c>
      <c r="D2537" s="15">
        <v>2661724</v>
      </c>
      <c r="E2537" s="15">
        <v>2660060</v>
      </c>
      <c r="F2537" s="15">
        <f>ABS(Tabelle2[[#This Row],[Stop]]-Tabelle2[[#This Row],[Start]]+1)</f>
        <v>1663</v>
      </c>
      <c r="G2537" s="16">
        <f>Tabelle2[[#This Row],[Size '[bp']]]/$F$3118*100</f>
        <v>5.7348387141270836E-2</v>
      </c>
      <c r="H2537" s="15" t="s">
        <v>7091</v>
      </c>
      <c r="I2537" s="14" t="s">
        <v>9774</v>
      </c>
      <c r="J2537" s="14" t="s">
        <v>7093</v>
      </c>
      <c r="K2537" s="24" t="s">
        <v>6893</v>
      </c>
      <c r="L2537" s="24"/>
      <c r="M2537" s="20" t="s">
        <v>11247</v>
      </c>
      <c r="N2537" s="20"/>
      <c r="O2537" s="20"/>
      <c r="P2537" s="20"/>
      <c r="Q2537" s="20"/>
    </row>
    <row r="2538" spans="1:17" ht="25.5" x14ac:dyDescent="0.25">
      <c r="A2538" s="15" t="s">
        <v>698</v>
      </c>
      <c r="B2538" s="15" t="s">
        <v>6023</v>
      </c>
      <c r="C2538" s="15" t="s">
        <v>10635</v>
      </c>
      <c r="D2538" s="15">
        <v>2661824</v>
      </c>
      <c r="E2538" s="15">
        <v>2662114</v>
      </c>
      <c r="F2538" s="15">
        <f>ABS(Tabelle2[[#This Row],[Stop]]-Tabelle2[[#This Row],[Start]]+1)</f>
        <v>291</v>
      </c>
      <c r="G2538" s="16">
        <f>Tabelle2[[#This Row],[Size '[bp']]]/$F$3118*100</f>
        <v>1.0035105627245829E-2</v>
      </c>
      <c r="H2538" s="15" t="s">
        <v>9775</v>
      </c>
      <c r="I2538" s="14" t="s">
        <v>9776</v>
      </c>
      <c r="J2538" s="14" t="s">
        <v>6597</v>
      </c>
      <c r="K2538" s="24"/>
      <c r="L2538" s="24"/>
      <c r="M2538" s="20"/>
      <c r="N2538" s="20"/>
      <c r="O2538" s="20"/>
      <c r="P2538" s="20"/>
      <c r="Q2538" s="20"/>
    </row>
    <row r="2539" spans="1:17" ht="25.5" x14ac:dyDescent="0.25">
      <c r="A2539" s="15" t="s">
        <v>697</v>
      </c>
      <c r="B2539" s="15" t="s">
        <v>6024</v>
      </c>
      <c r="C2539" s="15" t="s">
        <v>10636</v>
      </c>
      <c r="D2539" s="15">
        <v>2662111</v>
      </c>
      <c r="E2539" s="15">
        <v>2662437</v>
      </c>
      <c r="F2539" s="15">
        <f>ABS(Tabelle2[[#This Row],[Stop]]-Tabelle2[[#This Row],[Start]]+1)</f>
        <v>327</v>
      </c>
      <c r="G2539" s="16">
        <f>Tabelle2[[#This Row],[Size '[bp']]]/$F$3118*100</f>
        <v>1.1276561993503046E-2</v>
      </c>
      <c r="H2539" s="15" t="s">
        <v>9775</v>
      </c>
      <c r="I2539" s="14" t="s">
        <v>9777</v>
      </c>
      <c r="J2539" s="14" t="s">
        <v>6597</v>
      </c>
      <c r="K2539" s="24"/>
      <c r="L2539" s="24"/>
      <c r="M2539" s="20"/>
      <c r="N2539" s="20"/>
      <c r="O2539" s="20"/>
      <c r="P2539" s="20"/>
      <c r="Q2539" s="20"/>
    </row>
    <row r="2540" spans="1:17" x14ac:dyDescent="0.25">
      <c r="A2540" s="15" t="s">
        <v>696</v>
      </c>
      <c r="B2540" s="15" t="s">
        <v>6025</v>
      </c>
      <c r="D2540" s="15">
        <v>2662447</v>
      </c>
      <c r="E2540" s="15">
        <v>2663241</v>
      </c>
      <c r="F2540" s="15">
        <f>ABS(Tabelle2[[#This Row],[Stop]]-Tabelle2[[#This Row],[Start]]+1)</f>
        <v>795</v>
      </c>
      <c r="G2540" s="16">
        <f>Tabelle2[[#This Row],[Size '[bp']]]/$F$3118*100</f>
        <v>2.7415494754846854E-2</v>
      </c>
      <c r="I2540" s="14" t="s">
        <v>6560</v>
      </c>
      <c r="J2540" s="14" t="s">
        <v>11627</v>
      </c>
      <c r="K2540" s="24" t="s">
        <v>10862</v>
      </c>
      <c r="L2540" s="24"/>
      <c r="M2540" s="20"/>
      <c r="N2540" s="20"/>
      <c r="O2540" s="20"/>
      <c r="P2540" s="20"/>
      <c r="Q2540" s="20"/>
    </row>
    <row r="2541" spans="1:17" ht="25.5" x14ac:dyDescent="0.25">
      <c r="A2541" s="15" t="s">
        <v>695</v>
      </c>
      <c r="B2541" s="15" t="s">
        <v>6026</v>
      </c>
      <c r="C2541" s="15" t="s">
        <v>9778</v>
      </c>
      <c r="D2541" s="15">
        <v>2663363</v>
      </c>
      <c r="E2541" s="15">
        <v>2664730</v>
      </c>
      <c r="F2541" s="15">
        <f>ABS(Tabelle2[[#This Row],[Stop]]-Tabelle2[[#This Row],[Start]]+1)</f>
        <v>1368</v>
      </c>
      <c r="G2541" s="16">
        <f>Tabelle2[[#This Row],[Size '[bp']]]/$F$3118*100</f>
        <v>4.7175341917774206E-2</v>
      </c>
      <c r="H2541" s="15" t="s">
        <v>9779</v>
      </c>
      <c r="I2541" s="14" t="s">
        <v>6808</v>
      </c>
      <c r="J2541" s="14" t="s">
        <v>6554</v>
      </c>
      <c r="K2541" s="24"/>
      <c r="L2541" s="24"/>
      <c r="M2541" s="20"/>
      <c r="N2541" s="20"/>
      <c r="O2541" s="20"/>
      <c r="P2541" s="20"/>
      <c r="Q2541" s="20"/>
    </row>
    <row r="2542" spans="1:17" x14ac:dyDescent="0.25">
      <c r="A2542" s="15" t="s">
        <v>694</v>
      </c>
      <c r="B2542" s="15" t="s">
        <v>6027</v>
      </c>
      <c r="C2542" s="15" t="s">
        <v>693</v>
      </c>
      <c r="D2542" s="15">
        <v>2664973</v>
      </c>
      <c r="E2542" s="15">
        <v>2666595</v>
      </c>
      <c r="F2542" s="15">
        <f>ABS(Tabelle2[[#This Row],[Stop]]-Tabelle2[[#This Row],[Start]]+1)</f>
        <v>1623</v>
      </c>
      <c r="G2542" s="16">
        <f>Tabelle2[[#This Row],[Size '[bp']]]/$F$3118*100</f>
        <v>5.596899117876282E-2</v>
      </c>
      <c r="H2542" s="15" t="s">
        <v>9780</v>
      </c>
      <c r="I2542" s="14" t="s">
        <v>6589</v>
      </c>
      <c r="J2542" s="14" t="s">
        <v>11627</v>
      </c>
      <c r="K2542" s="24"/>
      <c r="L2542" s="24"/>
      <c r="M2542" s="20"/>
      <c r="N2542" s="20"/>
      <c r="O2542" s="20"/>
      <c r="P2542" s="20"/>
      <c r="Q2542" s="20"/>
    </row>
    <row r="2543" spans="1:17" x14ac:dyDescent="0.25">
      <c r="A2543" s="15" t="s">
        <v>692</v>
      </c>
      <c r="B2543" s="15" t="s">
        <v>6028</v>
      </c>
      <c r="D2543" s="15">
        <v>2666600</v>
      </c>
      <c r="E2543" s="15">
        <v>2666956</v>
      </c>
      <c r="F2543" s="15">
        <f>ABS(Tabelle2[[#This Row],[Stop]]-Tabelle2[[#This Row],[Start]]+1)</f>
        <v>357</v>
      </c>
      <c r="G2543" s="16">
        <f>Tabelle2[[#This Row],[Size '[bp']]]/$F$3118*100</f>
        <v>1.2311108965384059E-2</v>
      </c>
      <c r="I2543" s="14" t="s">
        <v>6564</v>
      </c>
      <c r="J2543" s="14" t="s">
        <v>11627</v>
      </c>
      <c r="K2543" s="24"/>
      <c r="L2543" s="24"/>
      <c r="M2543" s="20"/>
      <c r="N2543" s="20"/>
      <c r="O2543" s="20"/>
      <c r="P2543" s="20"/>
      <c r="Q2543" s="20"/>
    </row>
    <row r="2544" spans="1:17" ht="25.5" x14ac:dyDescent="0.25">
      <c r="A2544" s="15" t="s">
        <v>691</v>
      </c>
      <c r="B2544" s="15" t="s">
        <v>6029</v>
      </c>
      <c r="C2544" s="15" t="s">
        <v>9781</v>
      </c>
      <c r="D2544" s="15">
        <v>2667440</v>
      </c>
      <c r="E2544" s="15">
        <v>2666991</v>
      </c>
      <c r="F2544" s="15">
        <f>ABS(Tabelle2[[#This Row],[Stop]]-Tabelle2[[#This Row],[Start]]+1)</f>
        <v>448</v>
      </c>
      <c r="G2544" s="16">
        <f>Tabelle2[[#This Row],[Size '[bp']]]/$F$3118*100</f>
        <v>1.5449234780089799E-2</v>
      </c>
      <c r="H2544" s="15" t="s">
        <v>9782</v>
      </c>
      <c r="I2544" s="14" t="s">
        <v>6593</v>
      </c>
      <c r="J2544" s="14" t="s">
        <v>6554</v>
      </c>
      <c r="K2544" s="24"/>
      <c r="L2544" s="24"/>
      <c r="M2544" s="20"/>
      <c r="N2544" s="20"/>
      <c r="O2544" s="20"/>
      <c r="P2544" s="20"/>
      <c r="Q2544" s="20"/>
    </row>
    <row r="2545" spans="1:17" ht="25.5" x14ac:dyDescent="0.25">
      <c r="A2545" s="15" t="s">
        <v>690</v>
      </c>
      <c r="B2545" s="15" t="s">
        <v>6030</v>
      </c>
      <c r="C2545" s="15" t="s">
        <v>9783</v>
      </c>
      <c r="D2545" s="15">
        <v>2667486</v>
      </c>
      <c r="E2545" s="15">
        <v>2668889</v>
      </c>
      <c r="F2545" s="15">
        <f>ABS(Tabelle2[[#This Row],[Stop]]-Tabelle2[[#This Row],[Start]]+1)</f>
        <v>1404</v>
      </c>
      <c r="G2545" s="16">
        <f>Tabelle2[[#This Row],[Size '[bp']]]/$F$3118*100</f>
        <v>4.841679828403142E-2</v>
      </c>
      <c r="H2545" s="15" t="s">
        <v>9784</v>
      </c>
      <c r="I2545" s="14" t="s">
        <v>6808</v>
      </c>
      <c r="J2545" s="14" t="s">
        <v>6554</v>
      </c>
      <c r="K2545" s="24"/>
      <c r="L2545" s="24"/>
      <c r="M2545" s="20"/>
      <c r="N2545" s="20"/>
      <c r="O2545" s="20"/>
      <c r="P2545" s="20"/>
      <c r="Q2545" s="20"/>
    </row>
    <row r="2546" spans="1:17" x14ac:dyDescent="0.25">
      <c r="A2546" s="15" t="s">
        <v>689</v>
      </c>
      <c r="B2546" s="15" t="s">
        <v>6031</v>
      </c>
      <c r="D2546" s="15">
        <v>2669770</v>
      </c>
      <c r="E2546" s="15">
        <v>2669054</v>
      </c>
      <c r="F2546" s="15">
        <f>ABS(Tabelle2[[#This Row],[Stop]]-Tabelle2[[#This Row],[Start]]+1)</f>
        <v>715</v>
      </c>
      <c r="G2546" s="16">
        <f>Tabelle2[[#This Row],[Size '[bp']]]/$F$3118*100</f>
        <v>2.4656702829830818E-2</v>
      </c>
      <c r="I2546" s="14" t="s">
        <v>6564</v>
      </c>
      <c r="J2546" s="14" t="s">
        <v>11627</v>
      </c>
      <c r="K2546" s="24"/>
      <c r="L2546" s="24"/>
      <c r="M2546" s="20"/>
      <c r="N2546" s="20"/>
      <c r="O2546" s="20"/>
      <c r="P2546" s="20"/>
      <c r="Q2546" s="20"/>
    </row>
    <row r="2547" spans="1:17" ht="25.5" x14ac:dyDescent="0.25">
      <c r="A2547" s="15" t="s">
        <v>688</v>
      </c>
      <c r="B2547" s="15" t="s">
        <v>6032</v>
      </c>
      <c r="C2547" s="15" t="s">
        <v>574</v>
      </c>
      <c r="D2547" s="15">
        <v>2671262</v>
      </c>
      <c r="E2547" s="15">
        <v>2669865</v>
      </c>
      <c r="F2547" s="15">
        <f>ABS(Tabelle2[[#This Row],[Stop]]-Tabelle2[[#This Row],[Start]]+1)</f>
        <v>1396</v>
      </c>
      <c r="G2547" s="16">
        <f>Tabelle2[[#This Row],[Size '[bp']]]/$F$3118*100</f>
        <v>4.8140919091529816E-2</v>
      </c>
      <c r="H2547" s="15" t="s">
        <v>9785</v>
      </c>
      <c r="I2547" s="14" t="s">
        <v>11269</v>
      </c>
      <c r="J2547" s="14" t="s">
        <v>6643</v>
      </c>
      <c r="K2547" s="24" t="s">
        <v>9786</v>
      </c>
      <c r="L2547" s="24"/>
      <c r="M2547" s="20" t="s">
        <v>11501</v>
      </c>
      <c r="N2547" s="20"/>
      <c r="O2547" s="20"/>
      <c r="P2547" s="20"/>
      <c r="Q2547" s="20"/>
    </row>
    <row r="2548" spans="1:17" ht="25.5" x14ac:dyDescent="0.25">
      <c r="A2548" s="15" t="s">
        <v>687</v>
      </c>
      <c r="B2548" s="15" t="s">
        <v>6033</v>
      </c>
      <c r="D2548" s="15">
        <v>2674158</v>
      </c>
      <c r="E2548" s="15">
        <v>2671597</v>
      </c>
      <c r="F2548" s="15">
        <f>ABS(Tabelle2[[#This Row],[Stop]]-Tabelle2[[#This Row],[Start]]+1)</f>
        <v>2560</v>
      </c>
      <c r="G2548" s="16">
        <f>Tabelle2[[#This Row],[Size '[bp']]]/$F$3118*100</f>
        <v>8.8281341600513139E-2</v>
      </c>
      <c r="I2548" s="14" t="s">
        <v>7595</v>
      </c>
      <c r="J2548" s="14" t="s">
        <v>6563</v>
      </c>
      <c r="K2548" s="24"/>
      <c r="L2548" s="24"/>
      <c r="M2548" s="20"/>
      <c r="N2548" s="20"/>
      <c r="O2548" s="20"/>
      <c r="P2548" s="20"/>
      <c r="Q2548" s="20"/>
    </row>
    <row r="2549" spans="1:17" ht="25.5" x14ac:dyDescent="0.25">
      <c r="A2549" s="15" t="s">
        <v>686</v>
      </c>
      <c r="B2549" s="15" t="s">
        <v>6034</v>
      </c>
      <c r="D2549" s="15">
        <v>2675012</v>
      </c>
      <c r="E2549" s="15">
        <v>2674158</v>
      </c>
      <c r="F2549" s="15">
        <f>ABS(Tabelle2[[#This Row],[Stop]]-Tabelle2[[#This Row],[Start]]+1)</f>
        <v>853</v>
      </c>
      <c r="G2549" s="16">
        <f>Tabelle2[[#This Row],[Size '[bp']]]/$F$3118*100</f>
        <v>2.941561890048348E-2</v>
      </c>
      <c r="I2549" s="14" t="s">
        <v>7597</v>
      </c>
      <c r="J2549" s="14" t="s">
        <v>6563</v>
      </c>
      <c r="K2549" s="24"/>
      <c r="L2549" s="24"/>
      <c r="M2549" s="20"/>
      <c r="N2549" s="20"/>
      <c r="O2549" s="20"/>
      <c r="P2549" s="20"/>
      <c r="Q2549" s="20"/>
    </row>
    <row r="2550" spans="1:17" x14ac:dyDescent="0.25">
      <c r="A2550" s="15" t="s">
        <v>9787</v>
      </c>
      <c r="D2550" s="15">
        <v>2675507</v>
      </c>
      <c r="E2550" s="15">
        <v>2675385</v>
      </c>
      <c r="F2550" s="15">
        <f>ABS(Tabelle2[[#This Row],[Stop]]-Tabelle2[[#This Row],[Start]]+1)</f>
        <v>121</v>
      </c>
      <c r="G2550" s="16">
        <f>Tabelle2[[#This Row],[Size '[bp']]]/$F$3118*100</f>
        <v>4.1726727865867537E-3</v>
      </c>
      <c r="I2550" s="14" t="s">
        <v>6676</v>
      </c>
      <c r="J2550" s="14" t="s">
        <v>6575</v>
      </c>
      <c r="K2550" s="24"/>
      <c r="L2550" s="24"/>
      <c r="M2550" s="20"/>
      <c r="N2550" s="20"/>
      <c r="O2550" s="20"/>
      <c r="P2550" s="20"/>
      <c r="Q2550" s="20"/>
    </row>
    <row r="2551" spans="1:17" x14ac:dyDescent="0.25">
      <c r="A2551" s="15" t="s">
        <v>9788</v>
      </c>
      <c r="D2551" s="15">
        <v>2678707</v>
      </c>
      <c r="E2551" s="15">
        <v>2675621</v>
      </c>
      <c r="F2551" s="15">
        <f>ABS(Tabelle2[[#This Row],[Stop]]-Tabelle2[[#This Row],[Start]]+1)</f>
        <v>3085</v>
      </c>
      <c r="G2551" s="16">
        <f>Tabelle2[[#This Row],[Size '[bp']]]/$F$3118*100</f>
        <v>0.10638591360843086</v>
      </c>
      <c r="I2551" s="14" t="s">
        <v>6674</v>
      </c>
      <c r="J2551" s="14" t="s">
        <v>6575</v>
      </c>
      <c r="K2551" s="24"/>
      <c r="L2551" s="24"/>
      <c r="M2551" s="20"/>
      <c r="N2551" s="20"/>
      <c r="O2551" s="20"/>
      <c r="P2551" s="20"/>
      <c r="Q2551" s="20"/>
    </row>
    <row r="2552" spans="1:17" x14ac:dyDescent="0.25">
      <c r="A2552" s="15" t="s">
        <v>9789</v>
      </c>
      <c r="D2552" s="15">
        <v>2680627</v>
      </c>
      <c r="E2552" s="15">
        <v>2679098</v>
      </c>
      <c r="F2552" s="15">
        <f>ABS(Tabelle2[[#This Row],[Stop]]-Tabelle2[[#This Row],[Start]]+1)</f>
        <v>1528</v>
      </c>
      <c r="G2552" s="16">
        <f>Tabelle2[[#This Row],[Size '[bp']]]/$F$3118*100</f>
        <v>5.2692925767806278E-2</v>
      </c>
      <c r="I2552" s="14" t="s">
        <v>6672</v>
      </c>
      <c r="J2552" s="14" t="s">
        <v>6575</v>
      </c>
      <c r="K2552" s="24"/>
      <c r="L2552" s="24"/>
      <c r="M2552" s="20"/>
      <c r="N2552" s="20"/>
      <c r="O2552" s="20"/>
      <c r="P2552" s="20"/>
      <c r="Q2552" s="20"/>
    </row>
    <row r="2553" spans="1:17" x14ac:dyDescent="0.25">
      <c r="A2553" s="15" t="s">
        <v>685</v>
      </c>
      <c r="B2553" s="15" t="s">
        <v>6035</v>
      </c>
      <c r="D2553" s="15">
        <v>2681551</v>
      </c>
      <c r="E2553" s="15">
        <v>2682231</v>
      </c>
      <c r="F2553" s="15">
        <f>ABS(Tabelle2[[#This Row],[Stop]]-Tabelle2[[#This Row],[Start]]+1)</f>
        <v>681</v>
      </c>
      <c r="G2553" s="16">
        <f>Tabelle2[[#This Row],[Size '[bp']]]/$F$3118*100</f>
        <v>2.3484216261699001E-2</v>
      </c>
      <c r="I2553" s="14" t="s">
        <v>9790</v>
      </c>
      <c r="J2553" s="14" t="s">
        <v>6708</v>
      </c>
      <c r="K2553" s="24"/>
      <c r="L2553" s="24"/>
      <c r="M2553" s="20"/>
      <c r="N2553" s="20"/>
      <c r="O2553" s="20"/>
      <c r="P2553" s="20"/>
      <c r="Q2553" s="20"/>
    </row>
    <row r="2554" spans="1:17" x14ac:dyDescent="0.25">
      <c r="A2554" s="15" t="s">
        <v>684</v>
      </c>
      <c r="B2554" s="15" t="s">
        <v>6036</v>
      </c>
      <c r="D2554" s="15">
        <v>2682310</v>
      </c>
      <c r="E2554" s="15">
        <v>2682984</v>
      </c>
      <c r="F2554" s="15">
        <f>ABS(Tabelle2[[#This Row],[Stop]]-Tabelle2[[#This Row],[Start]]+1)</f>
        <v>675</v>
      </c>
      <c r="G2554" s="16">
        <f>Tabelle2[[#This Row],[Size '[bp']]]/$F$3118*100</f>
        <v>2.3277306867322798E-2</v>
      </c>
      <c r="I2554" s="14" t="s">
        <v>9791</v>
      </c>
      <c r="J2554" s="14" t="s">
        <v>6563</v>
      </c>
      <c r="K2554" s="24"/>
      <c r="L2554" s="24"/>
      <c r="M2554" s="20"/>
      <c r="N2554" s="20"/>
      <c r="O2554" s="20"/>
      <c r="P2554" s="20"/>
      <c r="Q2554" s="20"/>
    </row>
    <row r="2555" spans="1:17" x14ac:dyDescent="0.25">
      <c r="A2555" s="15" t="s">
        <v>683</v>
      </c>
      <c r="B2555" s="15" t="s">
        <v>6037</v>
      </c>
      <c r="D2555" s="15">
        <v>2683523</v>
      </c>
      <c r="E2555" s="15">
        <v>2684050</v>
      </c>
      <c r="F2555" s="15">
        <f>ABS(Tabelle2[[#This Row],[Stop]]-Tabelle2[[#This Row],[Start]]+1)</f>
        <v>528</v>
      </c>
      <c r="G2555" s="16">
        <f>Tabelle2[[#This Row],[Size '[bp']]]/$F$3118*100</f>
        <v>1.8208026705105834E-2</v>
      </c>
      <c r="I2555" s="14" t="s">
        <v>8071</v>
      </c>
      <c r="J2555" s="14" t="s">
        <v>6563</v>
      </c>
      <c r="K2555" s="24" t="s">
        <v>7477</v>
      </c>
      <c r="L2555" s="24"/>
      <c r="M2555" s="20"/>
      <c r="N2555" s="20"/>
      <c r="O2555" s="20"/>
      <c r="P2555" s="20"/>
      <c r="Q2555" s="20"/>
    </row>
    <row r="2556" spans="1:17" x14ac:dyDescent="0.25">
      <c r="A2556" s="15" t="s">
        <v>9792</v>
      </c>
      <c r="D2556" s="15">
        <v>2684373</v>
      </c>
      <c r="E2556" s="15">
        <v>2684251</v>
      </c>
      <c r="F2556" s="15">
        <f>ABS(Tabelle2[[#This Row],[Stop]]-Tabelle2[[#This Row],[Start]]+1)</f>
        <v>121</v>
      </c>
      <c r="G2556" s="16">
        <f>Tabelle2[[#This Row],[Size '[bp']]]/$F$3118*100</f>
        <v>4.1726727865867537E-3</v>
      </c>
      <c r="I2556" s="14" t="s">
        <v>6676</v>
      </c>
      <c r="J2556" s="14" t="s">
        <v>6575</v>
      </c>
      <c r="K2556" s="24"/>
      <c r="L2556" s="24"/>
      <c r="M2556" s="20"/>
      <c r="N2556" s="20"/>
      <c r="O2556" s="20"/>
      <c r="P2556" s="20"/>
      <c r="Q2556" s="20"/>
    </row>
    <row r="2557" spans="1:17" x14ac:dyDescent="0.25">
      <c r="A2557" s="15" t="s">
        <v>9793</v>
      </c>
      <c r="D2557" s="15">
        <v>2687571</v>
      </c>
      <c r="E2557" s="15">
        <v>2684487</v>
      </c>
      <c r="F2557" s="15">
        <f>ABS(Tabelle2[[#This Row],[Stop]]-Tabelle2[[#This Row],[Start]]+1)</f>
        <v>3083</v>
      </c>
      <c r="G2557" s="16">
        <f>Tabelle2[[#This Row],[Size '[bp']]]/$F$3118*100</f>
        <v>0.10631694381030546</v>
      </c>
      <c r="I2557" s="14" t="s">
        <v>6674</v>
      </c>
      <c r="J2557" s="14" t="s">
        <v>6575</v>
      </c>
      <c r="K2557" s="24"/>
      <c r="L2557" s="24"/>
      <c r="M2557" s="20"/>
      <c r="N2557" s="20"/>
      <c r="O2557" s="20"/>
      <c r="P2557" s="20"/>
      <c r="Q2557" s="20"/>
    </row>
    <row r="2558" spans="1:17" x14ac:dyDescent="0.25">
      <c r="A2558" s="15" t="s">
        <v>9794</v>
      </c>
      <c r="D2558" s="15">
        <v>2689612</v>
      </c>
      <c r="E2558" s="15">
        <v>2687962</v>
      </c>
      <c r="F2558" s="15">
        <f>ABS(Tabelle2[[#This Row],[Stop]]-Tabelle2[[#This Row],[Start]]+1)</f>
        <v>1649</v>
      </c>
      <c r="G2558" s="16">
        <f>Tabelle2[[#This Row],[Size '[bp']]]/$F$3118*100</f>
        <v>5.6865598554393028E-2</v>
      </c>
      <c r="I2558" s="14" t="s">
        <v>6672</v>
      </c>
      <c r="J2558" s="14" t="s">
        <v>6575</v>
      </c>
      <c r="K2558" s="24"/>
      <c r="L2558" s="24"/>
      <c r="M2558" s="20"/>
      <c r="N2558" s="20"/>
      <c r="O2558" s="20"/>
      <c r="P2558" s="20"/>
      <c r="Q2558" s="20"/>
    </row>
    <row r="2559" spans="1:17" x14ac:dyDescent="0.25">
      <c r="A2559" s="15" t="s">
        <v>682</v>
      </c>
      <c r="B2559" s="15" t="s">
        <v>6038</v>
      </c>
      <c r="D2559" s="15">
        <v>2689858</v>
      </c>
      <c r="E2559" s="15">
        <v>2689661</v>
      </c>
      <c r="F2559" s="15">
        <f>ABS(Tabelle2[[#This Row],[Stop]]-Tabelle2[[#This Row],[Start]]+1)</f>
        <v>196</v>
      </c>
      <c r="G2559" s="16">
        <f>Tabelle2[[#This Row],[Size '[bp']]]/$F$3118*100</f>
        <v>6.7590402162892868E-3</v>
      </c>
      <c r="I2559" s="14" t="s">
        <v>6564</v>
      </c>
      <c r="J2559" s="14" t="s">
        <v>11627</v>
      </c>
      <c r="K2559" s="24"/>
      <c r="L2559" s="24"/>
      <c r="M2559" s="20"/>
      <c r="N2559" s="20"/>
      <c r="O2559" s="20"/>
      <c r="P2559" s="20"/>
      <c r="Q2559" s="20"/>
    </row>
    <row r="2560" spans="1:17" x14ac:dyDescent="0.25">
      <c r="A2560" s="15" t="s">
        <v>681</v>
      </c>
      <c r="B2560" s="15" t="s">
        <v>6039</v>
      </c>
      <c r="C2560" s="15" t="s">
        <v>9795</v>
      </c>
      <c r="D2560" s="15">
        <v>2691360</v>
      </c>
      <c r="E2560" s="15">
        <v>2690104</v>
      </c>
      <c r="F2560" s="15">
        <f>ABS(Tabelle2[[#This Row],[Stop]]-Tabelle2[[#This Row],[Start]]+1)</f>
        <v>1255</v>
      </c>
      <c r="G2560" s="16">
        <f>Tabelle2[[#This Row],[Size '[bp']]]/$F$3118*100</f>
        <v>4.3278548323689062E-2</v>
      </c>
      <c r="H2560" s="15" t="s">
        <v>9796</v>
      </c>
      <c r="I2560" s="14" t="s">
        <v>680</v>
      </c>
      <c r="J2560" s="14" t="s">
        <v>6632</v>
      </c>
      <c r="K2560" s="24"/>
      <c r="L2560" s="24"/>
      <c r="M2560" s="20"/>
      <c r="N2560" s="20"/>
      <c r="O2560" s="20"/>
      <c r="P2560" s="20"/>
      <c r="Q2560" s="20"/>
    </row>
    <row r="2561" spans="1:17" x14ac:dyDescent="0.25">
      <c r="A2561" s="15" t="s">
        <v>679</v>
      </c>
      <c r="B2561" s="15" t="s">
        <v>6040</v>
      </c>
      <c r="C2561" s="15" t="s">
        <v>9797</v>
      </c>
      <c r="D2561" s="15">
        <v>2691421</v>
      </c>
      <c r="E2561" s="15">
        <v>2691993</v>
      </c>
      <c r="F2561" s="15">
        <f>ABS(Tabelle2[[#This Row],[Stop]]-Tabelle2[[#This Row],[Start]]+1)</f>
        <v>573</v>
      </c>
      <c r="G2561" s="16">
        <f>Tabelle2[[#This Row],[Size '[bp']]]/$F$3118*100</f>
        <v>1.9759847162927353E-2</v>
      </c>
      <c r="H2561" s="15" t="s">
        <v>9798</v>
      </c>
      <c r="I2561" s="14" t="s">
        <v>9799</v>
      </c>
      <c r="J2561" s="14" t="s">
        <v>6653</v>
      </c>
      <c r="K2561" s="24"/>
      <c r="L2561" s="24"/>
      <c r="M2561" s="20"/>
      <c r="N2561" s="20"/>
      <c r="O2561" s="20"/>
      <c r="P2561" s="20"/>
      <c r="Q2561" s="20"/>
    </row>
    <row r="2562" spans="1:17" ht="344.25" x14ac:dyDescent="0.25">
      <c r="A2562" s="15" t="s">
        <v>678</v>
      </c>
      <c r="B2562" s="15" t="s">
        <v>6041</v>
      </c>
      <c r="C2562" s="15" t="s">
        <v>9800</v>
      </c>
      <c r="D2562" s="15">
        <v>2692898</v>
      </c>
      <c r="E2562" s="15">
        <v>2692053</v>
      </c>
      <c r="F2562" s="15">
        <f>ABS(Tabelle2[[#This Row],[Stop]]-Tabelle2[[#This Row],[Start]]+1)</f>
        <v>844</v>
      </c>
      <c r="G2562" s="16">
        <f>Tabelle2[[#This Row],[Size '[bp']]]/$F$3118*100</f>
        <v>2.9105254808919175E-2</v>
      </c>
      <c r="H2562" s="15" t="s">
        <v>9801</v>
      </c>
      <c r="I2562" s="14" t="s">
        <v>9802</v>
      </c>
      <c r="J2562" s="14" t="s">
        <v>6566</v>
      </c>
      <c r="K2562" s="24" t="s">
        <v>10843</v>
      </c>
      <c r="L2562" s="24" t="s">
        <v>11537</v>
      </c>
      <c r="M2562" s="20" t="s">
        <v>10918</v>
      </c>
      <c r="N2562" s="20"/>
      <c r="O2562" s="20"/>
      <c r="P2562" s="20"/>
      <c r="Q2562" s="20"/>
    </row>
    <row r="2563" spans="1:17" ht="25.5" x14ac:dyDescent="0.25">
      <c r="A2563" s="15" t="s">
        <v>677</v>
      </c>
      <c r="B2563" s="15" t="s">
        <v>6042</v>
      </c>
      <c r="C2563" s="15" t="s">
        <v>9803</v>
      </c>
      <c r="D2563" s="15">
        <v>2693596</v>
      </c>
      <c r="E2563" s="15">
        <v>2694531</v>
      </c>
      <c r="F2563" s="15">
        <f>ABS(Tabelle2[[#This Row],[Stop]]-Tabelle2[[#This Row],[Start]]+1)</f>
        <v>936</v>
      </c>
      <c r="G2563" s="16">
        <f>Tabelle2[[#This Row],[Size '[bp']]]/$F$3118*100</f>
        <v>3.2277865522687611E-2</v>
      </c>
      <c r="H2563" s="15" t="s">
        <v>9804</v>
      </c>
      <c r="I2563" s="14" t="s">
        <v>11270</v>
      </c>
      <c r="J2563" s="14" t="s">
        <v>6643</v>
      </c>
      <c r="K2563" s="24" t="s">
        <v>9805</v>
      </c>
      <c r="L2563" s="24"/>
      <c r="M2563" s="20" t="s">
        <v>11528</v>
      </c>
      <c r="N2563" s="20"/>
      <c r="O2563" s="20"/>
      <c r="P2563" s="20"/>
      <c r="Q2563" s="20"/>
    </row>
    <row r="2564" spans="1:17" ht="25.5" x14ac:dyDescent="0.25">
      <c r="A2564" s="15" t="s">
        <v>676</v>
      </c>
      <c r="B2564" s="15" t="s">
        <v>6043</v>
      </c>
      <c r="C2564" s="15" t="s">
        <v>9806</v>
      </c>
      <c r="D2564" s="15">
        <v>2694717</v>
      </c>
      <c r="E2564" s="15">
        <v>2695283</v>
      </c>
      <c r="F2564" s="15">
        <f>ABS(Tabelle2[[#This Row],[Stop]]-Tabelle2[[#This Row],[Start]]+1)</f>
        <v>567</v>
      </c>
      <c r="G2564" s="16">
        <f>Tabelle2[[#This Row],[Size '[bp']]]/$F$3118*100</f>
        <v>1.9552937768551149E-2</v>
      </c>
      <c r="H2564" s="15" t="s">
        <v>9807</v>
      </c>
      <c r="I2564" s="14" t="s">
        <v>11271</v>
      </c>
      <c r="J2564" s="14" t="s">
        <v>6643</v>
      </c>
      <c r="K2564" s="24"/>
      <c r="L2564" s="24"/>
      <c r="M2564" s="20" t="s">
        <v>11527</v>
      </c>
      <c r="N2564" s="20"/>
      <c r="O2564" s="20"/>
      <c r="P2564" s="20"/>
      <c r="Q2564" s="20"/>
    </row>
    <row r="2565" spans="1:17" x14ac:dyDescent="0.25">
      <c r="A2565" s="15" t="s">
        <v>675</v>
      </c>
      <c r="B2565" s="15" t="s">
        <v>6044</v>
      </c>
      <c r="D2565" s="15">
        <v>2695728</v>
      </c>
      <c r="E2565" s="15">
        <v>2695438</v>
      </c>
      <c r="F2565" s="15">
        <f>ABS(Tabelle2[[#This Row],[Stop]]-Tabelle2[[#This Row],[Start]]+1)</f>
        <v>289</v>
      </c>
      <c r="G2565" s="16">
        <f>Tabelle2[[#This Row],[Size '[bp']]]/$F$3118*100</f>
        <v>9.9661358291204278E-3</v>
      </c>
      <c r="I2565" s="14" t="s">
        <v>7631</v>
      </c>
      <c r="J2565" s="14" t="s">
        <v>6563</v>
      </c>
      <c r="K2565" s="24" t="s">
        <v>6766</v>
      </c>
      <c r="L2565" s="24"/>
      <c r="M2565" s="20"/>
      <c r="N2565" s="20"/>
      <c r="O2565" s="20"/>
      <c r="P2565" s="20"/>
      <c r="Q2565" s="20"/>
    </row>
    <row r="2566" spans="1:17" x14ac:dyDescent="0.25">
      <c r="A2566" s="15" t="s">
        <v>9808</v>
      </c>
      <c r="D2566" s="15">
        <v>2695951</v>
      </c>
      <c r="E2566" s="15">
        <v>2695845</v>
      </c>
      <c r="F2566" s="15">
        <f>ABS(Tabelle2[[#This Row],[Stop]]-Tabelle2[[#This Row],[Start]]+1)</f>
        <v>105</v>
      </c>
      <c r="G2566" s="16">
        <f>Tabelle2[[#This Row],[Size '[bp']]]/$F$3118*100</f>
        <v>3.6209144015835462E-3</v>
      </c>
      <c r="I2566" s="14" t="s">
        <v>9809</v>
      </c>
      <c r="J2566" s="14" t="s">
        <v>6575</v>
      </c>
      <c r="K2566" s="24"/>
      <c r="L2566" s="24"/>
      <c r="M2566" s="20"/>
      <c r="N2566" s="20"/>
      <c r="O2566" s="20"/>
      <c r="P2566" s="20"/>
      <c r="Q2566" s="20"/>
    </row>
    <row r="2567" spans="1:17" x14ac:dyDescent="0.25">
      <c r="A2567" s="15" t="s">
        <v>9810</v>
      </c>
      <c r="D2567" s="15">
        <v>2696028</v>
      </c>
      <c r="E2567" s="15">
        <v>2695953</v>
      </c>
      <c r="F2567" s="15">
        <f>ABS(Tabelle2[[#This Row],[Stop]]-Tabelle2[[#This Row],[Start]]+1)</f>
        <v>74</v>
      </c>
      <c r="G2567" s="16">
        <f>Tabelle2[[#This Row],[Size '[bp']]]/$F$3118*100</f>
        <v>2.551882530639833E-3</v>
      </c>
      <c r="I2567" s="14" t="s">
        <v>9811</v>
      </c>
      <c r="J2567" s="14" t="s">
        <v>6575</v>
      </c>
      <c r="K2567" s="24"/>
      <c r="L2567" s="24"/>
      <c r="M2567" s="20"/>
      <c r="N2567" s="20"/>
      <c r="O2567" s="20"/>
      <c r="P2567" s="20"/>
      <c r="Q2567" s="20"/>
    </row>
    <row r="2568" spans="1:17" ht="25.5" x14ac:dyDescent="0.25">
      <c r="A2568" s="15" t="s">
        <v>674</v>
      </c>
      <c r="B2568" s="15" t="s">
        <v>6045</v>
      </c>
      <c r="C2568" s="15" t="s">
        <v>9812</v>
      </c>
      <c r="D2568" s="15">
        <v>2697030</v>
      </c>
      <c r="E2568" s="15">
        <v>2696146</v>
      </c>
      <c r="F2568" s="15">
        <f>ABS(Tabelle2[[#This Row],[Stop]]-Tabelle2[[#This Row],[Start]]+1)</f>
        <v>883</v>
      </c>
      <c r="G2568" s="16">
        <f>Tabelle2[[#This Row],[Size '[bp']]]/$F$3118*100</f>
        <v>3.0450165872364491E-2</v>
      </c>
      <c r="H2568" s="15" t="s">
        <v>9813</v>
      </c>
      <c r="I2568" s="14" t="s">
        <v>9814</v>
      </c>
      <c r="J2568" s="14" t="s">
        <v>7093</v>
      </c>
      <c r="K2568" s="24" t="s">
        <v>9815</v>
      </c>
      <c r="L2568" s="24"/>
      <c r="M2568" s="20"/>
      <c r="N2568" s="20"/>
      <c r="O2568" s="20"/>
      <c r="P2568" s="20"/>
      <c r="Q2568" s="20"/>
    </row>
    <row r="2569" spans="1:17" ht="25.5" x14ac:dyDescent="0.25">
      <c r="A2569" s="15" t="s">
        <v>673</v>
      </c>
      <c r="B2569" s="15" t="s">
        <v>6046</v>
      </c>
      <c r="C2569" s="15" t="s">
        <v>9816</v>
      </c>
      <c r="D2569" s="15">
        <v>2698260</v>
      </c>
      <c r="E2569" s="15">
        <v>2697052</v>
      </c>
      <c r="F2569" s="15">
        <f>ABS(Tabelle2[[#This Row],[Stop]]-Tabelle2[[#This Row],[Start]]+1)</f>
        <v>1207</v>
      </c>
      <c r="G2569" s="16">
        <f>Tabelle2[[#This Row],[Size '[bp']]]/$F$3118*100</f>
        <v>4.1623273168679434E-2</v>
      </c>
      <c r="H2569" s="15" t="s">
        <v>9817</v>
      </c>
      <c r="I2569" s="14" t="s">
        <v>9818</v>
      </c>
      <c r="J2569" s="14" t="s">
        <v>7093</v>
      </c>
      <c r="K2569" s="24" t="s">
        <v>9819</v>
      </c>
      <c r="L2569" s="24"/>
      <c r="M2569" s="20"/>
      <c r="N2569" s="20"/>
      <c r="O2569" s="20"/>
      <c r="P2569" s="20"/>
      <c r="Q2569" s="20"/>
    </row>
    <row r="2570" spans="1:17" x14ac:dyDescent="0.25">
      <c r="A2570" s="15" t="s">
        <v>9820</v>
      </c>
      <c r="D2570" s="15">
        <v>2698859</v>
      </c>
      <c r="E2570" s="15">
        <v>2698749</v>
      </c>
      <c r="F2570" s="15">
        <f>ABS(Tabelle2[[#This Row],[Stop]]-Tabelle2[[#This Row],[Start]]+1)</f>
        <v>109</v>
      </c>
      <c r="G2570" s="16">
        <f>Tabelle2[[#This Row],[Size '[bp']]]/$F$3118*100</f>
        <v>3.7588539978343485E-3</v>
      </c>
      <c r="I2570" s="14" t="s">
        <v>9811</v>
      </c>
      <c r="J2570" s="14" t="s">
        <v>6575</v>
      </c>
      <c r="K2570" s="24"/>
      <c r="L2570" s="24"/>
      <c r="M2570" s="20"/>
      <c r="N2570" s="20"/>
      <c r="O2570" s="20"/>
      <c r="P2570" s="20"/>
      <c r="Q2570" s="20"/>
    </row>
    <row r="2571" spans="1:17" x14ac:dyDescent="0.25">
      <c r="A2571" s="15" t="s">
        <v>9821</v>
      </c>
      <c r="D2571" s="15">
        <v>2698954</v>
      </c>
      <c r="E2571" s="15">
        <v>2698861</v>
      </c>
      <c r="F2571" s="15">
        <f>ABS(Tabelle2[[#This Row],[Stop]]-Tabelle2[[#This Row],[Start]]+1)</f>
        <v>92</v>
      </c>
      <c r="G2571" s="16">
        <f>Tabelle2[[#This Row],[Size '[bp']]]/$F$3118*100</f>
        <v>3.1726107137684408E-3</v>
      </c>
      <c r="I2571" s="14" t="s">
        <v>8162</v>
      </c>
      <c r="J2571" s="14" t="s">
        <v>6575</v>
      </c>
      <c r="K2571" s="24"/>
      <c r="L2571" s="24"/>
      <c r="M2571" s="20"/>
      <c r="N2571" s="20"/>
      <c r="O2571" s="20"/>
      <c r="P2571" s="20"/>
      <c r="Q2571" s="20"/>
    </row>
    <row r="2572" spans="1:17" x14ac:dyDescent="0.25">
      <c r="A2572" s="15" t="s">
        <v>672</v>
      </c>
      <c r="B2572" s="15" t="s">
        <v>6047</v>
      </c>
      <c r="D2572" s="15">
        <v>2699804</v>
      </c>
      <c r="E2572" s="15">
        <v>2699067</v>
      </c>
      <c r="F2572" s="15">
        <f>ABS(Tabelle2[[#This Row],[Stop]]-Tabelle2[[#This Row],[Start]]+1)</f>
        <v>736</v>
      </c>
      <c r="G2572" s="16">
        <f>Tabelle2[[#This Row],[Size '[bp']]]/$F$3118*100</f>
        <v>2.5380885710147526E-2</v>
      </c>
      <c r="I2572" s="14" t="s">
        <v>9822</v>
      </c>
      <c r="J2572" s="14" t="s">
        <v>6585</v>
      </c>
      <c r="K2572" s="24" t="s">
        <v>7250</v>
      </c>
      <c r="L2572" s="24"/>
      <c r="M2572" s="20"/>
      <c r="N2572" s="20"/>
      <c r="O2572" s="20"/>
      <c r="P2572" s="20"/>
      <c r="Q2572" s="20"/>
    </row>
    <row r="2573" spans="1:17" x14ac:dyDescent="0.25">
      <c r="A2573" s="15" t="s">
        <v>671</v>
      </c>
      <c r="B2573" s="15" t="s">
        <v>6048</v>
      </c>
      <c r="D2573" s="15">
        <v>2700696</v>
      </c>
      <c r="E2573" s="15">
        <v>2699875</v>
      </c>
      <c r="F2573" s="15">
        <f>ABS(Tabelle2[[#This Row],[Stop]]-Tabelle2[[#This Row],[Start]]+1)</f>
        <v>820</v>
      </c>
      <c r="G2573" s="16">
        <f>Tabelle2[[#This Row],[Size '[bp']]]/$F$3118*100</f>
        <v>2.8277617231414365E-2</v>
      </c>
      <c r="I2573" s="14" t="s">
        <v>6560</v>
      </c>
      <c r="J2573" s="14" t="s">
        <v>11627</v>
      </c>
      <c r="K2573" s="24"/>
      <c r="L2573" s="24"/>
      <c r="M2573" s="20"/>
      <c r="N2573" s="20"/>
      <c r="O2573" s="20"/>
      <c r="P2573" s="20"/>
      <c r="Q2573" s="20"/>
    </row>
    <row r="2574" spans="1:17" x14ac:dyDescent="0.25">
      <c r="A2574" s="15" t="s">
        <v>9823</v>
      </c>
      <c r="D2574" s="15">
        <v>2700878</v>
      </c>
      <c r="E2574" s="15">
        <v>2700806</v>
      </c>
      <c r="F2574" s="15">
        <f>ABS(Tabelle2[[#This Row],[Stop]]-Tabelle2[[#This Row],[Start]]+1)</f>
        <v>71</v>
      </c>
      <c r="G2574" s="16">
        <f>Tabelle2[[#This Row],[Size '[bp']]]/$F$3118*100</f>
        <v>2.4484278334517312E-3</v>
      </c>
      <c r="I2574" s="14" t="s">
        <v>9687</v>
      </c>
      <c r="J2574" s="14" t="s">
        <v>6575</v>
      </c>
      <c r="K2574" s="24"/>
      <c r="L2574" s="24"/>
      <c r="M2574" s="20"/>
      <c r="N2574" s="20"/>
      <c r="O2574" s="20"/>
      <c r="P2574" s="20"/>
      <c r="Q2574" s="20"/>
    </row>
    <row r="2575" spans="1:17" x14ac:dyDescent="0.25">
      <c r="A2575" s="15" t="s">
        <v>670</v>
      </c>
      <c r="B2575" s="15" t="s">
        <v>6049</v>
      </c>
      <c r="C2575" s="15" t="s">
        <v>9824</v>
      </c>
      <c r="D2575" s="15">
        <v>2702554</v>
      </c>
      <c r="E2575" s="15">
        <v>2701046</v>
      </c>
      <c r="F2575" s="15">
        <f>ABS(Tabelle2[[#This Row],[Stop]]-Tabelle2[[#This Row],[Start]]+1)</f>
        <v>1507</v>
      </c>
      <c r="G2575" s="16">
        <f>Tabelle2[[#This Row],[Size '[bp']]]/$F$3118*100</f>
        <v>5.1968742887489566E-2</v>
      </c>
      <c r="H2575" s="15" t="s">
        <v>9825</v>
      </c>
      <c r="I2575" s="14" t="s">
        <v>9826</v>
      </c>
      <c r="J2575" s="14" t="s">
        <v>7093</v>
      </c>
      <c r="K2575" s="24" t="s">
        <v>7570</v>
      </c>
      <c r="L2575" s="24"/>
      <c r="M2575" s="20"/>
      <c r="N2575" s="20"/>
      <c r="O2575" s="20"/>
      <c r="P2575" s="20"/>
      <c r="Q2575" s="20"/>
    </row>
    <row r="2576" spans="1:17" x14ac:dyDescent="0.25">
      <c r="A2576" s="15" t="s">
        <v>669</v>
      </c>
      <c r="B2576" s="15" t="s">
        <v>6050</v>
      </c>
      <c r="D2576" s="15">
        <v>2703047</v>
      </c>
      <c r="E2576" s="15">
        <v>2704192</v>
      </c>
      <c r="F2576" s="15">
        <f>ABS(Tabelle2[[#This Row],[Stop]]-Tabelle2[[#This Row],[Start]]+1)</f>
        <v>1146</v>
      </c>
      <c r="G2576" s="16">
        <f>Tabelle2[[#This Row],[Size '[bp']]]/$F$3118*100</f>
        <v>3.9519694325854705E-2</v>
      </c>
      <c r="I2576" s="14" t="s">
        <v>9827</v>
      </c>
      <c r="J2576" s="14" t="s">
        <v>6563</v>
      </c>
      <c r="K2576" s="24"/>
      <c r="L2576" s="24"/>
      <c r="M2576" s="20"/>
      <c r="N2576" s="20"/>
      <c r="O2576" s="20"/>
      <c r="P2576" s="20"/>
      <c r="Q2576" s="20"/>
    </row>
    <row r="2577" spans="1:17" x14ac:dyDescent="0.25">
      <c r="A2577" s="15" t="s">
        <v>668</v>
      </c>
      <c r="B2577" s="15" t="s">
        <v>6051</v>
      </c>
      <c r="C2577" s="15" t="s">
        <v>9828</v>
      </c>
      <c r="D2577" s="15">
        <v>2704307</v>
      </c>
      <c r="E2577" s="15">
        <v>2705041</v>
      </c>
      <c r="F2577" s="15">
        <f>ABS(Tabelle2[[#This Row],[Stop]]-Tabelle2[[#This Row],[Start]]+1)</f>
        <v>735</v>
      </c>
      <c r="G2577" s="16">
        <f>Tabelle2[[#This Row],[Size '[bp']]]/$F$3118*100</f>
        <v>2.5346400811084826E-2</v>
      </c>
      <c r="H2577" s="15" t="s">
        <v>9829</v>
      </c>
      <c r="I2577" s="14" t="s">
        <v>9830</v>
      </c>
      <c r="J2577" s="14" t="s">
        <v>6597</v>
      </c>
      <c r="K2577" s="24"/>
      <c r="L2577" s="24"/>
      <c r="M2577" s="20"/>
      <c r="N2577" s="20"/>
      <c r="O2577" s="20"/>
      <c r="P2577" s="20"/>
      <c r="Q2577" s="20"/>
    </row>
    <row r="2578" spans="1:17" ht="25.5" x14ac:dyDescent="0.25">
      <c r="A2578" s="15" t="s">
        <v>667</v>
      </c>
      <c r="B2578" s="15" t="s">
        <v>6052</v>
      </c>
      <c r="C2578" s="15" t="s">
        <v>9831</v>
      </c>
      <c r="D2578" s="15">
        <v>2705896</v>
      </c>
      <c r="E2578" s="15">
        <v>2705123</v>
      </c>
      <c r="F2578" s="15">
        <f>ABS(Tabelle2[[#This Row],[Stop]]-Tabelle2[[#This Row],[Start]]+1)</f>
        <v>772</v>
      </c>
      <c r="G2578" s="16">
        <f>Tabelle2[[#This Row],[Size '[bp']]]/$F$3118*100</f>
        <v>2.662234207640474E-2</v>
      </c>
      <c r="H2578" s="15" t="s">
        <v>9832</v>
      </c>
      <c r="I2578" s="14" t="s">
        <v>9833</v>
      </c>
      <c r="J2578" s="14" t="s">
        <v>6597</v>
      </c>
      <c r="K2578" s="24" t="s">
        <v>9834</v>
      </c>
      <c r="L2578" s="24"/>
      <c r="M2578" s="20" t="s">
        <v>11529</v>
      </c>
      <c r="N2578" s="20"/>
      <c r="O2578" s="20"/>
      <c r="P2578" s="20"/>
      <c r="Q2578" s="20"/>
    </row>
    <row r="2579" spans="1:17" ht="25.5" x14ac:dyDescent="0.25">
      <c r="A2579" s="15" t="s">
        <v>666</v>
      </c>
      <c r="B2579" s="15" t="s">
        <v>6053</v>
      </c>
      <c r="C2579" s="15" t="s">
        <v>9835</v>
      </c>
      <c r="D2579" s="15">
        <v>2706855</v>
      </c>
      <c r="E2579" s="15">
        <v>2705932</v>
      </c>
      <c r="F2579" s="15">
        <f>ABS(Tabelle2[[#This Row],[Stop]]-Tabelle2[[#This Row],[Start]]+1)</f>
        <v>922</v>
      </c>
      <c r="G2579" s="16">
        <f>Tabelle2[[#This Row],[Size '[bp']]]/$F$3118*100</f>
        <v>3.179507693580981E-2</v>
      </c>
      <c r="H2579" s="15" t="s">
        <v>9836</v>
      </c>
      <c r="I2579" s="14" t="s">
        <v>9837</v>
      </c>
      <c r="J2579" s="14" t="s">
        <v>6597</v>
      </c>
      <c r="K2579" s="24" t="s">
        <v>9834</v>
      </c>
      <c r="L2579" s="24"/>
      <c r="M2579" s="20" t="s">
        <v>11529</v>
      </c>
      <c r="N2579" s="20"/>
      <c r="O2579" s="20"/>
      <c r="P2579" s="20"/>
      <c r="Q2579" s="20"/>
    </row>
    <row r="2580" spans="1:17" ht="25.5" x14ac:dyDescent="0.25">
      <c r="A2580" s="15" t="s">
        <v>665</v>
      </c>
      <c r="B2580" s="15" t="s">
        <v>6054</v>
      </c>
      <c r="C2580" s="15" t="s">
        <v>9838</v>
      </c>
      <c r="D2580" s="15">
        <v>2707937</v>
      </c>
      <c r="E2580" s="15">
        <v>2706870</v>
      </c>
      <c r="F2580" s="15">
        <f>ABS(Tabelle2[[#This Row],[Stop]]-Tabelle2[[#This Row],[Start]]+1)</f>
        <v>1066</v>
      </c>
      <c r="G2580" s="16">
        <f>Tabelle2[[#This Row],[Size '[bp']]]/$F$3118*100</f>
        <v>3.6760902400838673E-2</v>
      </c>
      <c r="H2580" s="15" t="s">
        <v>9839</v>
      </c>
      <c r="I2580" s="14" t="s">
        <v>9837</v>
      </c>
      <c r="J2580" s="14" t="s">
        <v>6597</v>
      </c>
      <c r="K2580" s="24" t="s">
        <v>9834</v>
      </c>
      <c r="L2580" s="24"/>
      <c r="M2580" s="20" t="s">
        <v>11529</v>
      </c>
      <c r="N2580" s="20"/>
      <c r="O2580" s="20"/>
      <c r="P2580" s="20"/>
      <c r="Q2580" s="20"/>
    </row>
    <row r="2581" spans="1:17" ht="25.5" x14ac:dyDescent="0.25">
      <c r="A2581" s="15" t="s">
        <v>664</v>
      </c>
      <c r="B2581" s="15" t="s">
        <v>6055</v>
      </c>
      <c r="C2581" s="15" t="s">
        <v>9840</v>
      </c>
      <c r="D2581" s="15">
        <v>2709209</v>
      </c>
      <c r="E2581" s="15">
        <v>2708082</v>
      </c>
      <c r="F2581" s="15">
        <f>ABS(Tabelle2[[#This Row],[Stop]]-Tabelle2[[#This Row],[Start]]+1)</f>
        <v>1126</v>
      </c>
      <c r="G2581" s="16">
        <f>Tabelle2[[#This Row],[Size '[bp']]]/$F$3118*100</f>
        <v>3.8829996344600701E-2</v>
      </c>
      <c r="H2581" s="15" t="s">
        <v>9841</v>
      </c>
      <c r="I2581" s="14" t="s">
        <v>9842</v>
      </c>
      <c r="J2581" s="14" t="s">
        <v>6597</v>
      </c>
      <c r="K2581" s="24" t="s">
        <v>9834</v>
      </c>
      <c r="L2581" s="24"/>
      <c r="M2581" s="20" t="s">
        <v>11529</v>
      </c>
      <c r="N2581" s="20"/>
      <c r="O2581" s="20"/>
      <c r="P2581" s="20"/>
      <c r="Q2581" s="20"/>
    </row>
    <row r="2582" spans="1:17" ht="25.5" x14ac:dyDescent="0.25">
      <c r="A2582" s="15" t="s">
        <v>663</v>
      </c>
      <c r="B2582" s="15" t="s">
        <v>6056</v>
      </c>
      <c r="C2582" s="15" t="s">
        <v>9843</v>
      </c>
      <c r="D2582" s="15">
        <v>2710382</v>
      </c>
      <c r="E2582" s="15">
        <v>2709504</v>
      </c>
      <c r="F2582" s="15">
        <f>ABS(Tabelle2[[#This Row],[Stop]]-Tabelle2[[#This Row],[Start]]+1)</f>
        <v>877</v>
      </c>
      <c r="G2582" s="16">
        <f>Tabelle2[[#This Row],[Size '[bp']]]/$F$3118*100</f>
        <v>3.0243256477988291E-2</v>
      </c>
      <c r="H2582" s="15" t="s">
        <v>9844</v>
      </c>
      <c r="I2582" s="14" t="s">
        <v>9845</v>
      </c>
      <c r="J2582" s="14" t="s">
        <v>6690</v>
      </c>
      <c r="K2582" s="24"/>
      <c r="L2582" s="24"/>
      <c r="M2582" s="20" t="s">
        <v>11362</v>
      </c>
      <c r="N2582" s="20"/>
      <c r="O2582" s="20"/>
      <c r="P2582" s="20"/>
      <c r="Q2582" s="20"/>
    </row>
    <row r="2583" spans="1:17" x14ac:dyDescent="0.25">
      <c r="A2583" s="15" t="s">
        <v>662</v>
      </c>
      <c r="B2583" s="15" t="s">
        <v>6057</v>
      </c>
      <c r="D2583" s="15">
        <v>2710442</v>
      </c>
      <c r="E2583" s="15">
        <v>2711227</v>
      </c>
      <c r="F2583" s="15">
        <f>ABS(Tabelle2[[#This Row],[Stop]]-Tabelle2[[#This Row],[Start]]+1)</f>
        <v>786</v>
      </c>
      <c r="G2583" s="16">
        <f>Tabelle2[[#This Row],[Size '[bp']]]/$F$3118*100</f>
        <v>2.7105130663282549E-2</v>
      </c>
      <c r="I2583" s="14" t="s">
        <v>6589</v>
      </c>
      <c r="J2583" s="14" t="s">
        <v>11627</v>
      </c>
      <c r="K2583" s="24"/>
      <c r="L2583" s="24"/>
      <c r="M2583" s="20"/>
      <c r="N2583" s="20"/>
      <c r="O2583" s="20"/>
      <c r="P2583" s="20"/>
      <c r="Q2583" s="20"/>
    </row>
    <row r="2584" spans="1:17" x14ac:dyDescent="0.25">
      <c r="A2584" s="15" t="s">
        <v>661</v>
      </c>
      <c r="B2584" s="15" t="s">
        <v>6058</v>
      </c>
      <c r="D2584" s="15">
        <v>2712300</v>
      </c>
      <c r="E2584" s="15">
        <v>2711224</v>
      </c>
      <c r="F2584" s="15">
        <f>ABS(Tabelle2[[#This Row],[Stop]]-Tabelle2[[#This Row],[Start]]+1)</f>
        <v>1075</v>
      </c>
      <c r="G2584" s="16">
        <f>Tabelle2[[#This Row],[Size '[bp']]]/$F$3118*100</f>
        <v>3.7071266492402978E-2</v>
      </c>
      <c r="I2584" s="14" t="s">
        <v>9846</v>
      </c>
      <c r="J2584" s="14" t="s">
        <v>6563</v>
      </c>
      <c r="K2584" s="24"/>
      <c r="L2584" s="24"/>
      <c r="M2584" s="20"/>
      <c r="N2584" s="20"/>
      <c r="O2584" s="20"/>
      <c r="P2584" s="20"/>
      <c r="Q2584" s="20"/>
    </row>
    <row r="2585" spans="1:17" x14ac:dyDescent="0.25">
      <c r="A2585" s="15" t="s">
        <v>660</v>
      </c>
      <c r="B2585" s="15" t="s">
        <v>6059</v>
      </c>
      <c r="D2585" s="15">
        <v>2712341</v>
      </c>
      <c r="E2585" s="15">
        <v>2713030</v>
      </c>
      <c r="F2585" s="15">
        <f>ABS(Tabelle2[[#This Row],[Stop]]-Tabelle2[[#This Row],[Start]]+1)</f>
        <v>690</v>
      </c>
      <c r="G2585" s="16">
        <f>Tabelle2[[#This Row],[Size '[bp']]]/$F$3118*100</f>
        <v>2.3794580353263303E-2</v>
      </c>
      <c r="I2585" s="14" t="s">
        <v>6560</v>
      </c>
      <c r="J2585" s="14" t="s">
        <v>11627</v>
      </c>
      <c r="K2585" s="24"/>
      <c r="L2585" s="24"/>
      <c r="M2585" s="20"/>
      <c r="N2585" s="20"/>
      <c r="O2585" s="20"/>
      <c r="P2585" s="20"/>
      <c r="Q2585" s="20"/>
    </row>
    <row r="2586" spans="1:17" ht="25.5" x14ac:dyDescent="0.25">
      <c r="A2586" s="15" t="s">
        <v>659</v>
      </c>
      <c r="B2586" s="15" t="s">
        <v>6060</v>
      </c>
      <c r="D2586" s="15">
        <v>2714248</v>
      </c>
      <c r="E2586" s="15">
        <v>2713304</v>
      </c>
      <c r="F2586" s="15">
        <f>ABS(Tabelle2[[#This Row],[Stop]]-Tabelle2[[#This Row],[Start]]+1)</f>
        <v>943</v>
      </c>
      <c r="G2586" s="16">
        <f>Tabelle2[[#This Row],[Size '[bp']]]/$F$3118*100</f>
        <v>3.2519259816126515E-2</v>
      </c>
      <c r="I2586" s="14" t="s">
        <v>9847</v>
      </c>
      <c r="J2586" s="14" t="s">
        <v>6643</v>
      </c>
      <c r="K2586" s="24"/>
      <c r="L2586" s="24"/>
      <c r="M2586" s="20" t="s">
        <v>11530</v>
      </c>
      <c r="N2586" s="20"/>
      <c r="O2586" s="20"/>
      <c r="P2586" s="20"/>
      <c r="Q2586" s="20"/>
    </row>
    <row r="2587" spans="1:17" ht="38.25" x14ac:dyDescent="0.25">
      <c r="A2587" s="15" t="s">
        <v>658</v>
      </c>
      <c r="B2587" s="15" t="s">
        <v>6061</v>
      </c>
      <c r="D2587" s="15">
        <v>2714355</v>
      </c>
      <c r="E2587" s="15">
        <v>2715458</v>
      </c>
      <c r="F2587" s="15">
        <f>ABS(Tabelle2[[#This Row],[Stop]]-Tabelle2[[#This Row],[Start]]+1)</f>
        <v>1104</v>
      </c>
      <c r="G2587" s="16">
        <f>Tabelle2[[#This Row],[Size '[bp']]]/$F$3118*100</f>
        <v>3.8071328565221288E-2</v>
      </c>
      <c r="I2587" s="14" t="s">
        <v>10730</v>
      </c>
      <c r="J2587" s="14" t="s">
        <v>6563</v>
      </c>
      <c r="K2587" s="24"/>
      <c r="L2587" s="24"/>
      <c r="M2587" s="20"/>
      <c r="N2587" s="20"/>
      <c r="O2587" s="20"/>
      <c r="P2587" s="20"/>
      <c r="Q2587" s="20"/>
    </row>
    <row r="2588" spans="1:17" x14ac:dyDescent="0.25">
      <c r="A2588" s="15" t="s">
        <v>657</v>
      </c>
      <c r="B2588" s="15" t="s">
        <v>6062</v>
      </c>
      <c r="D2588" s="15">
        <v>2715680</v>
      </c>
      <c r="E2588" s="15">
        <v>2715895</v>
      </c>
      <c r="F2588" s="15">
        <f>ABS(Tabelle2[[#This Row],[Stop]]-Tabelle2[[#This Row],[Start]]+1)</f>
        <v>216</v>
      </c>
      <c r="G2588" s="16">
        <f>Tabelle2[[#This Row],[Size '[bp']]]/$F$3118*100</f>
        <v>7.448738197543295E-3</v>
      </c>
      <c r="I2588" s="14" t="s">
        <v>9848</v>
      </c>
      <c r="J2588" s="14" t="s">
        <v>11627</v>
      </c>
      <c r="K2588" s="24"/>
      <c r="L2588" s="24"/>
      <c r="M2588" s="20"/>
      <c r="N2588" s="20"/>
      <c r="O2588" s="20"/>
      <c r="P2588" s="20"/>
      <c r="Q2588" s="20"/>
    </row>
    <row r="2589" spans="1:17" ht="25.5" x14ac:dyDescent="0.25">
      <c r="A2589" s="15" t="s">
        <v>656</v>
      </c>
      <c r="C2589" s="15" t="s">
        <v>9849</v>
      </c>
      <c r="D2589" s="15">
        <v>2717801</v>
      </c>
      <c r="E2589" s="15">
        <v>2716287</v>
      </c>
      <c r="F2589" s="15">
        <f>ABS(Tabelle2[[#This Row],[Stop]]-Tabelle2[[#This Row],[Start]]+1)</f>
        <v>1513</v>
      </c>
      <c r="G2589" s="16">
        <f>Tabelle2[[#This Row],[Size '[bp']]]/$F$3118*100</f>
        <v>5.217565228186577E-2</v>
      </c>
      <c r="H2589" s="15" t="s">
        <v>9850</v>
      </c>
      <c r="I2589" s="14" t="s">
        <v>6808</v>
      </c>
      <c r="J2589" s="14" t="s">
        <v>6554</v>
      </c>
      <c r="K2589" s="24"/>
      <c r="L2589" s="24"/>
      <c r="M2589" s="20"/>
      <c r="N2589" s="21">
        <v>1</v>
      </c>
      <c r="O2589" s="21"/>
      <c r="P2589" s="21">
        <v>1</v>
      </c>
      <c r="Q2589" s="21"/>
    </row>
    <row r="2590" spans="1:17" x14ac:dyDescent="0.25">
      <c r="A2590" s="15" t="s">
        <v>655</v>
      </c>
      <c r="B2590" s="15" t="s">
        <v>6063</v>
      </c>
      <c r="C2590" s="15" t="s">
        <v>654</v>
      </c>
      <c r="D2590" s="15">
        <v>2719262</v>
      </c>
      <c r="E2590" s="15">
        <v>2718186</v>
      </c>
      <c r="F2590" s="15">
        <f>ABS(Tabelle2[[#This Row],[Stop]]-Tabelle2[[#This Row],[Start]]+1)</f>
        <v>1075</v>
      </c>
      <c r="G2590" s="16">
        <f>Tabelle2[[#This Row],[Size '[bp']]]/$F$3118*100</f>
        <v>3.7071266492402978E-2</v>
      </c>
      <c r="H2590" s="15" t="s">
        <v>9851</v>
      </c>
      <c r="I2590" s="14" t="s">
        <v>9852</v>
      </c>
      <c r="J2590" s="14" t="s">
        <v>6708</v>
      </c>
      <c r="K2590" s="24"/>
      <c r="L2590" s="24"/>
      <c r="M2590" s="20" t="s">
        <v>10756</v>
      </c>
      <c r="N2590" s="20"/>
      <c r="O2590" s="20"/>
      <c r="P2590" s="20"/>
      <c r="Q2590" s="20"/>
    </row>
    <row r="2591" spans="1:17" x14ac:dyDescent="0.25">
      <c r="A2591" s="15" t="s">
        <v>653</v>
      </c>
      <c r="B2591" s="15" t="s">
        <v>6064</v>
      </c>
      <c r="C2591" s="15" t="s">
        <v>9853</v>
      </c>
      <c r="D2591" s="15">
        <v>2720935</v>
      </c>
      <c r="E2591" s="15">
        <v>2719388</v>
      </c>
      <c r="F2591" s="15">
        <f>ABS(Tabelle2[[#This Row],[Stop]]-Tabelle2[[#This Row],[Start]]+1)</f>
        <v>1546</v>
      </c>
      <c r="G2591" s="16">
        <f>Tabelle2[[#This Row],[Size '[bp']]]/$F$3118*100</f>
        <v>5.3313653950934889E-2</v>
      </c>
      <c r="H2591" s="15" t="s">
        <v>9854</v>
      </c>
      <c r="I2591" s="14" t="s">
        <v>9855</v>
      </c>
      <c r="J2591" s="14" t="s">
        <v>6708</v>
      </c>
      <c r="K2591" s="24"/>
      <c r="L2591" s="24"/>
      <c r="M2591" s="20" t="s">
        <v>10756</v>
      </c>
      <c r="N2591" s="20"/>
      <c r="O2591" s="20"/>
      <c r="P2591" s="20"/>
      <c r="Q2591" s="20"/>
    </row>
    <row r="2592" spans="1:17" x14ac:dyDescent="0.25">
      <c r="A2592" s="15" t="s">
        <v>652</v>
      </c>
      <c r="B2592" s="15" t="s">
        <v>6065</v>
      </c>
      <c r="D2592" s="15">
        <v>2721365</v>
      </c>
      <c r="E2592" s="15">
        <v>2720988</v>
      </c>
      <c r="F2592" s="15">
        <f>ABS(Tabelle2[[#This Row],[Stop]]-Tabelle2[[#This Row],[Start]]+1)</f>
        <v>376</v>
      </c>
      <c r="G2592" s="16">
        <f>Tabelle2[[#This Row],[Size '[bp']]]/$F$3118*100</f>
        <v>1.2966322047575366E-2</v>
      </c>
      <c r="I2592" s="14" t="s">
        <v>6560</v>
      </c>
      <c r="J2592" s="14" t="s">
        <v>11627</v>
      </c>
      <c r="K2592" s="24"/>
      <c r="L2592" s="24"/>
      <c r="M2592" s="20"/>
      <c r="N2592" s="20"/>
      <c r="O2592" s="20"/>
      <c r="P2592" s="20"/>
      <c r="Q2592" s="20"/>
    </row>
    <row r="2593" spans="1:17" x14ac:dyDescent="0.25">
      <c r="A2593" s="15" t="s">
        <v>651</v>
      </c>
      <c r="B2593" s="15" t="s">
        <v>6066</v>
      </c>
      <c r="D2593" s="15">
        <v>2721403</v>
      </c>
      <c r="E2593" s="15">
        <v>2722422</v>
      </c>
      <c r="F2593" s="15">
        <f>ABS(Tabelle2[[#This Row],[Stop]]-Tabelle2[[#This Row],[Start]]+1)</f>
        <v>1020</v>
      </c>
      <c r="G2593" s="16">
        <f>Tabelle2[[#This Row],[Size '[bp']]]/$F$3118*100</f>
        <v>3.5174597043954453E-2</v>
      </c>
      <c r="I2593" s="14" t="s">
        <v>9856</v>
      </c>
      <c r="J2593" s="14" t="s">
        <v>6563</v>
      </c>
      <c r="K2593" s="24"/>
      <c r="L2593" s="24"/>
      <c r="M2593" s="20"/>
      <c r="N2593" s="20"/>
      <c r="O2593" s="20"/>
      <c r="P2593" s="20"/>
      <c r="Q2593" s="20"/>
    </row>
    <row r="2594" spans="1:17" x14ac:dyDescent="0.25">
      <c r="A2594" s="15" t="s">
        <v>650</v>
      </c>
      <c r="B2594" s="15" t="s">
        <v>6067</v>
      </c>
      <c r="D2594" s="15">
        <v>2723231</v>
      </c>
      <c r="E2594" s="15">
        <v>2722467</v>
      </c>
      <c r="F2594" s="15">
        <f>ABS(Tabelle2[[#This Row],[Stop]]-Tabelle2[[#This Row],[Start]]+1)</f>
        <v>763</v>
      </c>
      <c r="G2594" s="16">
        <f>Tabelle2[[#This Row],[Size '[bp']]]/$F$3118*100</f>
        <v>2.6311977984840435E-2</v>
      </c>
      <c r="I2594" s="14" t="s">
        <v>9857</v>
      </c>
      <c r="J2594" s="14" t="s">
        <v>11627</v>
      </c>
      <c r="K2594" s="24"/>
      <c r="L2594" s="24"/>
      <c r="M2594" s="20"/>
      <c r="N2594" s="20"/>
      <c r="O2594" s="20"/>
      <c r="P2594" s="20"/>
      <c r="Q2594" s="20"/>
    </row>
    <row r="2595" spans="1:17" x14ac:dyDescent="0.25">
      <c r="A2595" s="15" t="s">
        <v>649</v>
      </c>
      <c r="B2595" s="15" t="s">
        <v>6068</v>
      </c>
      <c r="C2595" s="15" t="s">
        <v>9858</v>
      </c>
      <c r="D2595" s="15">
        <v>2725620</v>
      </c>
      <c r="E2595" s="15">
        <v>2723332</v>
      </c>
      <c r="F2595" s="15">
        <f>ABS(Tabelle2[[#This Row],[Stop]]-Tabelle2[[#This Row],[Start]]+1)</f>
        <v>2287</v>
      </c>
      <c r="G2595" s="16">
        <f>Tabelle2[[#This Row],[Size '[bp']]]/$F$3118*100</f>
        <v>7.8866964156395922E-2</v>
      </c>
      <c r="H2595" s="15" t="s">
        <v>9859</v>
      </c>
      <c r="I2595" s="14" t="s">
        <v>9860</v>
      </c>
      <c r="J2595" s="14" t="s">
        <v>6708</v>
      </c>
      <c r="K2595" s="24"/>
      <c r="L2595" s="24"/>
      <c r="M2595" s="20"/>
      <c r="N2595" s="20"/>
      <c r="O2595" s="20"/>
      <c r="P2595" s="20"/>
      <c r="Q2595" s="20"/>
    </row>
    <row r="2596" spans="1:17" x14ac:dyDescent="0.25">
      <c r="A2596" s="15" t="s">
        <v>648</v>
      </c>
      <c r="B2596" s="15" t="s">
        <v>6069</v>
      </c>
      <c r="C2596" s="15" t="s">
        <v>9861</v>
      </c>
      <c r="D2596" s="15">
        <v>2726303</v>
      </c>
      <c r="E2596" s="15">
        <v>2725632</v>
      </c>
      <c r="F2596" s="15">
        <f>ABS(Tabelle2[[#This Row],[Stop]]-Tabelle2[[#This Row],[Start]]+1)</f>
        <v>670</v>
      </c>
      <c r="G2596" s="16">
        <f>Tabelle2[[#This Row],[Size '[bp']]]/$F$3118*100</f>
        <v>2.3104882372009299E-2</v>
      </c>
      <c r="H2596" s="15" t="s">
        <v>9862</v>
      </c>
      <c r="I2596" s="14" t="s">
        <v>9863</v>
      </c>
      <c r="J2596" s="14" t="s">
        <v>6708</v>
      </c>
      <c r="K2596" s="24"/>
      <c r="L2596" s="24"/>
      <c r="M2596" s="20"/>
      <c r="N2596" s="20"/>
      <c r="O2596" s="20"/>
      <c r="P2596" s="20"/>
      <c r="Q2596" s="20"/>
    </row>
    <row r="2597" spans="1:17" x14ac:dyDescent="0.25">
      <c r="A2597" s="15" t="s">
        <v>647</v>
      </c>
      <c r="B2597" s="15" t="s">
        <v>6070</v>
      </c>
      <c r="C2597" s="15" t="s">
        <v>9864</v>
      </c>
      <c r="D2597" s="15">
        <v>2726545</v>
      </c>
      <c r="E2597" s="15">
        <v>2726300</v>
      </c>
      <c r="F2597" s="15">
        <f>ABS(Tabelle2[[#This Row],[Stop]]-Tabelle2[[#This Row],[Start]]+1)</f>
        <v>244</v>
      </c>
      <c r="G2597" s="16">
        <f>Tabelle2[[#This Row],[Size '[bp']]]/$F$3118*100</f>
        <v>8.4143153712989086E-3</v>
      </c>
      <c r="H2597" s="15" t="s">
        <v>9865</v>
      </c>
      <c r="I2597" s="14" t="s">
        <v>9866</v>
      </c>
      <c r="J2597" s="14" t="s">
        <v>6708</v>
      </c>
      <c r="K2597" s="24"/>
      <c r="L2597" s="24"/>
      <c r="M2597" s="20"/>
      <c r="N2597" s="20"/>
      <c r="O2597" s="20"/>
      <c r="P2597" s="20"/>
      <c r="Q2597" s="20"/>
    </row>
    <row r="2598" spans="1:17" ht="25.5" x14ac:dyDescent="0.25">
      <c r="A2598" s="15" t="s">
        <v>646</v>
      </c>
      <c r="B2598" s="15" t="s">
        <v>6071</v>
      </c>
      <c r="C2598" s="15" t="s">
        <v>11081</v>
      </c>
      <c r="D2598" s="15">
        <v>2727112</v>
      </c>
      <c r="E2598" s="15">
        <v>2726633</v>
      </c>
      <c r="F2598" s="15">
        <f>ABS(Tabelle2[[#This Row],[Stop]]-Tabelle2[[#This Row],[Start]]+1)</f>
        <v>478</v>
      </c>
      <c r="G2598" s="16">
        <f>Tabelle2[[#This Row],[Size '[bp']]]/$F$3118*100</f>
        <v>1.6483781751970815E-2</v>
      </c>
      <c r="H2598" s="15" t="s">
        <v>11083</v>
      </c>
      <c r="I2598" s="14" t="s">
        <v>11082</v>
      </c>
      <c r="J2598" s="14" t="s">
        <v>6690</v>
      </c>
      <c r="K2598" s="30"/>
      <c r="L2598" s="30"/>
      <c r="M2598" s="20" t="s">
        <v>11084</v>
      </c>
      <c r="N2598" s="20"/>
      <c r="O2598" s="20"/>
      <c r="P2598" s="20"/>
      <c r="Q2598" s="20"/>
    </row>
    <row r="2599" spans="1:17" ht="25.5" x14ac:dyDescent="0.25">
      <c r="A2599" s="15" t="s">
        <v>645</v>
      </c>
      <c r="B2599" s="15" t="s">
        <v>6072</v>
      </c>
      <c r="C2599" s="15" t="s">
        <v>9867</v>
      </c>
      <c r="D2599" s="15">
        <v>2727300</v>
      </c>
      <c r="E2599" s="15">
        <v>2730050</v>
      </c>
      <c r="F2599" s="15">
        <f>ABS(Tabelle2[[#This Row],[Stop]]-Tabelle2[[#This Row],[Start]]+1)</f>
        <v>2751</v>
      </c>
      <c r="G2599" s="16">
        <f>Tabelle2[[#This Row],[Size '[bp']]]/$F$3118*100</f>
        <v>9.4867957321488922E-2</v>
      </c>
      <c r="H2599" s="15" t="s">
        <v>11531</v>
      </c>
      <c r="I2599" s="14" t="s">
        <v>9868</v>
      </c>
      <c r="J2599" s="14" t="s">
        <v>6554</v>
      </c>
      <c r="K2599" s="24" t="s">
        <v>9869</v>
      </c>
      <c r="L2599" s="24"/>
      <c r="M2599" s="20"/>
      <c r="N2599" s="20"/>
      <c r="O2599" s="20"/>
      <c r="P2599" s="20"/>
      <c r="Q2599" s="20"/>
    </row>
    <row r="2600" spans="1:17" x14ac:dyDescent="0.25">
      <c r="A2600" s="15" t="s">
        <v>644</v>
      </c>
      <c r="B2600" s="15" t="s">
        <v>6073</v>
      </c>
      <c r="D2600" s="15">
        <v>2731123</v>
      </c>
      <c r="E2600" s="15">
        <v>2730434</v>
      </c>
      <c r="F2600" s="15">
        <f>ABS(Tabelle2[[#This Row],[Stop]]-Tabelle2[[#This Row],[Start]]+1)</f>
        <v>688</v>
      </c>
      <c r="G2600" s="16">
        <f>Tabelle2[[#This Row],[Size '[bp']]]/$F$3118*100</f>
        <v>2.3725610555137906E-2</v>
      </c>
      <c r="I2600" s="14" t="s">
        <v>9870</v>
      </c>
      <c r="J2600" s="14" t="s">
        <v>6563</v>
      </c>
      <c r="K2600" s="24"/>
      <c r="L2600" s="24"/>
      <c r="M2600" s="20"/>
      <c r="N2600" s="20"/>
      <c r="O2600" s="20"/>
      <c r="P2600" s="20"/>
      <c r="Q2600" s="20"/>
    </row>
    <row r="2601" spans="1:17" ht="25.5" x14ac:dyDescent="0.25">
      <c r="A2601" s="15" t="s">
        <v>643</v>
      </c>
      <c r="B2601" s="15" t="s">
        <v>6074</v>
      </c>
      <c r="C2601" s="15" t="s">
        <v>9871</v>
      </c>
      <c r="D2601" s="15">
        <v>2732508</v>
      </c>
      <c r="E2601" s="15">
        <v>2731168</v>
      </c>
      <c r="F2601" s="15">
        <f>ABS(Tabelle2[[#This Row],[Stop]]-Tabelle2[[#This Row],[Start]]+1)</f>
        <v>1339</v>
      </c>
      <c r="G2601" s="16">
        <f>Tabelle2[[#This Row],[Size '[bp']]]/$F$3118*100</f>
        <v>4.617527984495589E-2</v>
      </c>
      <c r="H2601" s="15" t="s">
        <v>9872</v>
      </c>
      <c r="I2601" s="14" t="s">
        <v>9873</v>
      </c>
      <c r="J2601" s="14" t="s">
        <v>7213</v>
      </c>
      <c r="K2601" s="30"/>
      <c r="L2601" s="30"/>
      <c r="M2601" s="20" t="s">
        <v>11127</v>
      </c>
      <c r="N2601" s="20"/>
      <c r="O2601" s="20"/>
      <c r="P2601" s="20"/>
      <c r="Q2601" s="20"/>
    </row>
    <row r="2602" spans="1:17" x14ac:dyDescent="0.25">
      <c r="A2602" s="15" t="s">
        <v>31</v>
      </c>
      <c r="B2602" s="15" t="s">
        <v>6075</v>
      </c>
      <c r="C2602" s="15" t="s">
        <v>9874</v>
      </c>
      <c r="D2602" s="15">
        <v>2734957</v>
      </c>
      <c r="E2602" s="15">
        <v>2732837</v>
      </c>
      <c r="F2602" s="15">
        <f>ABS(Tabelle2[[#This Row],[Stop]]-Tabelle2[[#This Row],[Start]]+1)</f>
        <v>2119</v>
      </c>
      <c r="G2602" s="16">
        <f>Tabelle2[[#This Row],[Size '[bp']]]/$F$3118*100</f>
        <v>7.3073501113862238E-2</v>
      </c>
      <c r="H2602" s="15" t="s">
        <v>9875</v>
      </c>
      <c r="I2602" s="14" t="s">
        <v>9876</v>
      </c>
      <c r="J2602" s="14" t="s">
        <v>6585</v>
      </c>
      <c r="K2602" s="24" t="s">
        <v>6885</v>
      </c>
      <c r="L2602" s="24"/>
      <c r="M2602" s="20"/>
      <c r="N2602" s="20"/>
      <c r="O2602" s="20"/>
      <c r="P2602" s="20"/>
      <c r="Q2602" s="20"/>
    </row>
    <row r="2603" spans="1:17" ht="25.5" x14ac:dyDescent="0.25">
      <c r="A2603" s="15" t="s">
        <v>642</v>
      </c>
      <c r="B2603" s="15" t="s">
        <v>6076</v>
      </c>
      <c r="C2603" s="15" t="s">
        <v>9877</v>
      </c>
      <c r="D2603" s="15">
        <v>2735983</v>
      </c>
      <c r="E2603" s="15">
        <v>2735090</v>
      </c>
      <c r="F2603" s="15">
        <f>ABS(Tabelle2[[#This Row],[Stop]]-Tabelle2[[#This Row],[Start]]+1)</f>
        <v>892</v>
      </c>
      <c r="G2603" s="16">
        <f>Tabelle2[[#This Row],[Size '[bp']]]/$F$3118*100</f>
        <v>3.0760529963928796E-2</v>
      </c>
      <c r="H2603" s="15" t="s">
        <v>9878</v>
      </c>
      <c r="I2603" s="14" t="s">
        <v>9879</v>
      </c>
      <c r="J2603" s="14" t="s">
        <v>6708</v>
      </c>
      <c r="K2603" s="24"/>
      <c r="L2603" s="24"/>
      <c r="M2603" s="20"/>
      <c r="N2603" s="20"/>
      <c r="O2603" s="20"/>
      <c r="P2603" s="20"/>
      <c r="Q2603" s="20"/>
    </row>
    <row r="2604" spans="1:17" x14ac:dyDescent="0.25">
      <c r="A2604" s="15" t="s">
        <v>641</v>
      </c>
      <c r="D2604" s="15">
        <v>2736417</v>
      </c>
      <c r="E2604" s="15">
        <v>2736301</v>
      </c>
      <c r="F2604" s="15">
        <f>ABS(Tabelle2[[#This Row],[Stop]]-Tabelle2[[#This Row],[Start]]+1)</f>
        <v>115</v>
      </c>
      <c r="G2604" s="16">
        <f>Tabelle2[[#This Row],[Size '[bp']]]/$F$3118*100</f>
        <v>3.9657633922105511E-3</v>
      </c>
      <c r="I2604" s="14" t="s">
        <v>120</v>
      </c>
      <c r="J2604" s="14" t="s">
        <v>11627</v>
      </c>
      <c r="K2604" s="24"/>
      <c r="L2604" s="24"/>
      <c r="M2604" s="20"/>
      <c r="N2604" s="20"/>
      <c r="O2604" s="20"/>
      <c r="P2604" s="20"/>
      <c r="Q2604" s="20"/>
    </row>
    <row r="2605" spans="1:17" x14ac:dyDescent="0.25">
      <c r="A2605" s="15" t="s">
        <v>640</v>
      </c>
      <c r="B2605" s="15" t="s">
        <v>6077</v>
      </c>
      <c r="C2605" s="15" t="s">
        <v>9880</v>
      </c>
      <c r="D2605" s="15">
        <v>2738240</v>
      </c>
      <c r="E2605" s="15">
        <v>2736810</v>
      </c>
      <c r="F2605" s="15">
        <f>ABS(Tabelle2[[#This Row],[Stop]]-Tabelle2[[#This Row],[Start]]+1)</f>
        <v>1429</v>
      </c>
      <c r="G2605" s="16">
        <f>Tabelle2[[#This Row],[Size '[bp']]]/$F$3118*100</f>
        <v>4.9278920760598935E-2</v>
      </c>
      <c r="H2605" s="15" t="s">
        <v>9881</v>
      </c>
      <c r="I2605" s="14" t="s">
        <v>9882</v>
      </c>
      <c r="J2605" s="14" t="s">
        <v>6708</v>
      </c>
      <c r="K2605" s="24"/>
      <c r="L2605" s="24"/>
      <c r="M2605" s="20"/>
      <c r="N2605" s="20"/>
      <c r="O2605" s="20"/>
      <c r="P2605" s="20"/>
      <c r="Q2605" s="20"/>
    </row>
    <row r="2606" spans="1:17" ht="38.25" x14ac:dyDescent="0.25">
      <c r="A2606" s="15" t="s">
        <v>639</v>
      </c>
      <c r="B2606" s="15" t="s">
        <v>6078</v>
      </c>
      <c r="C2606" s="15" t="s">
        <v>9883</v>
      </c>
      <c r="D2606" s="15">
        <v>2739435</v>
      </c>
      <c r="E2606" s="15">
        <v>2738284</v>
      </c>
      <c r="F2606" s="15">
        <f>ABS(Tabelle2[[#This Row],[Stop]]-Tabelle2[[#This Row],[Start]]+1)</f>
        <v>1150</v>
      </c>
      <c r="G2606" s="16">
        <f>Tabelle2[[#This Row],[Size '[bp']]]/$F$3118*100</f>
        <v>3.9657633922105508E-2</v>
      </c>
      <c r="H2606" s="15" t="s">
        <v>9884</v>
      </c>
      <c r="I2606" s="14" t="s">
        <v>11280</v>
      </c>
      <c r="J2606" s="14" t="s">
        <v>6643</v>
      </c>
      <c r="K2606" s="24"/>
      <c r="L2606" s="24"/>
      <c r="M2606" s="24" t="s">
        <v>11000</v>
      </c>
      <c r="N2606" s="20"/>
      <c r="O2606" s="20"/>
      <c r="P2606" s="20"/>
      <c r="Q2606" s="20"/>
    </row>
    <row r="2607" spans="1:17" x14ac:dyDescent="0.25">
      <c r="A2607" s="15" t="s">
        <v>638</v>
      </c>
      <c r="B2607" s="15" t="s">
        <v>6079</v>
      </c>
      <c r="C2607" s="15" t="s">
        <v>9885</v>
      </c>
      <c r="D2607" s="15">
        <v>2740729</v>
      </c>
      <c r="E2607" s="15">
        <v>2739464</v>
      </c>
      <c r="F2607" s="15">
        <f>ABS(Tabelle2[[#This Row],[Stop]]-Tabelle2[[#This Row],[Start]]+1)</f>
        <v>1264</v>
      </c>
      <c r="G2607" s="16">
        <f>Tabelle2[[#This Row],[Size '[bp']]]/$F$3118*100</f>
        <v>4.358891241525336E-2</v>
      </c>
      <c r="H2607" s="15" t="s">
        <v>9886</v>
      </c>
      <c r="I2607" s="14" t="s">
        <v>9887</v>
      </c>
      <c r="J2607" s="14" t="s">
        <v>6708</v>
      </c>
      <c r="K2607" s="24"/>
      <c r="L2607" s="24"/>
      <c r="M2607" s="20"/>
      <c r="N2607" s="20"/>
      <c r="O2607" s="20"/>
      <c r="P2607" s="20"/>
      <c r="Q2607" s="20"/>
    </row>
    <row r="2608" spans="1:17" x14ac:dyDescent="0.25">
      <c r="A2608" s="15" t="s">
        <v>637</v>
      </c>
      <c r="B2608" s="15" t="s">
        <v>6080</v>
      </c>
      <c r="D2608" s="15">
        <v>2740895</v>
      </c>
      <c r="E2608" s="15">
        <v>2741305</v>
      </c>
      <c r="F2608" s="15">
        <f>ABS(Tabelle2[[#This Row],[Stop]]-Tabelle2[[#This Row],[Start]]+1)</f>
        <v>411</v>
      </c>
      <c r="G2608" s="16">
        <f>Tabelle2[[#This Row],[Size '[bp']]]/$F$3118*100</f>
        <v>1.4173293514769883E-2</v>
      </c>
      <c r="I2608" s="14" t="s">
        <v>8732</v>
      </c>
      <c r="J2608" s="14" t="s">
        <v>6563</v>
      </c>
      <c r="K2608" s="24"/>
      <c r="L2608" s="24"/>
      <c r="M2608" s="20"/>
      <c r="N2608" s="20"/>
      <c r="O2608" s="20"/>
      <c r="P2608" s="20"/>
      <c r="Q2608" s="20"/>
    </row>
    <row r="2609" spans="1:17" x14ac:dyDescent="0.25">
      <c r="A2609" s="15" t="s">
        <v>636</v>
      </c>
      <c r="B2609" s="15" t="s">
        <v>6081</v>
      </c>
      <c r="D2609" s="15">
        <v>2742404</v>
      </c>
      <c r="E2609" s="15">
        <v>2741649</v>
      </c>
      <c r="F2609" s="15">
        <f>ABS(Tabelle2[[#This Row],[Stop]]-Tabelle2[[#This Row],[Start]]+1)</f>
        <v>754</v>
      </c>
      <c r="G2609" s="16">
        <f>Tabelle2[[#This Row],[Size '[bp']]]/$F$3118*100</f>
        <v>2.6001613893276137E-2</v>
      </c>
      <c r="I2609" s="14" t="s">
        <v>8071</v>
      </c>
      <c r="J2609" s="14" t="s">
        <v>6563</v>
      </c>
      <c r="K2609" s="24" t="s">
        <v>6668</v>
      </c>
      <c r="L2609" s="24"/>
      <c r="M2609" s="20"/>
      <c r="N2609" s="20"/>
      <c r="O2609" s="20"/>
      <c r="P2609" s="20"/>
      <c r="Q2609" s="20"/>
    </row>
    <row r="2610" spans="1:17" x14ac:dyDescent="0.25">
      <c r="A2610" s="15" t="s">
        <v>51</v>
      </c>
      <c r="B2610" s="15" t="s">
        <v>6082</v>
      </c>
      <c r="D2610" s="15">
        <v>2743907</v>
      </c>
      <c r="E2610" s="15">
        <v>2742462</v>
      </c>
      <c r="F2610" s="15">
        <f>ABS(Tabelle2[[#This Row],[Stop]]-Tabelle2[[#This Row],[Start]]+1)</f>
        <v>1444</v>
      </c>
      <c r="G2610" s="16">
        <f>Tabelle2[[#This Row],[Size '[bp']]]/$F$3118*100</f>
        <v>4.9796194246539437E-2</v>
      </c>
      <c r="I2610" s="14" t="s">
        <v>9888</v>
      </c>
      <c r="J2610" s="14" t="s">
        <v>6563</v>
      </c>
      <c r="K2610" s="24" t="s">
        <v>6668</v>
      </c>
      <c r="L2610" s="24"/>
      <c r="M2610" s="20"/>
      <c r="N2610" s="20"/>
      <c r="O2610" s="20"/>
      <c r="P2610" s="20"/>
      <c r="Q2610" s="20"/>
    </row>
    <row r="2611" spans="1:17" ht="25.5" x14ac:dyDescent="0.25">
      <c r="A2611" s="15" t="s">
        <v>635</v>
      </c>
      <c r="B2611" s="15" t="s">
        <v>6083</v>
      </c>
      <c r="C2611" s="15" t="s">
        <v>9889</v>
      </c>
      <c r="D2611" s="15">
        <v>2744023</v>
      </c>
      <c r="E2611" s="15">
        <v>2745294</v>
      </c>
      <c r="F2611" s="15">
        <f>ABS(Tabelle2[[#This Row],[Stop]]-Tabelle2[[#This Row],[Start]]+1)</f>
        <v>1272</v>
      </c>
      <c r="G2611" s="16">
        <f>Tabelle2[[#This Row],[Size '[bp']]]/$F$3118*100</f>
        <v>4.3864791607754965E-2</v>
      </c>
      <c r="H2611" s="15" t="s">
        <v>9890</v>
      </c>
      <c r="I2611" s="14" t="s">
        <v>9891</v>
      </c>
      <c r="J2611" s="14" t="s">
        <v>6653</v>
      </c>
      <c r="K2611" s="24" t="s">
        <v>9892</v>
      </c>
      <c r="L2611" s="24"/>
      <c r="M2611" s="20" t="s">
        <v>11290</v>
      </c>
      <c r="N2611" s="20"/>
      <c r="O2611" s="20"/>
      <c r="P2611" s="20"/>
      <c r="Q2611" s="20"/>
    </row>
    <row r="2612" spans="1:17" x14ac:dyDescent="0.25">
      <c r="A2612" s="15" t="s">
        <v>634</v>
      </c>
      <c r="B2612" s="15" t="s">
        <v>6084</v>
      </c>
      <c r="C2612" s="15" t="s">
        <v>9893</v>
      </c>
      <c r="D2612" s="15">
        <v>2745298</v>
      </c>
      <c r="E2612" s="15">
        <v>2745972</v>
      </c>
      <c r="F2612" s="15">
        <f>ABS(Tabelle2[[#This Row],[Stop]]-Tabelle2[[#This Row],[Start]]+1)</f>
        <v>675</v>
      </c>
      <c r="G2612" s="16">
        <f>Tabelle2[[#This Row],[Size '[bp']]]/$F$3118*100</f>
        <v>2.3277306867322798E-2</v>
      </c>
      <c r="H2612" s="15" t="s">
        <v>9894</v>
      </c>
      <c r="I2612" s="14" t="s">
        <v>9895</v>
      </c>
      <c r="J2612" s="14" t="s">
        <v>6653</v>
      </c>
      <c r="K2612" s="24" t="s">
        <v>6668</v>
      </c>
      <c r="L2612" s="24"/>
      <c r="M2612" s="20" t="s">
        <v>11290</v>
      </c>
      <c r="N2612" s="20"/>
      <c r="O2612" s="20"/>
      <c r="P2612" s="20"/>
      <c r="Q2612" s="20"/>
    </row>
    <row r="2613" spans="1:17" ht="25.5" x14ac:dyDescent="0.25">
      <c r="A2613" s="15" t="s">
        <v>633</v>
      </c>
      <c r="B2613" s="15" t="s">
        <v>6085</v>
      </c>
      <c r="C2613" s="15" t="s">
        <v>9896</v>
      </c>
      <c r="D2613" s="15">
        <v>2747407</v>
      </c>
      <c r="E2613" s="15">
        <v>2745950</v>
      </c>
      <c r="F2613" s="15">
        <f>ABS(Tabelle2[[#This Row],[Stop]]-Tabelle2[[#This Row],[Start]]+1)</f>
        <v>1456</v>
      </c>
      <c r="G2613" s="16">
        <f>Tabelle2[[#This Row],[Size '[bp']]]/$F$3118*100</f>
        <v>5.0210013035291844E-2</v>
      </c>
      <c r="H2613" s="15" t="s">
        <v>9897</v>
      </c>
      <c r="I2613" s="14" t="s">
        <v>9898</v>
      </c>
      <c r="J2613" s="14" t="s">
        <v>7096</v>
      </c>
      <c r="K2613" s="24" t="s">
        <v>9869</v>
      </c>
      <c r="L2613" s="24"/>
      <c r="M2613" s="20" t="s">
        <v>11291</v>
      </c>
      <c r="N2613" s="20"/>
      <c r="O2613" s="20"/>
      <c r="P2613" s="20"/>
      <c r="Q2613" s="20"/>
    </row>
    <row r="2614" spans="1:17" ht="114.75" x14ac:dyDescent="0.25">
      <c r="A2614" s="15" t="s">
        <v>632</v>
      </c>
      <c r="B2614" s="15" t="s">
        <v>6086</v>
      </c>
      <c r="C2614" s="15" t="s">
        <v>9899</v>
      </c>
      <c r="D2614" s="15">
        <v>2748123</v>
      </c>
      <c r="E2614" s="15">
        <v>2747416</v>
      </c>
      <c r="F2614" s="15">
        <f>ABS(Tabelle2[[#This Row],[Stop]]-Tabelle2[[#This Row],[Start]]+1)</f>
        <v>706</v>
      </c>
      <c r="G2614" s="16">
        <f>Tabelle2[[#This Row],[Size '[bp']]]/$F$3118*100</f>
        <v>2.4346338738266513E-2</v>
      </c>
      <c r="H2614" s="15" t="s">
        <v>9900</v>
      </c>
      <c r="I2614" s="14" t="s">
        <v>9901</v>
      </c>
      <c r="J2614" s="14" t="s">
        <v>6566</v>
      </c>
      <c r="K2614" s="24" t="s">
        <v>9869</v>
      </c>
      <c r="L2614" s="24" t="s">
        <v>10699</v>
      </c>
      <c r="M2614" s="20" t="s">
        <v>11291</v>
      </c>
      <c r="N2614" s="20"/>
      <c r="O2614" s="20"/>
      <c r="P2614" s="20"/>
      <c r="Q2614" s="20"/>
    </row>
    <row r="2615" spans="1:17" x14ac:dyDescent="0.25">
      <c r="A2615" s="15" t="s">
        <v>631</v>
      </c>
      <c r="B2615" s="15" t="s">
        <v>6087</v>
      </c>
      <c r="D2615" s="15">
        <v>2748998</v>
      </c>
      <c r="E2615" s="15">
        <v>2748243</v>
      </c>
      <c r="F2615" s="15">
        <f>ABS(Tabelle2[[#This Row],[Stop]]-Tabelle2[[#This Row],[Start]]+1)</f>
        <v>754</v>
      </c>
      <c r="G2615" s="16">
        <f>Tabelle2[[#This Row],[Size '[bp']]]/$F$3118*100</f>
        <v>2.6001613893276137E-2</v>
      </c>
      <c r="I2615" s="14" t="s">
        <v>8352</v>
      </c>
      <c r="J2615" s="14" t="s">
        <v>6566</v>
      </c>
      <c r="K2615" s="24"/>
      <c r="L2615" s="24"/>
      <c r="M2615" s="20"/>
      <c r="N2615" s="20"/>
      <c r="O2615" s="20"/>
      <c r="P2615" s="20"/>
      <c r="Q2615" s="20"/>
    </row>
    <row r="2616" spans="1:17" x14ac:dyDescent="0.25">
      <c r="A2616" s="15" t="s">
        <v>630</v>
      </c>
      <c r="B2616" s="15" t="s">
        <v>6088</v>
      </c>
      <c r="D2616" s="15">
        <v>2750077</v>
      </c>
      <c r="E2616" s="15">
        <v>2749046</v>
      </c>
      <c r="F2616" s="15">
        <f>ABS(Tabelle2[[#This Row],[Stop]]-Tabelle2[[#This Row],[Start]]+1)</f>
        <v>1030</v>
      </c>
      <c r="G2616" s="16">
        <f>Tabelle2[[#This Row],[Size '[bp']]]/$F$3118*100</f>
        <v>3.5519446034581459E-2</v>
      </c>
      <c r="I2616" s="14" t="s">
        <v>9902</v>
      </c>
      <c r="J2616" s="14" t="s">
        <v>6563</v>
      </c>
      <c r="K2616" s="24"/>
      <c r="L2616" s="24"/>
      <c r="M2616" s="20"/>
      <c r="N2616" s="20"/>
      <c r="O2616" s="20"/>
      <c r="P2616" s="20"/>
      <c r="Q2616" s="20"/>
    </row>
    <row r="2617" spans="1:17" ht="25.5" x14ac:dyDescent="0.25">
      <c r="A2617" s="15" t="s">
        <v>629</v>
      </c>
      <c r="B2617" s="15" t="s">
        <v>6089</v>
      </c>
      <c r="C2617" s="15" t="s">
        <v>9903</v>
      </c>
      <c r="D2617" s="15">
        <v>2751813</v>
      </c>
      <c r="E2617" s="15">
        <v>2750074</v>
      </c>
      <c r="F2617" s="15">
        <f>ABS(Tabelle2[[#This Row],[Stop]]-Tabelle2[[#This Row],[Start]]+1)</f>
        <v>1738</v>
      </c>
      <c r="G2617" s="16">
        <f>Tabelle2[[#This Row],[Size '[bp']]]/$F$3118*100</f>
        <v>5.9934754570973366E-2</v>
      </c>
      <c r="H2617" s="15" t="s">
        <v>9904</v>
      </c>
      <c r="I2617" s="14" t="s">
        <v>9905</v>
      </c>
      <c r="J2617" s="14" t="s">
        <v>8694</v>
      </c>
      <c r="K2617" s="24" t="s">
        <v>8965</v>
      </c>
      <c r="L2617" s="24"/>
      <c r="M2617" s="20" t="s">
        <v>11256</v>
      </c>
      <c r="N2617" s="20"/>
      <c r="O2617" s="20"/>
      <c r="P2617" s="20"/>
      <c r="Q2617" s="20"/>
    </row>
    <row r="2618" spans="1:17" ht="25.5" x14ac:dyDescent="0.25">
      <c r="A2618" s="15" t="s">
        <v>628</v>
      </c>
      <c r="B2618" s="15" t="s">
        <v>6090</v>
      </c>
      <c r="D2618" s="15">
        <v>2752274</v>
      </c>
      <c r="E2618" s="15">
        <v>2753758</v>
      </c>
      <c r="F2618" s="15">
        <f>ABS(Tabelle2[[#This Row],[Stop]]-Tabelle2[[#This Row],[Start]]+1)</f>
        <v>1485</v>
      </c>
      <c r="G2618" s="16">
        <f>Tabelle2[[#This Row],[Size '[bp']]]/$F$3118*100</f>
        <v>5.1210075108110154E-2</v>
      </c>
      <c r="I2618" s="14" t="s">
        <v>9906</v>
      </c>
      <c r="J2618" s="14" t="s">
        <v>6614</v>
      </c>
      <c r="K2618" s="24" t="s">
        <v>9907</v>
      </c>
      <c r="L2618" s="24"/>
      <c r="M2618" s="20" t="s">
        <v>11532</v>
      </c>
      <c r="N2618" s="20"/>
      <c r="O2618" s="20"/>
      <c r="P2618" s="20"/>
      <c r="Q2618" s="20"/>
    </row>
    <row r="2619" spans="1:17" ht="25.5" x14ac:dyDescent="0.25">
      <c r="A2619" s="15" t="s">
        <v>627</v>
      </c>
      <c r="B2619" s="15" t="s">
        <v>6091</v>
      </c>
      <c r="C2619" s="15" t="s">
        <v>9908</v>
      </c>
      <c r="D2619" s="15">
        <v>2753748</v>
      </c>
      <c r="E2619" s="15">
        <v>2754281</v>
      </c>
      <c r="F2619" s="15">
        <f>ABS(Tabelle2[[#This Row],[Stop]]-Tabelle2[[#This Row],[Start]]+1)</f>
        <v>534</v>
      </c>
      <c r="G2619" s="16">
        <f>Tabelle2[[#This Row],[Size '[bp']]]/$F$3118*100</f>
        <v>1.8414936099482037E-2</v>
      </c>
      <c r="H2619" s="15" t="s">
        <v>9909</v>
      </c>
      <c r="I2619" s="14" t="s">
        <v>9910</v>
      </c>
      <c r="J2619" s="14" t="s">
        <v>6566</v>
      </c>
      <c r="K2619" s="24" t="s">
        <v>9907</v>
      </c>
      <c r="L2619" s="24" t="s">
        <v>9911</v>
      </c>
      <c r="M2619" s="20" t="s">
        <v>10919</v>
      </c>
      <c r="N2619" s="20"/>
      <c r="O2619" s="20"/>
      <c r="P2619" s="20"/>
      <c r="Q2619" s="20"/>
    </row>
    <row r="2620" spans="1:17" x14ac:dyDescent="0.25">
      <c r="A2620" s="15" t="s">
        <v>626</v>
      </c>
      <c r="B2620" s="15" t="s">
        <v>6092</v>
      </c>
      <c r="D2620" s="15">
        <v>2754305</v>
      </c>
      <c r="E2620" s="15">
        <v>2755627</v>
      </c>
      <c r="F2620" s="15">
        <f>ABS(Tabelle2[[#This Row],[Stop]]-Tabelle2[[#This Row],[Start]]+1)</f>
        <v>1323</v>
      </c>
      <c r="G2620" s="16">
        <f>Tabelle2[[#This Row],[Size '[bp']]]/$F$3118*100</f>
        <v>4.5623521459952687E-2</v>
      </c>
      <c r="I2620" s="14" t="s">
        <v>7952</v>
      </c>
      <c r="J2620" s="14" t="s">
        <v>6563</v>
      </c>
      <c r="K2620" s="24" t="s">
        <v>9912</v>
      </c>
      <c r="L2620" s="24"/>
      <c r="M2620" s="20"/>
      <c r="N2620" s="20"/>
      <c r="O2620" s="20"/>
      <c r="P2620" s="20"/>
      <c r="Q2620" s="20"/>
    </row>
    <row r="2621" spans="1:17" x14ac:dyDescent="0.25">
      <c r="A2621" s="15" t="s">
        <v>625</v>
      </c>
      <c r="B2621" s="15" t="s">
        <v>6093</v>
      </c>
      <c r="D2621" s="15">
        <v>2757790</v>
      </c>
      <c r="E2621" s="15">
        <v>2755646</v>
      </c>
      <c r="F2621" s="15">
        <f>ABS(Tabelle2[[#This Row],[Stop]]-Tabelle2[[#This Row],[Start]]+1)</f>
        <v>2143</v>
      </c>
      <c r="G2621" s="16">
        <f>Tabelle2[[#This Row],[Size '[bp']]]/$F$3118*100</f>
        <v>7.3901138691367052E-2</v>
      </c>
      <c r="I2621" s="14" t="s">
        <v>9913</v>
      </c>
      <c r="J2621" s="14" t="s">
        <v>6563</v>
      </c>
      <c r="K2621" s="24"/>
      <c r="L2621" s="24"/>
      <c r="M2621" s="20"/>
      <c r="N2621" s="20"/>
      <c r="O2621" s="20"/>
      <c r="P2621" s="20"/>
      <c r="Q2621" s="20"/>
    </row>
    <row r="2622" spans="1:17" x14ac:dyDescent="0.25">
      <c r="A2622" s="15" t="s">
        <v>624</v>
      </c>
      <c r="B2622" s="15" t="s">
        <v>6094</v>
      </c>
      <c r="D2622" s="15">
        <v>2758912</v>
      </c>
      <c r="E2622" s="15">
        <v>2757962</v>
      </c>
      <c r="F2622" s="15">
        <f>ABS(Tabelle2[[#This Row],[Stop]]-Tabelle2[[#This Row],[Start]]+1)</f>
        <v>949</v>
      </c>
      <c r="G2622" s="16">
        <f>Tabelle2[[#This Row],[Size '[bp']]]/$F$3118*100</f>
        <v>3.2726169210502726E-2</v>
      </c>
      <c r="I2622" s="14" t="s">
        <v>9914</v>
      </c>
      <c r="J2622" s="14" t="s">
        <v>6614</v>
      </c>
      <c r="K2622" s="24"/>
      <c r="L2622" s="24"/>
      <c r="M2622" s="20"/>
      <c r="N2622" s="20"/>
      <c r="O2622" s="20"/>
      <c r="P2622" s="20"/>
      <c r="Q2622" s="20"/>
    </row>
    <row r="2623" spans="1:17" x14ac:dyDescent="0.25">
      <c r="A2623" s="15" t="s">
        <v>623</v>
      </c>
      <c r="B2623" s="15" t="s">
        <v>6095</v>
      </c>
      <c r="D2623" s="15">
        <v>2759664</v>
      </c>
      <c r="E2623" s="15">
        <v>2758957</v>
      </c>
      <c r="F2623" s="15">
        <f>ABS(Tabelle2[[#This Row],[Stop]]-Tabelle2[[#This Row],[Start]]+1)</f>
        <v>706</v>
      </c>
      <c r="G2623" s="16">
        <f>Tabelle2[[#This Row],[Size '[bp']]]/$F$3118*100</f>
        <v>2.4346338738266513E-2</v>
      </c>
      <c r="I2623" s="14" t="s">
        <v>6580</v>
      </c>
      <c r="J2623" s="14" t="s">
        <v>6566</v>
      </c>
      <c r="K2623" s="24"/>
      <c r="L2623" s="24"/>
      <c r="M2623" s="20"/>
      <c r="N2623" s="20"/>
      <c r="O2623" s="20"/>
      <c r="P2623" s="20"/>
      <c r="Q2623" s="20"/>
    </row>
    <row r="2624" spans="1:17" x14ac:dyDescent="0.25">
      <c r="A2624" s="15" t="s">
        <v>622</v>
      </c>
      <c r="B2624" s="15" t="s">
        <v>6096</v>
      </c>
      <c r="C2624" s="15" t="s">
        <v>9915</v>
      </c>
      <c r="D2624" s="15">
        <v>2761024</v>
      </c>
      <c r="E2624" s="15">
        <v>2760062</v>
      </c>
      <c r="F2624" s="15">
        <f>ABS(Tabelle2[[#This Row],[Stop]]-Tabelle2[[#This Row],[Start]]+1)</f>
        <v>961</v>
      </c>
      <c r="G2624" s="16">
        <f>Tabelle2[[#This Row],[Size '[bp']]]/$F$3118*100</f>
        <v>3.3139987999255126E-2</v>
      </c>
      <c r="H2624" s="15" t="s">
        <v>9916</v>
      </c>
      <c r="I2624" s="14" t="s">
        <v>9917</v>
      </c>
      <c r="J2624" s="14" t="s">
        <v>6643</v>
      </c>
      <c r="K2624" s="24"/>
      <c r="L2624" s="24"/>
      <c r="M2624" s="20" t="s">
        <v>11170</v>
      </c>
      <c r="N2624" s="20"/>
      <c r="O2624" s="20"/>
      <c r="P2624" s="20"/>
      <c r="Q2624" s="20"/>
    </row>
    <row r="2625" spans="1:17" x14ac:dyDescent="0.25">
      <c r="A2625" s="15" t="s">
        <v>621</v>
      </c>
      <c r="B2625" s="15" t="s">
        <v>6097</v>
      </c>
      <c r="D2625" s="15">
        <v>2761094</v>
      </c>
      <c r="E2625" s="15">
        <v>2761906</v>
      </c>
      <c r="F2625" s="15">
        <f>ABS(Tabelle2[[#This Row],[Stop]]-Tabelle2[[#This Row],[Start]]+1)</f>
        <v>813</v>
      </c>
      <c r="G2625" s="16">
        <f>Tabelle2[[#This Row],[Size '[bp']]]/$F$3118*100</f>
        <v>2.8036222937975461E-2</v>
      </c>
      <c r="I2625" s="14" t="s">
        <v>9918</v>
      </c>
      <c r="J2625" s="14" t="s">
        <v>6614</v>
      </c>
      <c r="K2625" s="24"/>
      <c r="L2625" s="24"/>
      <c r="M2625" s="20"/>
      <c r="N2625" s="20"/>
      <c r="O2625" s="20"/>
      <c r="P2625" s="20"/>
      <c r="Q2625" s="20"/>
    </row>
    <row r="2626" spans="1:17" x14ac:dyDescent="0.25">
      <c r="A2626" s="15" t="s">
        <v>620</v>
      </c>
      <c r="B2626" s="15" t="s">
        <v>6098</v>
      </c>
      <c r="D2626" s="15">
        <v>2762708</v>
      </c>
      <c r="E2626" s="15">
        <v>2761893</v>
      </c>
      <c r="F2626" s="15">
        <f>ABS(Tabelle2[[#This Row],[Stop]]-Tabelle2[[#This Row],[Start]]+1)</f>
        <v>814</v>
      </c>
      <c r="G2626" s="16">
        <f>Tabelle2[[#This Row],[Size '[bp']]]/$F$3118*100</f>
        <v>2.8070707837038161E-2</v>
      </c>
      <c r="I2626" s="14" t="s">
        <v>9919</v>
      </c>
      <c r="J2626" s="14" t="s">
        <v>6563</v>
      </c>
      <c r="K2626" s="24"/>
      <c r="L2626" s="24"/>
      <c r="M2626" s="20"/>
      <c r="N2626" s="20"/>
      <c r="O2626" s="20"/>
      <c r="P2626" s="20"/>
      <c r="Q2626" s="20"/>
    </row>
    <row r="2627" spans="1:17" x14ac:dyDescent="0.25">
      <c r="A2627" s="15" t="s">
        <v>619</v>
      </c>
      <c r="B2627" s="15" t="s">
        <v>6099</v>
      </c>
      <c r="D2627" s="15">
        <v>2763214</v>
      </c>
      <c r="E2627" s="15">
        <v>2762783</v>
      </c>
      <c r="F2627" s="15">
        <f>ABS(Tabelle2[[#This Row],[Stop]]-Tabelle2[[#This Row],[Start]]+1)</f>
        <v>430</v>
      </c>
      <c r="G2627" s="16">
        <f>Tabelle2[[#This Row],[Size '[bp']]]/$F$3118*100</f>
        <v>1.4828506596961192E-2</v>
      </c>
      <c r="I2627" s="14" t="s">
        <v>9920</v>
      </c>
      <c r="J2627" s="14" t="s">
        <v>11627</v>
      </c>
      <c r="K2627" s="24"/>
      <c r="L2627" s="24"/>
      <c r="M2627" s="20"/>
      <c r="N2627" s="20"/>
      <c r="O2627" s="20"/>
      <c r="P2627" s="20"/>
      <c r="Q2627" s="20"/>
    </row>
    <row r="2628" spans="1:17" x14ac:dyDescent="0.25">
      <c r="A2628" s="15" t="s">
        <v>618</v>
      </c>
      <c r="B2628" s="15" t="s">
        <v>6100</v>
      </c>
      <c r="D2628" s="15">
        <v>2763461</v>
      </c>
      <c r="E2628" s="15">
        <v>2763862</v>
      </c>
      <c r="F2628" s="15">
        <f>ABS(Tabelle2[[#This Row],[Stop]]-Tabelle2[[#This Row],[Start]]+1)</f>
        <v>402</v>
      </c>
      <c r="G2628" s="16">
        <f>Tabelle2[[#This Row],[Size '[bp']]]/$F$3118*100</f>
        <v>1.3862929423205578E-2</v>
      </c>
      <c r="I2628" s="14" t="s">
        <v>120</v>
      </c>
      <c r="J2628" s="14" t="s">
        <v>11627</v>
      </c>
      <c r="K2628" s="24"/>
      <c r="L2628" s="24"/>
      <c r="M2628" s="20"/>
      <c r="N2628" s="20"/>
      <c r="O2628" s="20"/>
      <c r="P2628" s="20"/>
      <c r="Q2628" s="20"/>
    </row>
    <row r="2629" spans="1:17" x14ac:dyDescent="0.25">
      <c r="A2629" s="15" t="s">
        <v>9921</v>
      </c>
      <c r="D2629" s="15">
        <v>2764146</v>
      </c>
      <c r="E2629" s="15">
        <v>2764068</v>
      </c>
      <c r="F2629" s="15">
        <f>ABS(Tabelle2[[#This Row],[Stop]]-Tabelle2[[#This Row],[Start]]+1)</f>
        <v>77</v>
      </c>
      <c r="G2629" s="16">
        <f>Tabelle2[[#This Row],[Size '[bp']]]/$F$3118*100</f>
        <v>2.6553372278279343E-3</v>
      </c>
      <c r="I2629" s="14" t="s">
        <v>6985</v>
      </c>
      <c r="J2629" s="14" t="s">
        <v>6575</v>
      </c>
      <c r="K2629" s="24"/>
      <c r="L2629" s="24"/>
      <c r="M2629" s="20"/>
      <c r="N2629" s="20"/>
      <c r="O2629" s="20"/>
      <c r="P2629" s="20"/>
      <c r="Q2629" s="20"/>
    </row>
    <row r="2630" spans="1:17" x14ac:dyDescent="0.25">
      <c r="A2630" s="15" t="s">
        <v>617</v>
      </c>
      <c r="B2630" s="15" t="s">
        <v>6101</v>
      </c>
      <c r="C2630" s="15" t="s">
        <v>9922</v>
      </c>
      <c r="D2630" s="15">
        <v>2764291</v>
      </c>
      <c r="E2630" s="15">
        <v>2765760</v>
      </c>
      <c r="F2630" s="15">
        <f>ABS(Tabelle2[[#This Row],[Stop]]-Tabelle2[[#This Row],[Start]]+1)</f>
        <v>1470</v>
      </c>
      <c r="G2630" s="16">
        <f>Tabelle2[[#This Row],[Size '[bp']]]/$F$3118*100</f>
        <v>5.0692801622169652E-2</v>
      </c>
      <c r="H2630" s="15" t="s">
        <v>9923</v>
      </c>
      <c r="I2630" s="14" t="s">
        <v>9924</v>
      </c>
      <c r="J2630" s="14" t="s">
        <v>6643</v>
      </c>
      <c r="K2630" s="30" t="s">
        <v>6893</v>
      </c>
      <c r="L2630" s="30"/>
      <c r="M2630" s="20" t="s">
        <v>11292</v>
      </c>
      <c r="N2630" s="20"/>
      <c r="O2630" s="20"/>
      <c r="P2630" s="20"/>
      <c r="Q2630" s="20"/>
    </row>
    <row r="2631" spans="1:17" x14ac:dyDescent="0.25">
      <c r="A2631" s="15" t="s">
        <v>616</v>
      </c>
      <c r="B2631" s="15" t="s">
        <v>6102</v>
      </c>
      <c r="D2631" s="15">
        <v>2765840</v>
      </c>
      <c r="E2631" s="15">
        <v>2766169</v>
      </c>
      <c r="F2631" s="15">
        <f>ABS(Tabelle2[[#This Row],[Stop]]-Tabelle2[[#This Row],[Start]]+1)</f>
        <v>330</v>
      </c>
      <c r="G2631" s="16">
        <f>Tabelle2[[#This Row],[Size '[bp']]]/$F$3118*100</f>
        <v>1.1380016690691146E-2</v>
      </c>
      <c r="I2631" s="14" t="s">
        <v>6560</v>
      </c>
      <c r="J2631" s="14" t="s">
        <v>11627</v>
      </c>
      <c r="K2631" s="30"/>
      <c r="L2631" s="30"/>
      <c r="M2631" s="20"/>
      <c r="N2631" s="20"/>
      <c r="O2631" s="20"/>
      <c r="P2631" s="20"/>
      <c r="Q2631" s="20"/>
    </row>
    <row r="2632" spans="1:17" ht="38.25" x14ac:dyDescent="0.25">
      <c r="A2632" s="15" t="s">
        <v>615</v>
      </c>
      <c r="B2632" s="15" t="s">
        <v>6103</v>
      </c>
      <c r="C2632" s="15" t="s">
        <v>9925</v>
      </c>
      <c r="D2632" s="15">
        <v>2766182</v>
      </c>
      <c r="E2632" s="15">
        <v>2767639</v>
      </c>
      <c r="F2632" s="15">
        <f>ABS(Tabelle2[[#This Row],[Stop]]-Tabelle2[[#This Row],[Start]]+1)</f>
        <v>1458</v>
      </c>
      <c r="G2632" s="16">
        <f>Tabelle2[[#This Row],[Size '[bp']]]/$F$3118*100</f>
        <v>5.0278982833417245E-2</v>
      </c>
      <c r="H2632" s="15" t="s">
        <v>9926</v>
      </c>
      <c r="I2632" s="14" t="s">
        <v>11251</v>
      </c>
      <c r="J2632" s="14" t="s">
        <v>11250</v>
      </c>
      <c r="K2632" s="30"/>
      <c r="L2632" s="30"/>
      <c r="M2632" s="30" t="s">
        <v>11248</v>
      </c>
      <c r="N2632" s="20"/>
      <c r="O2632" s="20"/>
      <c r="P2632" s="20"/>
      <c r="Q2632" s="20"/>
    </row>
    <row r="2633" spans="1:17" x14ac:dyDescent="0.25">
      <c r="A2633" s="15" t="s">
        <v>614</v>
      </c>
      <c r="B2633" s="15" t="s">
        <v>6104</v>
      </c>
      <c r="D2633" s="15">
        <v>2767636</v>
      </c>
      <c r="E2633" s="15">
        <v>2768124</v>
      </c>
      <c r="F2633" s="15">
        <f>ABS(Tabelle2[[#This Row],[Stop]]-Tabelle2[[#This Row],[Start]]+1)</f>
        <v>489</v>
      </c>
      <c r="G2633" s="16">
        <f>Tabelle2[[#This Row],[Size '[bp']]]/$F$3118*100</f>
        <v>1.6863115641660518E-2</v>
      </c>
      <c r="I2633" s="14" t="s">
        <v>6564</v>
      </c>
      <c r="J2633" s="14" t="s">
        <v>11627</v>
      </c>
      <c r="K2633" s="30"/>
      <c r="L2633" s="30"/>
      <c r="M2633" s="20"/>
      <c r="N2633" s="20"/>
      <c r="O2633" s="20"/>
      <c r="P2633" s="20"/>
      <c r="Q2633" s="20"/>
    </row>
    <row r="2634" spans="1:17" ht="38.25" x14ac:dyDescent="0.25">
      <c r="A2634" s="15" t="s">
        <v>613</v>
      </c>
      <c r="B2634" s="15" t="s">
        <v>6105</v>
      </c>
      <c r="C2634" s="15" t="s">
        <v>9927</v>
      </c>
      <c r="D2634" s="15">
        <v>2768179</v>
      </c>
      <c r="E2634" s="15">
        <v>2768949</v>
      </c>
      <c r="F2634" s="15">
        <f>ABS(Tabelle2[[#This Row],[Stop]]-Tabelle2[[#This Row],[Start]]+1)</f>
        <v>771</v>
      </c>
      <c r="G2634" s="16">
        <f>Tabelle2[[#This Row],[Size '[bp']]]/$F$3118*100</f>
        <v>2.6587857177342043E-2</v>
      </c>
      <c r="H2634" s="15" t="s">
        <v>9928</v>
      </c>
      <c r="I2634" s="14" t="s">
        <v>9929</v>
      </c>
      <c r="J2634" s="14" t="s">
        <v>11250</v>
      </c>
      <c r="K2634" s="30"/>
      <c r="L2634" s="30"/>
      <c r="M2634" s="30" t="s">
        <v>11248</v>
      </c>
      <c r="N2634" s="20"/>
      <c r="O2634" s="20"/>
      <c r="P2634" s="20"/>
      <c r="Q2634" s="20"/>
    </row>
    <row r="2635" spans="1:17" ht="38.25" x14ac:dyDescent="0.25">
      <c r="A2635" s="15" t="s">
        <v>612</v>
      </c>
      <c r="B2635" s="15" t="s">
        <v>6106</v>
      </c>
      <c r="C2635" s="15" t="s">
        <v>9930</v>
      </c>
      <c r="D2635" s="15">
        <v>2770058</v>
      </c>
      <c r="E2635" s="15">
        <v>2768982</v>
      </c>
      <c r="F2635" s="15">
        <f>ABS(Tabelle2[[#This Row],[Stop]]-Tabelle2[[#This Row],[Start]]+1)</f>
        <v>1075</v>
      </c>
      <c r="G2635" s="16">
        <f>Tabelle2[[#This Row],[Size '[bp']]]/$F$3118*100</f>
        <v>3.7071266492402978E-2</v>
      </c>
      <c r="H2635" s="15" t="s">
        <v>9931</v>
      </c>
      <c r="I2635" s="14" t="s">
        <v>9932</v>
      </c>
      <c r="J2635" s="14" t="s">
        <v>6566</v>
      </c>
      <c r="K2635" s="24"/>
      <c r="L2635" s="24" t="s">
        <v>9933</v>
      </c>
      <c r="M2635" s="20" t="s">
        <v>10920</v>
      </c>
      <c r="N2635" s="20"/>
      <c r="O2635" s="20"/>
      <c r="P2635" s="20"/>
      <c r="Q2635" s="20"/>
    </row>
    <row r="2636" spans="1:17" ht="25.5" x14ac:dyDescent="0.25">
      <c r="A2636" s="15" t="s">
        <v>611</v>
      </c>
      <c r="B2636" s="15" t="s">
        <v>6107</v>
      </c>
      <c r="C2636" s="15" t="s">
        <v>9934</v>
      </c>
      <c r="D2636" s="15">
        <v>2770174</v>
      </c>
      <c r="E2636" s="15">
        <v>2771118</v>
      </c>
      <c r="F2636" s="15">
        <f>ABS(Tabelle2[[#This Row],[Stop]]-Tabelle2[[#This Row],[Start]]+1)</f>
        <v>945</v>
      </c>
      <c r="G2636" s="16">
        <f>Tabelle2[[#This Row],[Size '[bp']]]/$F$3118*100</f>
        <v>3.2588229614251916E-2</v>
      </c>
      <c r="H2636" s="15" t="s">
        <v>9935</v>
      </c>
      <c r="I2636" s="14" t="s">
        <v>9936</v>
      </c>
      <c r="J2636" s="14" t="s">
        <v>6597</v>
      </c>
      <c r="K2636" s="24" t="s">
        <v>6611</v>
      </c>
      <c r="L2636" s="24"/>
      <c r="M2636" s="24" t="s">
        <v>10904</v>
      </c>
      <c r="N2636" s="20"/>
      <c r="O2636" s="20"/>
      <c r="P2636" s="20"/>
      <c r="Q2636" s="20"/>
    </row>
    <row r="2637" spans="1:17" ht="25.5" x14ac:dyDescent="0.25">
      <c r="A2637" s="15" t="s">
        <v>610</v>
      </c>
      <c r="B2637" s="15" t="s">
        <v>6108</v>
      </c>
      <c r="C2637" s="15" t="s">
        <v>9937</v>
      </c>
      <c r="D2637" s="15">
        <v>2771129</v>
      </c>
      <c r="E2637" s="15">
        <v>2771821</v>
      </c>
      <c r="F2637" s="15">
        <f>ABS(Tabelle2[[#This Row],[Stop]]-Tabelle2[[#This Row],[Start]]+1)</f>
        <v>693</v>
      </c>
      <c r="G2637" s="16">
        <f>Tabelle2[[#This Row],[Size '[bp']]]/$F$3118*100</f>
        <v>2.3898035050451408E-2</v>
      </c>
      <c r="H2637" s="15" t="s">
        <v>9938</v>
      </c>
      <c r="I2637" s="14" t="s">
        <v>9939</v>
      </c>
      <c r="J2637" s="14" t="s">
        <v>6597</v>
      </c>
      <c r="K2637" s="24" t="s">
        <v>6604</v>
      </c>
      <c r="L2637" s="24"/>
      <c r="M2637" s="24" t="s">
        <v>10904</v>
      </c>
      <c r="N2637" s="20"/>
      <c r="O2637" s="20"/>
      <c r="P2637" s="20"/>
      <c r="Q2637" s="20"/>
    </row>
    <row r="2638" spans="1:17" ht="25.5" x14ac:dyDescent="0.25">
      <c r="A2638" s="15" t="s">
        <v>609</v>
      </c>
      <c r="B2638" s="15" t="s">
        <v>6109</v>
      </c>
      <c r="C2638" s="15" t="s">
        <v>9940</v>
      </c>
      <c r="D2638" s="15">
        <v>2771822</v>
      </c>
      <c r="E2638" s="15">
        <v>2772703</v>
      </c>
      <c r="F2638" s="15">
        <f>ABS(Tabelle2[[#This Row],[Stop]]-Tabelle2[[#This Row],[Start]]+1)</f>
        <v>882</v>
      </c>
      <c r="G2638" s="16">
        <f>Tabelle2[[#This Row],[Size '[bp']]]/$F$3118*100</f>
        <v>3.0415680973301794E-2</v>
      </c>
      <c r="H2638" s="15" t="s">
        <v>9941</v>
      </c>
      <c r="I2638" s="14" t="s">
        <v>9942</v>
      </c>
      <c r="J2638" s="14" t="s">
        <v>6597</v>
      </c>
      <c r="K2638" s="24" t="s">
        <v>6604</v>
      </c>
      <c r="L2638" s="24"/>
      <c r="M2638" s="24" t="s">
        <v>10904</v>
      </c>
      <c r="N2638" s="20"/>
      <c r="O2638" s="20"/>
      <c r="P2638" s="20"/>
      <c r="Q2638" s="20"/>
    </row>
    <row r="2639" spans="1:17" ht="25.5" x14ac:dyDescent="0.25">
      <c r="A2639" s="15" t="s">
        <v>608</v>
      </c>
      <c r="B2639" s="15" t="s">
        <v>6110</v>
      </c>
      <c r="C2639" s="15" t="s">
        <v>9943</v>
      </c>
      <c r="D2639" s="15">
        <v>2772844</v>
      </c>
      <c r="E2639" s="15">
        <v>2774346</v>
      </c>
      <c r="F2639" s="15">
        <f>ABS(Tabelle2[[#This Row],[Stop]]-Tabelle2[[#This Row],[Start]]+1)</f>
        <v>1503</v>
      </c>
      <c r="G2639" s="16">
        <f>Tabelle2[[#This Row],[Size '[bp']]]/$F$3118*100</f>
        <v>5.1830803291238764E-2</v>
      </c>
      <c r="H2639" s="15" t="s">
        <v>3662</v>
      </c>
      <c r="I2639" s="14" t="s">
        <v>6808</v>
      </c>
      <c r="J2639" s="14" t="s">
        <v>6554</v>
      </c>
      <c r="K2639" s="24"/>
      <c r="L2639" s="24"/>
      <c r="M2639" s="20"/>
      <c r="N2639" s="20"/>
      <c r="O2639" s="20"/>
      <c r="P2639" s="20"/>
      <c r="Q2639" s="20"/>
    </row>
    <row r="2640" spans="1:17" x14ac:dyDescent="0.25">
      <c r="A2640" s="15" t="s">
        <v>607</v>
      </c>
      <c r="D2640" s="15">
        <v>2774422</v>
      </c>
      <c r="E2640" s="15">
        <v>2774625</v>
      </c>
      <c r="F2640" s="15">
        <f>ABS(Tabelle2[[#This Row],[Stop]]-Tabelle2[[#This Row],[Start]]+1)</f>
        <v>204</v>
      </c>
      <c r="G2640" s="16">
        <f>Tabelle2[[#This Row],[Size '[bp']]]/$F$3118*100</f>
        <v>7.0349194087908897E-3</v>
      </c>
      <c r="I2640" s="14" t="s">
        <v>120</v>
      </c>
      <c r="J2640" s="14" t="s">
        <v>11627</v>
      </c>
      <c r="K2640" s="24"/>
      <c r="L2640" s="24"/>
      <c r="M2640" s="20"/>
      <c r="N2640" s="20"/>
      <c r="O2640" s="20"/>
      <c r="P2640" s="20"/>
      <c r="Q2640" s="20"/>
    </row>
    <row r="2641" spans="1:17" x14ac:dyDescent="0.25">
      <c r="A2641" s="15" t="s">
        <v>606</v>
      </c>
      <c r="B2641" s="15" t="s">
        <v>6111</v>
      </c>
      <c r="C2641" s="15" t="s">
        <v>9944</v>
      </c>
      <c r="D2641" s="15">
        <v>2776555</v>
      </c>
      <c r="E2641" s="15">
        <v>2774864</v>
      </c>
      <c r="F2641" s="15">
        <f>ABS(Tabelle2[[#This Row],[Stop]]-Tabelle2[[#This Row],[Start]]+1)</f>
        <v>1690</v>
      </c>
      <c r="G2641" s="16">
        <f>Tabelle2[[#This Row],[Size '[bp']]]/$F$3118*100</f>
        <v>5.8279479415963745E-2</v>
      </c>
      <c r="H2641" s="15" t="s">
        <v>9945</v>
      </c>
      <c r="I2641" s="14" t="s">
        <v>9946</v>
      </c>
      <c r="J2641" s="14" t="s">
        <v>6614</v>
      </c>
      <c r="K2641" s="24"/>
      <c r="L2641" s="24"/>
      <c r="M2641" s="20"/>
      <c r="N2641" s="20"/>
      <c r="O2641" s="20"/>
      <c r="P2641" s="20"/>
      <c r="Q2641" s="20"/>
    </row>
    <row r="2642" spans="1:17" x14ac:dyDescent="0.25">
      <c r="A2642" s="15" t="s">
        <v>605</v>
      </c>
      <c r="B2642" s="15" t="s">
        <v>6112</v>
      </c>
      <c r="D2642" s="15">
        <v>2777305</v>
      </c>
      <c r="E2642" s="15">
        <v>2776556</v>
      </c>
      <c r="F2642" s="15">
        <f>ABS(Tabelle2[[#This Row],[Stop]]-Tabelle2[[#This Row],[Start]]+1)</f>
        <v>748</v>
      </c>
      <c r="G2642" s="16">
        <f>Tabelle2[[#This Row],[Size '[bp']]]/$F$3118*100</f>
        <v>2.579470449889993E-2</v>
      </c>
      <c r="I2642" s="14" t="s">
        <v>6560</v>
      </c>
      <c r="J2642" s="14" t="s">
        <v>11627</v>
      </c>
      <c r="K2642" s="24"/>
      <c r="L2642" s="24"/>
      <c r="M2642" s="20"/>
      <c r="N2642" s="20"/>
      <c r="O2642" s="20"/>
      <c r="P2642" s="20"/>
      <c r="Q2642" s="20"/>
    </row>
    <row r="2643" spans="1:17" x14ac:dyDescent="0.25">
      <c r="A2643" s="15" t="s">
        <v>604</v>
      </c>
      <c r="B2643" s="15" t="s">
        <v>6113</v>
      </c>
      <c r="D2643" s="15">
        <v>2778000</v>
      </c>
      <c r="E2643" s="15">
        <v>2777380</v>
      </c>
      <c r="F2643" s="15">
        <f>ABS(Tabelle2[[#This Row],[Stop]]-Tabelle2[[#This Row],[Start]]+1)</f>
        <v>619</v>
      </c>
      <c r="G2643" s="16">
        <f>Tabelle2[[#This Row],[Size '[bp']]]/$F$3118*100</f>
        <v>2.1346152519811572E-2</v>
      </c>
      <c r="I2643" s="14" t="s">
        <v>9791</v>
      </c>
      <c r="J2643" s="14" t="s">
        <v>6563</v>
      </c>
      <c r="K2643" s="24"/>
      <c r="L2643" s="24"/>
      <c r="M2643" s="20"/>
      <c r="N2643" s="20"/>
      <c r="O2643" s="20"/>
      <c r="P2643" s="20"/>
      <c r="Q2643" s="20"/>
    </row>
    <row r="2644" spans="1:17" x14ac:dyDescent="0.25">
      <c r="A2644" s="15" t="s">
        <v>603</v>
      </c>
      <c r="D2644" s="15">
        <v>2778419</v>
      </c>
      <c r="E2644" s="15">
        <v>2777982</v>
      </c>
      <c r="F2644" s="15">
        <f>ABS(Tabelle2[[#This Row],[Stop]]-Tabelle2[[#This Row],[Start]]+1)</f>
        <v>436</v>
      </c>
      <c r="G2644" s="16">
        <f>Tabelle2[[#This Row],[Size '[bp']]]/$F$3118*100</f>
        <v>1.5035415991337394E-2</v>
      </c>
      <c r="I2644" s="14" t="s">
        <v>6795</v>
      </c>
      <c r="J2644" s="14" t="s">
        <v>6563</v>
      </c>
      <c r="K2644" s="24"/>
      <c r="L2644" s="24"/>
      <c r="M2644" s="20"/>
      <c r="N2644" s="20"/>
      <c r="O2644" s="20"/>
      <c r="P2644" s="20"/>
      <c r="Q2644" s="20"/>
    </row>
    <row r="2645" spans="1:17" x14ac:dyDescent="0.25">
      <c r="A2645" s="15" t="s">
        <v>602</v>
      </c>
      <c r="B2645" s="15" t="s">
        <v>6114</v>
      </c>
      <c r="D2645" s="15">
        <v>2779276</v>
      </c>
      <c r="E2645" s="15">
        <v>2778419</v>
      </c>
      <c r="F2645" s="15">
        <f>ABS(Tabelle2[[#This Row],[Stop]]-Tabelle2[[#This Row],[Start]]+1)</f>
        <v>856</v>
      </c>
      <c r="G2645" s="16">
        <f>Tabelle2[[#This Row],[Size '[bp']]]/$F$3118*100</f>
        <v>2.9519073597671579E-2</v>
      </c>
      <c r="I2645" s="14" t="s">
        <v>9947</v>
      </c>
      <c r="J2645" s="14" t="s">
        <v>6690</v>
      </c>
      <c r="K2645" s="24"/>
      <c r="L2645" s="24"/>
      <c r="M2645" s="20"/>
      <c r="N2645" s="20"/>
      <c r="O2645" s="20"/>
      <c r="P2645" s="20"/>
      <c r="Q2645" s="20"/>
    </row>
    <row r="2646" spans="1:17" x14ac:dyDescent="0.25">
      <c r="A2646" s="15" t="s">
        <v>601</v>
      </c>
      <c r="B2646" s="15" t="s">
        <v>6115</v>
      </c>
      <c r="D2646" s="15">
        <v>2779750</v>
      </c>
      <c r="E2646" s="15">
        <v>2779322</v>
      </c>
      <c r="F2646" s="15">
        <f>ABS(Tabelle2[[#This Row],[Stop]]-Tabelle2[[#This Row],[Start]]+1)</f>
        <v>427</v>
      </c>
      <c r="G2646" s="16">
        <f>Tabelle2[[#This Row],[Size '[bp']]]/$F$3118*100</f>
        <v>1.4725051899773089E-2</v>
      </c>
      <c r="I2646" s="14" t="s">
        <v>6704</v>
      </c>
      <c r="J2646" s="14" t="s">
        <v>6563</v>
      </c>
      <c r="K2646" s="24"/>
      <c r="L2646" s="24"/>
      <c r="M2646" s="20"/>
      <c r="N2646" s="20"/>
      <c r="O2646" s="20"/>
      <c r="P2646" s="20"/>
      <c r="Q2646" s="20"/>
    </row>
    <row r="2647" spans="1:17" x14ac:dyDescent="0.25">
      <c r="A2647" s="15" t="s">
        <v>600</v>
      </c>
      <c r="B2647" s="15" t="s">
        <v>6116</v>
      </c>
      <c r="D2647" s="15">
        <v>2780561</v>
      </c>
      <c r="E2647" s="15">
        <v>2779905</v>
      </c>
      <c r="F2647" s="15">
        <f>ABS(Tabelle2[[#This Row],[Stop]]-Tabelle2[[#This Row],[Start]]+1)</f>
        <v>655</v>
      </c>
      <c r="G2647" s="16">
        <f>Tabelle2[[#This Row],[Size '[bp']]]/$F$3118*100</f>
        <v>2.258760888606879E-2</v>
      </c>
      <c r="I2647" s="14" t="s">
        <v>9948</v>
      </c>
      <c r="J2647" s="14" t="s">
        <v>6566</v>
      </c>
      <c r="K2647" s="24"/>
      <c r="L2647" s="24"/>
      <c r="M2647" s="20"/>
      <c r="N2647" s="20"/>
      <c r="O2647" s="20"/>
      <c r="P2647" s="20"/>
      <c r="Q2647" s="20"/>
    </row>
    <row r="2648" spans="1:17" x14ac:dyDescent="0.25">
      <c r="A2648" s="15" t="s">
        <v>599</v>
      </c>
      <c r="B2648" s="15" t="s">
        <v>6117</v>
      </c>
      <c r="D2648" s="15">
        <v>2781673</v>
      </c>
      <c r="E2648" s="15">
        <v>2780732</v>
      </c>
      <c r="F2648" s="15">
        <f>ABS(Tabelle2[[#This Row],[Stop]]-Tabelle2[[#This Row],[Start]]+1)</f>
        <v>940</v>
      </c>
      <c r="G2648" s="16">
        <f>Tabelle2[[#This Row],[Size '[bp']]]/$F$3118*100</f>
        <v>3.2415805118938421E-2</v>
      </c>
      <c r="I2648" s="14" t="s">
        <v>9949</v>
      </c>
      <c r="J2648" s="14" t="s">
        <v>6575</v>
      </c>
      <c r="K2648" s="24"/>
      <c r="L2648" s="24"/>
      <c r="M2648" s="20"/>
      <c r="N2648" s="20"/>
      <c r="O2648" s="20"/>
      <c r="P2648" s="20"/>
      <c r="Q2648" s="20"/>
    </row>
    <row r="2649" spans="1:17" x14ac:dyDescent="0.25">
      <c r="A2649" s="15" t="s">
        <v>598</v>
      </c>
      <c r="B2649" s="15" t="s">
        <v>6118</v>
      </c>
      <c r="C2649" s="15" t="s">
        <v>9950</v>
      </c>
      <c r="D2649" s="15">
        <v>2783087</v>
      </c>
      <c r="E2649" s="15">
        <v>2781705</v>
      </c>
      <c r="F2649" s="15">
        <f>ABS(Tabelle2[[#This Row],[Stop]]-Tabelle2[[#This Row],[Start]]+1)</f>
        <v>1381</v>
      </c>
      <c r="G2649" s="16">
        <f>Tabelle2[[#This Row],[Size '[bp']]]/$F$3118*100</f>
        <v>4.7623645605589314E-2</v>
      </c>
      <c r="H2649" s="15" t="s">
        <v>9951</v>
      </c>
      <c r="I2649" s="14" t="s">
        <v>9952</v>
      </c>
      <c r="J2649" s="14" t="s">
        <v>6575</v>
      </c>
      <c r="K2649" s="24"/>
      <c r="L2649" s="24"/>
      <c r="M2649" s="20"/>
      <c r="N2649" s="20"/>
      <c r="O2649" s="20"/>
      <c r="P2649" s="20"/>
      <c r="Q2649" s="20"/>
    </row>
    <row r="2650" spans="1:17" ht="38.25" x14ac:dyDescent="0.25">
      <c r="A2650" s="15" t="s">
        <v>597</v>
      </c>
      <c r="B2650" s="15" t="s">
        <v>6119</v>
      </c>
      <c r="C2650" s="15" t="s">
        <v>9953</v>
      </c>
      <c r="D2650" s="15">
        <v>2785115</v>
      </c>
      <c r="E2650" s="15">
        <v>2783130</v>
      </c>
      <c r="F2650" s="15">
        <f>ABS(Tabelle2[[#This Row],[Stop]]-Tabelle2[[#This Row],[Start]]+1)</f>
        <v>1984</v>
      </c>
      <c r="G2650" s="16">
        <f>Tabelle2[[#This Row],[Size '[bp']]]/$F$3118*100</f>
        <v>6.8418039740397674E-2</v>
      </c>
      <c r="H2650" s="15" t="s">
        <v>9954</v>
      </c>
      <c r="I2650" s="14" t="s">
        <v>10731</v>
      </c>
      <c r="J2650" s="14" t="s">
        <v>6614</v>
      </c>
      <c r="K2650" s="30" t="s">
        <v>9955</v>
      </c>
      <c r="L2650" s="30"/>
      <c r="M2650" s="20" t="s">
        <v>10784</v>
      </c>
      <c r="N2650" s="20"/>
      <c r="O2650" s="20"/>
      <c r="P2650" s="20"/>
      <c r="Q2650" s="20"/>
    </row>
    <row r="2651" spans="1:17" ht="25.5" x14ac:dyDescent="0.25">
      <c r="A2651" s="15" t="s">
        <v>596</v>
      </c>
      <c r="B2651" s="15" t="s">
        <v>6120</v>
      </c>
      <c r="C2651" s="15" t="s">
        <v>9956</v>
      </c>
      <c r="D2651" s="15">
        <v>2786555</v>
      </c>
      <c r="E2651" s="15">
        <v>2785266</v>
      </c>
      <c r="F2651" s="15">
        <f>ABS(Tabelle2[[#This Row],[Stop]]-Tabelle2[[#This Row],[Start]]+1)</f>
        <v>1288</v>
      </c>
      <c r="G2651" s="16">
        <f>Tabelle2[[#This Row],[Size '[bp']]]/$F$3118*100</f>
        <v>4.4416549992758167E-2</v>
      </c>
      <c r="H2651" s="15" t="s">
        <v>9957</v>
      </c>
      <c r="I2651" s="14" t="s">
        <v>9958</v>
      </c>
      <c r="J2651" s="14" t="s">
        <v>6614</v>
      </c>
      <c r="K2651" s="30" t="s">
        <v>6893</v>
      </c>
      <c r="L2651" s="30"/>
      <c r="M2651" s="20" t="s">
        <v>10761</v>
      </c>
      <c r="N2651" s="20"/>
      <c r="O2651" s="20"/>
      <c r="P2651" s="20"/>
      <c r="Q2651" s="20"/>
    </row>
    <row r="2652" spans="1:17" ht="25.5" x14ac:dyDescent="0.25">
      <c r="A2652" s="15" t="s">
        <v>595</v>
      </c>
      <c r="B2652" s="15" t="s">
        <v>6121</v>
      </c>
      <c r="C2652" s="15" t="s">
        <v>9959</v>
      </c>
      <c r="D2652" s="15">
        <v>2787346</v>
      </c>
      <c r="E2652" s="15">
        <v>2786585</v>
      </c>
      <c r="F2652" s="15">
        <f>ABS(Tabelle2[[#This Row],[Stop]]-Tabelle2[[#This Row],[Start]]+1)</f>
        <v>760</v>
      </c>
      <c r="G2652" s="16">
        <f>Tabelle2[[#This Row],[Size '[bp']]]/$F$3118*100</f>
        <v>2.6208523287652337E-2</v>
      </c>
      <c r="H2652" s="15" t="s">
        <v>9960</v>
      </c>
      <c r="I2652" s="14" t="s">
        <v>9961</v>
      </c>
      <c r="J2652" s="14" t="s">
        <v>6614</v>
      </c>
      <c r="K2652" s="24" t="s">
        <v>6893</v>
      </c>
      <c r="L2652" s="24"/>
      <c r="M2652" s="20" t="s">
        <v>10924</v>
      </c>
      <c r="N2652" s="20"/>
      <c r="O2652" s="20"/>
      <c r="P2652" s="20"/>
      <c r="Q2652" s="20"/>
    </row>
    <row r="2653" spans="1:17" x14ac:dyDescent="0.25">
      <c r="A2653" s="15" t="s">
        <v>594</v>
      </c>
      <c r="B2653" s="15" t="s">
        <v>6122</v>
      </c>
      <c r="C2653" s="15" t="s">
        <v>10927</v>
      </c>
      <c r="D2653" s="15">
        <v>2788553</v>
      </c>
      <c r="E2653" s="15">
        <v>2787387</v>
      </c>
      <c r="F2653" s="15">
        <f>ABS(Tabelle2[[#This Row],[Stop]]-Tabelle2[[#This Row],[Start]]+1)</f>
        <v>1165</v>
      </c>
      <c r="G2653" s="16">
        <f>Tabelle2[[#This Row],[Size '[bp']]]/$F$3118*100</f>
        <v>4.0174907408046016E-2</v>
      </c>
      <c r="H2653" s="15" t="s">
        <v>10936</v>
      </c>
      <c r="I2653" s="14" t="s">
        <v>10942</v>
      </c>
      <c r="J2653" s="14" t="s">
        <v>6614</v>
      </c>
      <c r="K2653" s="24" t="s">
        <v>6893</v>
      </c>
      <c r="L2653" s="24"/>
      <c r="M2653" s="20" t="s">
        <v>10924</v>
      </c>
      <c r="N2653" s="20"/>
      <c r="O2653" s="20"/>
      <c r="P2653" s="20"/>
      <c r="Q2653" s="20"/>
    </row>
    <row r="2654" spans="1:17" x14ac:dyDescent="0.25">
      <c r="A2654" s="15" t="s">
        <v>593</v>
      </c>
      <c r="B2654" s="15" t="s">
        <v>6123</v>
      </c>
      <c r="C2654" s="15" t="s">
        <v>9962</v>
      </c>
      <c r="D2654" s="15">
        <v>2788767</v>
      </c>
      <c r="E2654" s="15">
        <v>2789705</v>
      </c>
      <c r="F2654" s="15">
        <f>ABS(Tabelle2[[#This Row],[Stop]]-Tabelle2[[#This Row],[Start]]+1)</f>
        <v>939</v>
      </c>
      <c r="G2654" s="16">
        <f>Tabelle2[[#This Row],[Size '[bp']]]/$F$3118*100</f>
        <v>3.2381320219875713E-2</v>
      </c>
      <c r="H2654" s="15" t="s">
        <v>9963</v>
      </c>
      <c r="I2654" s="14" t="s">
        <v>9964</v>
      </c>
      <c r="J2654" s="14" t="s">
        <v>6614</v>
      </c>
      <c r="K2654" s="24"/>
      <c r="L2654" s="24"/>
      <c r="M2654" s="20" t="s">
        <v>10924</v>
      </c>
      <c r="N2654" s="20"/>
      <c r="O2654" s="20"/>
      <c r="P2654" s="20"/>
      <c r="Q2654" s="20"/>
    </row>
    <row r="2655" spans="1:17" x14ac:dyDescent="0.25">
      <c r="A2655" s="15" t="s">
        <v>592</v>
      </c>
      <c r="B2655" s="15" t="s">
        <v>6124</v>
      </c>
      <c r="C2655" s="15" t="s">
        <v>10926</v>
      </c>
      <c r="D2655" s="15">
        <v>2789718</v>
      </c>
      <c r="E2655" s="15">
        <v>2790629</v>
      </c>
      <c r="F2655" s="15">
        <f>ABS(Tabelle2[[#This Row],[Stop]]-Tabelle2[[#This Row],[Start]]+1)</f>
        <v>912</v>
      </c>
      <c r="G2655" s="16">
        <f>Tabelle2[[#This Row],[Size '[bp']]]/$F$3118*100</f>
        <v>3.1450227945182804E-2</v>
      </c>
      <c r="H2655" s="15" t="s">
        <v>10925</v>
      </c>
      <c r="I2655" s="14" t="s">
        <v>10941</v>
      </c>
      <c r="J2655" s="14" t="s">
        <v>6614</v>
      </c>
      <c r="K2655" s="24"/>
      <c r="L2655" s="24"/>
      <c r="M2655" s="20" t="s">
        <v>10924</v>
      </c>
      <c r="N2655" s="20"/>
      <c r="O2655" s="20"/>
      <c r="P2655" s="20"/>
      <c r="Q2655" s="20"/>
    </row>
    <row r="2656" spans="1:17" x14ac:dyDescent="0.25">
      <c r="A2656" s="15" t="s">
        <v>591</v>
      </c>
      <c r="B2656" s="15" t="s">
        <v>6125</v>
      </c>
      <c r="C2656" s="15" t="s">
        <v>9965</v>
      </c>
      <c r="D2656" s="15">
        <v>2790672</v>
      </c>
      <c r="E2656" s="15">
        <v>2791370</v>
      </c>
      <c r="F2656" s="15">
        <f>ABS(Tabelle2[[#This Row],[Stop]]-Tabelle2[[#This Row],[Start]]+1)</f>
        <v>699</v>
      </c>
      <c r="G2656" s="16">
        <f>Tabelle2[[#This Row],[Size '[bp']]]/$F$3118*100</f>
        <v>2.4104944444827612E-2</v>
      </c>
      <c r="H2656" s="15" t="s">
        <v>9966</v>
      </c>
      <c r="I2656" s="14" t="s">
        <v>9967</v>
      </c>
      <c r="J2656" s="14" t="s">
        <v>6614</v>
      </c>
      <c r="K2656" s="24"/>
      <c r="L2656" s="24"/>
      <c r="M2656" s="20" t="s">
        <v>10924</v>
      </c>
      <c r="N2656" s="20"/>
      <c r="O2656" s="20"/>
      <c r="P2656" s="20"/>
      <c r="Q2656" s="20"/>
    </row>
    <row r="2657" spans="1:17" x14ac:dyDescent="0.25">
      <c r="A2657" s="15" t="s">
        <v>590</v>
      </c>
      <c r="B2657" s="15" t="s">
        <v>6126</v>
      </c>
      <c r="C2657" s="15" t="s">
        <v>9968</v>
      </c>
      <c r="D2657" s="15">
        <v>2792873</v>
      </c>
      <c r="E2657" s="15">
        <v>2791656</v>
      </c>
      <c r="F2657" s="15">
        <f>ABS(Tabelle2[[#This Row],[Stop]]-Tabelle2[[#This Row],[Start]]+1)</f>
        <v>1216</v>
      </c>
      <c r="G2657" s="16">
        <f>Tabelle2[[#This Row],[Size '[bp']]]/$F$3118*100</f>
        <v>4.1933637260243739E-2</v>
      </c>
      <c r="H2657" s="15" t="s">
        <v>9969</v>
      </c>
      <c r="I2657" s="14" t="s">
        <v>10943</v>
      </c>
      <c r="J2657" s="14" t="s">
        <v>6614</v>
      </c>
      <c r="K2657" s="24"/>
      <c r="L2657" s="24"/>
      <c r="M2657" s="20" t="s">
        <v>10924</v>
      </c>
      <c r="N2657" s="20"/>
      <c r="O2657" s="20"/>
      <c r="P2657" s="20"/>
      <c r="Q2657" s="20"/>
    </row>
    <row r="2658" spans="1:17" ht="48.75" customHeight="1" x14ac:dyDescent="0.25">
      <c r="A2658" s="15" t="s">
        <v>589</v>
      </c>
      <c r="B2658" s="15" t="s">
        <v>6127</v>
      </c>
      <c r="C2658" s="15" t="s">
        <v>10922</v>
      </c>
      <c r="D2658" s="15">
        <v>2793585</v>
      </c>
      <c r="E2658" s="15">
        <v>2792863</v>
      </c>
      <c r="F2658" s="15">
        <f>ABS(Tabelle2[[#This Row],[Stop]]-Tabelle2[[#This Row],[Start]]+1)</f>
        <v>721</v>
      </c>
      <c r="G2658" s="16">
        <f>Tabelle2[[#This Row],[Size '[bp']]]/$F$3118*100</f>
        <v>2.4863612224207021E-2</v>
      </c>
      <c r="H2658" s="15" t="s">
        <v>10923</v>
      </c>
      <c r="I2658" s="14" t="s">
        <v>10921</v>
      </c>
      <c r="J2658" s="14" t="s">
        <v>6566</v>
      </c>
      <c r="K2658" s="24"/>
      <c r="L2658" s="24" t="s">
        <v>11421</v>
      </c>
      <c r="M2658" s="20" t="s">
        <v>10990</v>
      </c>
      <c r="N2658" s="20"/>
      <c r="O2658" s="20"/>
      <c r="P2658" s="20"/>
      <c r="Q2658" s="20"/>
    </row>
    <row r="2659" spans="1:17" x14ac:dyDescent="0.25">
      <c r="A2659" s="15" t="s">
        <v>112</v>
      </c>
      <c r="B2659" s="15" t="s">
        <v>6128</v>
      </c>
      <c r="C2659" s="15" t="s">
        <v>10928</v>
      </c>
      <c r="D2659" s="15">
        <v>2793893</v>
      </c>
      <c r="E2659" s="15">
        <v>2795503</v>
      </c>
      <c r="F2659" s="15">
        <f>ABS(Tabelle2[[#This Row],[Stop]]-Tabelle2[[#This Row],[Start]]+1)</f>
        <v>1611</v>
      </c>
      <c r="G2659" s="16">
        <f>Tabelle2[[#This Row],[Size '[bp']]]/$F$3118*100</f>
        <v>5.555517239001042E-2</v>
      </c>
      <c r="H2659" s="15" t="s">
        <v>10932</v>
      </c>
      <c r="I2659" s="14" t="s">
        <v>10937</v>
      </c>
      <c r="J2659" s="14" t="s">
        <v>6614</v>
      </c>
      <c r="K2659" s="24"/>
      <c r="L2659" s="24"/>
      <c r="M2659" s="20" t="s">
        <v>10924</v>
      </c>
      <c r="N2659" s="20"/>
      <c r="O2659" s="20"/>
      <c r="P2659" s="20"/>
      <c r="Q2659" s="20"/>
    </row>
    <row r="2660" spans="1:17" x14ac:dyDescent="0.25">
      <c r="A2660" s="15" t="s">
        <v>69</v>
      </c>
      <c r="B2660" s="15" t="s">
        <v>6129</v>
      </c>
      <c r="C2660" s="15" t="s">
        <v>10929</v>
      </c>
      <c r="D2660" s="15">
        <v>2795684</v>
      </c>
      <c r="E2660" s="15">
        <v>2796649</v>
      </c>
      <c r="F2660" s="15">
        <f>ABS(Tabelle2[[#This Row],[Stop]]-Tabelle2[[#This Row],[Start]]+1)</f>
        <v>966</v>
      </c>
      <c r="G2660" s="16">
        <f>Tabelle2[[#This Row],[Size '[bp']]]/$F$3118*100</f>
        <v>3.3312412494568629E-2</v>
      </c>
      <c r="H2660" s="15" t="s">
        <v>10933</v>
      </c>
      <c r="I2660" s="14" t="s">
        <v>10938</v>
      </c>
      <c r="J2660" s="14" t="s">
        <v>6614</v>
      </c>
      <c r="K2660" s="24"/>
      <c r="L2660" s="24"/>
      <c r="M2660" s="20" t="s">
        <v>10924</v>
      </c>
      <c r="N2660" s="20"/>
      <c r="O2660" s="20"/>
      <c r="P2660" s="20"/>
      <c r="Q2660" s="20"/>
    </row>
    <row r="2661" spans="1:17" ht="25.5" x14ac:dyDescent="0.25">
      <c r="A2661" s="15" t="s">
        <v>70</v>
      </c>
      <c r="B2661" s="15" t="s">
        <v>6130</v>
      </c>
      <c r="C2661" s="15" t="s">
        <v>10930</v>
      </c>
      <c r="D2661" s="15">
        <v>2796650</v>
      </c>
      <c r="E2661" s="15">
        <v>2798653</v>
      </c>
      <c r="F2661" s="15">
        <f>ABS(Tabelle2[[#This Row],[Stop]]-Tabelle2[[#This Row],[Start]]+1)</f>
        <v>2004</v>
      </c>
      <c r="G2661" s="16">
        <f>Tabelle2[[#This Row],[Size '[bp']]]/$F$3118*100</f>
        <v>6.9107737721651699E-2</v>
      </c>
      <c r="H2661" s="15" t="s">
        <v>10934</v>
      </c>
      <c r="I2661" s="14" t="s">
        <v>10939</v>
      </c>
      <c r="J2661" s="14" t="s">
        <v>6614</v>
      </c>
      <c r="K2661" s="24"/>
      <c r="L2661" s="24"/>
      <c r="M2661" s="20" t="s">
        <v>10924</v>
      </c>
      <c r="N2661" s="20"/>
      <c r="O2661" s="20"/>
      <c r="P2661" s="20"/>
      <c r="Q2661" s="20"/>
    </row>
    <row r="2662" spans="1:17" x14ac:dyDescent="0.25">
      <c r="A2662" s="15" t="s">
        <v>113</v>
      </c>
      <c r="B2662" s="15" t="s">
        <v>6131</v>
      </c>
      <c r="C2662" s="15" t="s">
        <v>10931</v>
      </c>
      <c r="D2662" s="15">
        <v>2798650</v>
      </c>
      <c r="E2662" s="15">
        <v>2799468</v>
      </c>
      <c r="F2662" s="15">
        <f>ABS(Tabelle2[[#This Row],[Stop]]-Tabelle2[[#This Row],[Start]]+1)</f>
        <v>819</v>
      </c>
      <c r="G2662" s="16">
        <f>Tabelle2[[#This Row],[Size '[bp']]]/$F$3118*100</f>
        <v>2.8243132332351664E-2</v>
      </c>
      <c r="H2662" s="15" t="s">
        <v>10935</v>
      </c>
      <c r="I2662" s="14" t="s">
        <v>10940</v>
      </c>
      <c r="J2662" s="14" t="s">
        <v>6614</v>
      </c>
      <c r="K2662" s="24"/>
      <c r="L2662" s="24"/>
      <c r="M2662" s="20" t="s">
        <v>10924</v>
      </c>
      <c r="N2662" s="20"/>
      <c r="O2662" s="20"/>
      <c r="P2662" s="20"/>
      <c r="Q2662" s="20"/>
    </row>
    <row r="2663" spans="1:17" ht="25.5" x14ac:dyDescent="0.25">
      <c r="A2663" s="15" t="s">
        <v>588</v>
      </c>
      <c r="B2663" s="15" t="s">
        <v>6132</v>
      </c>
      <c r="D2663" s="15">
        <v>2800144</v>
      </c>
      <c r="E2663" s="15">
        <v>2799521</v>
      </c>
      <c r="F2663" s="15">
        <f>ABS(Tabelle2[[#This Row],[Stop]]-Tabelle2[[#This Row],[Start]]+1)</f>
        <v>622</v>
      </c>
      <c r="G2663" s="16">
        <f>Tabelle2[[#This Row],[Size '[bp']]]/$F$3118*100</f>
        <v>2.1449607216999678E-2</v>
      </c>
      <c r="I2663" s="14" t="s">
        <v>9970</v>
      </c>
      <c r="J2663" s="14" t="s">
        <v>6643</v>
      </c>
      <c r="K2663" s="24" t="s">
        <v>9971</v>
      </c>
      <c r="L2663" s="24"/>
      <c r="M2663" s="20"/>
      <c r="N2663" s="20"/>
      <c r="O2663" s="20"/>
      <c r="P2663" s="20"/>
      <c r="Q2663" s="20"/>
    </row>
    <row r="2664" spans="1:17" x14ac:dyDescent="0.25">
      <c r="A2664" s="15" t="s">
        <v>587</v>
      </c>
      <c r="B2664" s="15" t="s">
        <v>6133</v>
      </c>
      <c r="D2664" s="15">
        <v>2800216</v>
      </c>
      <c r="E2664" s="15">
        <v>2800716</v>
      </c>
      <c r="F2664" s="15">
        <f>ABS(Tabelle2[[#This Row],[Stop]]-Tabelle2[[#This Row],[Start]]+1)</f>
        <v>501</v>
      </c>
      <c r="G2664" s="16">
        <f>Tabelle2[[#This Row],[Size '[bp']]]/$F$3118*100</f>
        <v>1.7276934430412925E-2</v>
      </c>
      <c r="I2664" s="14" t="s">
        <v>9972</v>
      </c>
      <c r="J2664" s="14" t="s">
        <v>6566</v>
      </c>
      <c r="K2664" s="30" t="s">
        <v>9973</v>
      </c>
      <c r="L2664" s="30" t="s">
        <v>9974</v>
      </c>
      <c r="M2664" s="20"/>
      <c r="N2664" s="20"/>
      <c r="O2664" s="20"/>
      <c r="P2664" s="20"/>
      <c r="Q2664" s="20"/>
    </row>
    <row r="2665" spans="1:17" x14ac:dyDescent="0.25">
      <c r="A2665" s="15" t="s">
        <v>586</v>
      </c>
      <c r="B2665" s="15" t="s">
        <v>6134</v>
      </c>
      <c r="D2665" s="15">
        <v>2801126</v>
      </c>
      <c r="E2665" s="15">
        <v>2800764</v>
      </c>
      <c r="F2665" s="15">
        <f>ABS(Tabelle2[[#This Row],[Stop]]-Tabelle2[[#This Row],[Start]]+1)</f>
        <v>361</v>
      </c>
      <c r="G2665" s="16">
        <f>Tabelle2[[#This Row],[Size '[bp']]]/$F$3118*100</f>
        <v>1.2449048561634859E-2</v>
      </c>
      <c r="I2665" s="14" t="s">
        <v>6564</v>
      </c>
      <c r="J2665" s="14" t="s">
        <v>11627</v>
      </c>
      <c r="K2665" s="24"/>
      <c r="L2665" s="24"/>
      <c r="M2665" s="20"/>
      <c r="N2665" s="20"/>
      <c r="O2665" s="20"/>
      <c r="P2665" s="20"/>
      <c r="Q2665" s="20"/>
    </row>
    <row r="2666" spans="1:17" x14ac:dyDescent="0.25">
      <c r="A2666" s="15" t="s">
        <v>585</v>
      </c>
      <c r="B2666" s="15" t="s">
        <v>6135</v>
      </c>
      <c r="C2666" s="15" t="s">
        <v>9975</v>
      </c>
      <c r="D2666" s="15">
        <v>2801692</v>
      </c>
      <c r="E2666" s="15">
        <v>2801210</v>
      </c>
      <c r="F2666" s="15">
        <f>ABS(Tabelle2[[#This Row],[Stop]]-Tabelle2[[#This Row],[Start]]+1)</f>
        <v>481</v>
      </c>
      <c r="G2666" s="16">
        <f>Tabelle2[[#This Row],[Size '[bp']]]/$F$3118*100</f>
        <v>1.6587236449158913E-2</v>
      </c>
      <c r="H2666" s="15" t="s">
        <v>9976</v>
      </c>
      <c r="I2666" s="14" t="s">
        <v>9977</v>
      </c>
      <c r="J2666" s="14" t="s">
        <v>6690</v>
      </c>
      <c r="K2666" s="24"/>
      <c r="L2666" s="24"/>
      <c r="M2666" s="20" t="s">
        <v>11431</v>
      </c>
      <c r="N2666" s="20"/>
      <c r="O2666" s="20"/>
      <c r="P2666" s="20"/>
      <c r="Q2666" s="20"/>
    </row>
    <row r="2667" spans="1:17" ht="25.5" x14ac:dyDescent="0.25">
      <c r="A2667" s="15" t="s">
        <v>584</v>
      </c>
      <c r="B2667" s="15" t="s">
        <v>6136</v>
      </c>
      <c r="C2667" s="15" t="s">
        <v>9978</v>
      </c>
      <c r="D2667" s="15">
        <v>2802455</v>
      </c>
      <c r="E2667" s="15">
        <v>2801685</v>
      </c>
      <c r="F2667" s="15">
        <f>ABS(Tabelle2[[#This Row],[Stop]]-Tabelle2[[#This Row],[Start]]+1)</f>
        <v>769</v>
      </c>
      <c r="G2667" s="16">
        <f>Tabelle2[[#This Row],[Size '[bp']]]/$F$3118*100</f>
        <v>2.6518887379216642E-2</v>
      </c>
      <c r="H2667" s="15" t="s">
        <v>9979</v>
      </c>
      <c r="I2667" s="14" t="s">
        <v>9980</v>
      </c>
      <c r="J2667" s="14" t="s">
        <v>6690</v>
      </c>
      <c r="K2667" s="24"/>
      <c r="L2667" s="24"/>
      <c r="M2667" s="20" t="s">
        <v>11431</v>
      </c>
      <c r="N2667" s="20"/>
      <c r="O2667" s="20"/>
      <c r="P2667" s="20"/>
      <c r="Q2667" s="20"/>
    </row>
    <row r="2668" spans="1:17" x14ac:dyDescent="0.25">
      <c r="A2668" s="15" t="s">
        <v>583</v>
      </c>
      <c r="B2668" s="15" t="s">
        <v>6137</v>
      </c>
      <c r="D2668" s="15">
        <v>2803058</v>
      </c>
      <c r="E2668" s="15">
        <v>2802462</v>
      </c>
      <c r="F2668" s="15">
        <f>ABS(Tabelle2[[#This Row],[Stop]]-Tabelle2[[#This Row],[Start]]+1)</f>
        <v>595</v>
      </c>
      <c r="G2668" s="16">
        <f>Tabelle2[[#This Row],[Size '[bp']]]/$F$3118*100</f>
        <v>2.0518514942306765E-2</v>
      </c>
      <c r="I2668" s="14" t="s">
        <v>9981</v>
      </c>
      <c r="J2668" s="14" t="s">
        <v>6566</v>
      </c>
      <c r="K2668" s="24"/>
      <c r="L2668" s="24"/>
      <c r="M2668" s="20"/>
      <c r="N2668" s="20"/>
      <c r="O2668" s="20"/>
      <c r="P2668" s="20"/>
      <c r="Q2668" s="20"/>
    </row>
    <row r="2669" spans="1:17" x14ac:dyDescent="0.25">
      <c r="A2669" s="15" t="s">
        <v>582</v>
      </c>
      <c r="B2669" s="15" t="s">
        <v>6138</v>
      </c>
      <c r="C2669" s="15" t="s">
        <v>9982</v>
      </c>
      <c r="D2669" s="15">
        <v>2803366</v>
      </c>
      <c r="E2669" s="15">
        <v>2804091</v>
      </c>
      <c r="F2669" s="15">
        <f>ABS(Tabelle2[[#This Row],[Stop]]-Tabelle2[[#This Row],[Start]]+1)</f>
        <v>726</v>
      </c>
      <c r="G2669" s="16">
        <f>Tabelle2[[#This Row],[Size '[bp']]]/$F$3118*100</f>
        <v>2.5036036719520521E-2</v>
      </c>
      <c r="H2669" s="15" t="s">
        <v>9983</v>
      </c>
      <c r="I2669" s="14" t="s">
        <v>6931</v>
      </c>
      <c r="J2669" s="14" t="s">
        <v>6566</v>
      </c>
      <c r="K2669" s="24"/>
      <c r="L2669" s="24"/>
      <c r="M2669" s="20"/>
      <c r="N2669" s="20"/>
      <c r="O2669" s="20"/>
      <c r="P2669" s="20"/>
      <c r="Q2669" s="20"/>
    </row>
    <row r="2670" spans="1:17" ht="25.5" x14ac:dyDescent="0.25">
      <c r="A2670" s="15" t="s">
        <v>581</v>
      </c>
      <c r="B2670" s="15" t="s">
        <v>6139</v>
      </c>
      <c r="C2670" s="15" t="s">
        <v>9984</v>
      </c>
      <c r="D2670" s="15">
        <v>2804088</v>
      </c>
      <c r="E2670" s="15">
        <v>2805206</v>
      </c>
      <c r="F2670" s="15">
        <f>ABS(Tabelle2[[#This Row],[Stop]]-Tabelle2[[#This Row],[Start]]+1)</f>
        <v>1119</v>
      </c>
      <c r="G2670" s="16">
        <f>Tabelle2[[#This Row],[Size '[bp']]]/$F$3118*100</f>
        <v>3.8588602051161797E-2</v>
      </c>
      <c r="H2670" s="15" t="s">
        <v>9985</v>
      </c>
      <c r="I2670" s="14" t="s">
        <v>6933</v>
      </c>
      <c r="J2670" s="14" t="s">
        <v>7096</v>
      </c>
      <c r="K2670" s="24"/>
      <c r="L2670" s="24"/>
      <c r="M2670" s="20"/>
      <c r="N2670" s="20"/>
      <c r="O2670" s="20"/>
      <c r="P2670" s="20"/>
      <c r="Q2670" s="20"/>
    </row>
    <row r="2671" spans="1:17" x14ac:dyDescent="0.25">
      <c r="A2671" s="15" t="s">
        <v>580</v>
      </c>
      <c r="B2671" s="15" t="s">
        <v>6140</v>
      </c>
      <c r="D2671" s="15">
        <v>2805409</v>
      </c>
      <c r="E2671" s="15">
        <v>2805978</v>
      </c>
      <c r="F2671" s="15">
        <f>ABS(Tabelle2[[#This Row],[Stop]]-Tabelle2[[#This Row],[Start]]+1)</f>
        <v>570</v>
      </c>
      <c r="G2671" s="16">
        <f>Tabelle2[[#This Row],[Size '[bp']]]/$F$3118*100</f>
        <v>1.9656392465739254E-2</v>
      </c>
      <c r="I2671" s="14" t="s">
        <v>6589</v>
      </c>
      <c r="J2671" s="14" t="s">
        <v>11627</v>
      </c>
      <c r="K2671" s="24"/>
      <c r="L2671" s="24"/>
      <c r="M2671" s="20"/>
      <c r="N2671" s="20"/>
      <c r="O2671" s="20"/>
      <c r="P2671" s="20"/>
      <c r="Q2671" s="20"/>
    </row>
    <row r="2672" spans="1:17" ht="25.5" x14ac:dyDescent="0.25">
      <c r="A2672" s="15" t="s">
        <v>579</v>
      </c>
      <c r="B2672" s="15" t="s">
        <v>6141</v>
      </c>
      <c r="C2672" s="15" t="s">
        <v>9986</v>
      </c>
      <c r="D2672" s="15">
        <v>2806099</v>
      </c>
      <c r="E2672" s="15">
        <v>2807493</v>
      </c>
      <c r="F2672" s="15">
        <f>ABS(Tabelle2[[#This Row],[Stop]]-Tabelle2[[#This Row],[Start]]+1)</f>
        <v>1395</v>
      </c>
      <c r="G2672" s="16">
        <f>Tabelle2[[#This Row],[Size '[bp']]]/$F$3118*100</f>
        <v>4.8106434192467122E-2</v>
      </c>
      <c r="H2672" s="15" t="s">
        <v>9987</v>
      </c>
      <c r="I2672" s="14" t="s">
        <v>9988</v>
      </c>
      <c r="J2672" s="14" t="s">
        <v>6554</v>
      </c>
      <c r="K2672" s="24" t="s">
        <v>7344</v>
      </c>
      <c r="L2672" s="24"/>
      <c r="M2672" s="20"/>
      <c r="N2672" s="20"/>
      <c r="O2672" s="20"/>
      <c r="P2672" s="20"/>
      <c r="Q2672" s="20"/>
    </row>
    <row r="2673" spans="1:17" x14ac:dyDescent="0.25">
      <c r="A2673" s="15" t="s">
        <v>578</v>
      </c>
      <c r="B2673" s="15" t="s">
        <v>6142</v>
      </c>
      <c r="D2673" s="15">
        <v>2807497</v>
      </c>
      <c r="E2673" s="15">
        <v>2808597</v>
      </c>
      <c r="F2673" s="15">
        <f>ABS(Tabelle2[[#This Row],[Stop]]-Tabelle2[[#This Row],[Start]]+1)</f>
        <v>1101</v>
      </c>
      <c r="G2673" s="16">
        <f>Tabelle2[[#This Row],[Size '[bp']]]/$F$3118*100</f>
        <v>3.7967873868033193E-2</v>
      </c>
      <c r="I2673" s="14" t="s">
        <v>9989</v>
      </c>
      <c r="J2673" s="14" t="s">
        <v>6563</v>
      </c>
      <c r="K2673" s="24"/>
      <c r="L2673" s="24"/>
      <c r="M2673" s="20"/>
      <c r="N2673" s="20"/>
      <c r="O2673" s="20"/>
      <c r="P2673" s="20"/>
      <c r="Q2673" s="20"/>
    </row>
    <row r="2674" spans="1:17" x14ac:dyDescent="0.25">
      <c r="A2674" s="15" t="s">
        <v>577</v>
      </c>
      <c r="B2674" s="15" t="s">
        <v>6143</v>
      </c>
      <c r="D2674" s="15">
        <v>2809269</v>
      </c>
      <c r="E2674" s="15">
        <v>2808589</v>
      </c>
      <c r="F2674" s="15">
        <f>ABS(Tabelle2[[#This Row],[Stop]]-Tabelle2[[#This Row],[Start]]+1)</f>
        <v>679</v>
      </c>
      <c r="G2674" s="16">
        <f>Tabelle2[[#This Row],[Size '[bp']]]/$F$3118*100</f>
        <v>2.34152464635736E-2</v>
      </c>
      <c r="I2674" s="14" t="s">
        <v>6589</v>
      </c>
      <c r="J2674" s="14" t="s">
        <v>11627</v>
      </c>
      <c r="K2674" s="24"/>
      <c r="L2674" s="24"/>
      <c r="M2674" s="20"/>
      <c r="N2674" s="20"/>
      <c r="O2674" s="20"/>
      <c r="P2674" s="20"/>
      <c r="Q2674" s="20"/>
    </row>
    <row r="2675" spans="1:17" ht="25.5" x14ac:dyDescent="0.25">
      <c r="A2675" s="15" t="s">
        <v>576</v>
      </c>
      <c r="B2675" s="15" t="s">
        <v>6144</v>
      </c>
      <c r="C2675" s="15" t="s">
        <v>11293</v>
      </c>
      <c r="D2675" s="15">
        <v>2810808</v>
      </c>
      <c r="E2675" s="15">
        <v>2809354</v>
      </c>
      <c r="F2675" s="15">
        <f>ABS(Tabelle2[[#This Row],[Stop]]-Tabelle2[[#This Row],[Start]]+1)</f>
        <v>1453</v>
      </c>
      <c r="G2675" s="16">
        <f>Tabelle2[[#This Row],[Size '[bp']]]/$F$3118*100</f>
        <v>5.0106558338103749E-2</v>
      </c>
      <c r="H2675" s="15" t="s">
        <v>11294</v>
      </c>
      <c r="I2675" s="14" t="s">
        <v>11295</v>
      </c>
      <c r="J2675" s="14" t="s">
        <v>6614</v>
      </c>
      <c r="K2675" s="30" t="s">
        <v>6826</v>
      </c>
      <c r="L2675" s="30"/>
      <c r="M2675" s="20" t="s">
        <v>11525</v>
      </c>
      <c r="N2675" s="20"/>
      <c r="O2675" s="20"/>
      <c r="P2675" s="20"/>
      <c r="Q2675" s="20"/>
    </row>
    <row r="2676" spans="1:17" x14ac:dyDescent="0.25">
      <c r="A2676" s="15" t="s">
        <v>575</v>
      </c>
      <c r="B2676" s="15" t="s">
        <v>6145</v>
      </c>
      <c r="C2676" s="15" t="s">
        <v>11533</v>
      </c>
      <c r="D2676" s="15">
        <v>2811885</v>
      </c>
      <c r="E2676" s="15">
        <v>2811262</v>
      </c>
      <c r="F2676" s="15">
        <f>ABS(Tabelle2[[#This Row],[Stop]]-Tabelle2[[#This Row],[Start]]+1)</f>
        <v>622</v>
      </c>
      <c r="G2676" s="16">
        <f>Tabelle2[[#This Row],[Size '[bp']]]/$F$3118*100</f>
        <v>2.1449607216999678E-2</v>
      </c>
      <c r="H2676" s="15" t="s">
        <v>11534</v>
      </c>
      <c r="I2676" s="14" t="s">
        <v>9990</v>
      </c>
      <c r="J2676" s="14" t="s">
        <v>6597</v>
      </c>
      <c r="K2676" s="30" t="s">
        <v>11536</v>
      </c>
      <c r="L2676" s="30"/>
      <c r="M2676" s="20" t="s">
        <v>11535</v>
      </c>
      <c r="N2676" s="20"/>
      <c r="O2676" s="20"/>
      <c r="P2676" s="20"/>
      <c r="Q2676" s="20"/>
    </row>
    <row r="2677" spans="1:17" ht="25.5" x14ac:dyDescent="0.25">
      <c r="A2677" s="15" t="s">
        <v>573</v>
      </c>
      <c r="B2677" s="15" t="s">
        <v>6146</v>
      </c>
      <c r="C2677" s="15" t="s">
        <v>572</v>
      </c>
      <c r="D2677" s="15">
        <v>2811952</v>
      </c>
      <c r="E2677" s="15">
        <v>2812833</v>
      </c>
      <c r="F2677" s="15">
        <f>ABS(Tabelle2[[#This Row],[Stop]]-Tabelle2[[#This Row],[Start]]+1)</f>
        <v>882</v>
      </c>
      <c r="G2677" s="16">
        <f>Tabelle2[[#This Row],[Size '[bp']]]/$F$3118*100</f>
        <v>3.0415680973301794E-2</v>
      </c>
      <c r="H2677" s="15" t="s">
        <v>9991</v>
      </c>
      <c r="I2677" s="14" t="s">
        <v>9992</v>
      </c>
      <c r="J2677" s="14" t="s">
        <v>6554</v>
      </c>
      <c r="K2677" s="30"/>
      <c r="L2677" s="30"/>
      <c r="M2677" s="20" t="s">
        <v>11296</v>
      </c>
      <c r="N2677" s="20"/>
      <c r="O2677" s="20"/>
      <c r="P2677" s="20"/>
      <c r="Q2677" s="20"/>
    </row>
    <row r="2678" spans="1:17" x14ac:dyDescent="0.25">
      <c r="A2678" s="15" t="s">
        <v>571</v>
      </c>
      <c r="B2678" s="15" t="s">
        <v>6147</v>
      </c>
      <c r="D2678" s="15">
        <v>2812871</v>
      </c>
      <c r="E2678" s="15">
        <v>2814028</v>
      </c>
      <c r="F2678" s="15">
        <f>ABS(Tabelle2[[#This Row],[Stop]]-Tabelle2[[#This Row],[Start]]+1)</f>
        <v>1158</v>
      </c>
      <c r="G2678" s="16">
        <f>Tabelle2[[#This Row],[Size '[bp']]]/$F$3118*100</f>
        <v>3.9933513114607112E-2</v>
      </c>
      <c r="I2678" s="14" t="s">
        <v>6589</v>
      </c>
      <c r="J2678" s="14" t="s">
        <v>11627</v>
      </c>
      <c r="K2678" s="24"/>
      <c r="L2678" s="24"/>
      <c r="M2678" s="20"/>
      <c r="N2678" s="20"/>
      <c r="O2678" s="20"/>
      <c r="P2678" s="20"/>
      <c r="Q2678" s="20"/>
    </row>
    <row r="2679" spans="1:17" x14ac:dyDescent="0.25">
      <c r="A2679" s="15" t="s">
        <v>570</v>
      </c>
      <c r="D2679" s="15">
        <v>2814237</v>
      </c>
      <c r="E2679" s="15">
        <v>2814064</v>
      </c>
      <c r="F2679" s="15">
        <f>ABS(Tabelle2[[#This Row],[Stop]]-Tabelle2[[#This Row],[Start]]+1)</f>
        <v>172</v>
      </c>
      <c r="G2679" s="16">
        <f>Tabelle2[[#This Row],[Size '[bp']]]/$F$3118*100</f>
        <v>5.9314026387844764E-3</v>
      </c>
      <c r="I2679" s="14" t="s">
        <v>6560</v>
      </c>
      <c r="J2679" s="14" t="s">
        <v>11627</v>
      </c>
      <c r="K2679" s="24"/>
      <c r="L2679" s="24"/>
      <c r="M2679" s="20"/>
      <c r="N2679" s="20"/>
      <c r="O2679" s="20"/>
      <c r="P2679" s="20"/>
      <c r="Q2679" s="20"/>
    </row>
    <row r="2680" spans="1:17" ht="38.25" x14ac:dyDescent="0.25">
      <c r="A2680" s="15" t="s">
        <v>569</v>
      </c>
      <c r="B2680" s="15" t="s">
        <v>6148</v>
      </c>
      <c r="C2680" s="15" t="s">
        <v>9993</v>
      </c>
      <c r="D2680" s="15">
        <v>2814384</v>
      </c>
      <c r="E2680" s="15">
        <v>2815160</v>
      </c>
      <c r="F2680" s="15">
        <f>ABS(Tabelle2[[#This Row],[Stop]]-Tabelle2[[#This Row],[Start]]+1)</f>
        <v>777</v>
      </c>
      <c r="G2680" s="16">
        <f>Tabelle2[[#This Row],[Size '[bp']]]/$F$3118*100</f>
        <v>2.6794766571718243E-2</v>
      </c>
      <c r="H2680" s="15" t="s">
        <v>9994</v>
      </c>
      <c r="I2680" s="14" t="s">
        <v>9995</v>
      </c>
      <c r="J2680" s="14" t="s">
        <v>6690</v>
      </c>
      <c r="K2680" s="30"/>
      <c r="L2680" s="30"/>
      <c r="M2680" s="20" t="s">
        <v>11297</v>
      </c>
      <c r="N2680" s="20"/>
      <c r="O2680" s="20"/>
      <c r="P2680" s="20"/>
      <c r="Q2680" s="20"/>
    </row>
    <row r="2681" spans="1:17" x14ac:dyDescent="0.25">
      <c r="A2681" s="15" t="s">
        <v>568</v>
      </c>
      <c r="D2681" s="15">
        <v>2815439</v>
      </c>
      <c r="E2681" s="15">
        <v>2815765</v>
      </c>
      <c r="F2681" s="15">
        <f>ABS(Tabelle2[[#This Row],[Stop]]-Tabelle2[[#This Row],[Start]]+1)</f>
        <v>327</v>
      </c>
      <c r="G2681" s="16">
        <f>Tabelle2[[#This Row],[Size '[bp']]]/$F$3118*100</f>
        <v>1.1276561993503046E-2</v>
      </c>
      <c r="I2681" s="14" t="s">
        <v>6589</v>
      </c>
      <c r="J2681" s="14" t="s">
        <v>11627</v>
      </c>
      <c r="K2681" s="24"/>
      <c r="L2681" s="24"/>
      <c r="M2681" s="20"/>
      <c r="N2681" s="20"/>
      <c r="O2681" s="20"/>
      <c r="P2681" s="20"/>
      <c r="Q2681" s="20"/>
    </row>
    <row r="2682" spans="1:17" x14ac:dyDescent="0.25">
      <c r="A2682" s="15" t="s">
        <v>567</v>
      </c>
      <c r="B2682" s="15" t="s">
        <v>6149</v>
      </c>
      <c r="D2682" s="15">
        <v>2815802</v>
      </c>
      <c r="E2682" s="15">
        <v>2816545</v>
      </c>
      <c r="F2682" s="15">
        <f>ABS(Tabelle2[[#This Row],[Stop]]-Tabelle2[[#This Row],[Start]]+1)</f>
        <v>744</v>
      </c>
      <c r="G2682" s="16">
        <f>Tabelle2[[#This Row],[Size '[bp']]]/$F$3118*100</f>
        <v>2.5656764902649131E-2</v>
      </c>
      <c r="I2682" s="14" t="s">
        <v>120</v>
      </c>
      <c r="J2682" s="14" t="s">
        <v>11627</v>
      </c>
      <c r="K2682" s="24"/>
      <c r="L2682" s="24"/>
      <c r="M2682" s="20"/>
      <c r="N2682" s="20"/>
      <c r="O2682" s="20"/>
      <c r="P2682" s="20"/>
      <c r="Q2682" s="20"/>
    </row>
    <row r="2683" spans="1:17" ht="25.5" x14ac:dyDescent="0.25">
      <c r="A2683" s="15" t="s">
        <v>566</v>
      </c>
      <c r="B2683" s="15" t="s">
        <v>6150</v>
      </c>
      <c r="D2683" s="15">
        <v>2817030</v>
      </c>
      <c r="E2683" s="15">
        <v>2816737</v>
      </c>
      <c r="F2683" s="15">
        <f>ABS(Tabelle2[[#This Row],[Stop]]-Tabelle2[[#This Row],[Start]]+1)</f>
        <v>292</v>
      </c>
      <c r="G2683" s="16">
        <f>Tabelle2[[#This Row],[Size '[bp']]]/$F$3118*100</f>
        <v>1.006959052630853E-2</v>
      </c>
      <c r="I2683" s="14" t="s">
        <v>9996</v>
      </c>
      <c r="J2683" s="14" t="s">
        <v>6632</v>
      </c>
      <c r="K2683" s="24"/>
      <c r="L2683" s="24"/>
      <c r="M2683" s="20"/>
      <c r="N2683" s="20"/>
      <c r="O2683" s="20"/>
      <c r="P2683" s="20"/>
      <c r="Q2683" s="20"/>
    </row>
    <row r="2684" spans="1:17" ht="25.5" x14ac:dyDescent="0.25">
      <c r="A2684" s="15" t="s">
        <v>565</v>
      </c>
      <c r="B2684" s="15" t="s">
        <v>6151</v>
      </c>
      <c r="C2684" s="15" t="s">
        <v>9997</v>
      </c>
      <c r="D2684" s="15">
        <v>2820248</v>
      </c>
      <c r="E2684" s="15">
        <v>2817471</v>
      </c>
      <c r="F2684" s="15">
        <f>ABS(Tabelle2[[#This Row],[Stop]]-Tabelle2[[#This Row],[Start]]+1)</f>
        <v>2776</v>
      </c>
      <c r="G2684" s="16">
        <f>Tabelle2[[#This Row],[Size '[bp']]]/$F$3118*100</f>
        <v>9.5730079798056436E-2</v>
      </c>
      <c r="H2684" s="15" t="s">
        <v>9998</v>
      </c>
      <c r="I2684" s="14" t="s">
        <v>9999</v>
      </c>
      <c r="J2684" s="14" t="s">
        <v>6585</v>
      </c>
      <c r="K2684" s="30" t="s">
        <v>9619</v>
      </c>
      <c r="L2684" s="30"/>
      <c r="M2684" s="30" t="s">
        <v>10897</v>
      </c>
      <c r="N2684" s="20"/>
      <c r="O2684" s="20"/>
      <c r="P2684" s="20"/>
      <c r="Q2684" s="20"/>
    </row>
    <row r="2685" spans="1:17" x14ac:dyDescent="0.25">
      <c r="A2685" s="15" t="s">
        <v>564</v>
      </c>
      <c r="B2685" s="15" t="s">
        <v>6152</v>
      </c>
      <c r="C2685" s="15" t="s">
        <v>10000</v>
      </c>
      <c r="D2685" s="15">
        <v>2820537</v>
      </c>
      <c r="E2685" s="15">
        <v>2821970</v>
      </c>
      <c r="F2685" s="15">
        <f>ABS(Tabelle2[[#This Row],[Stop]]-Tabelle2[[#This Row],[Start]]+1)</f>
        <v>1434</v>
      </c>
      <c r="G2685" s="16">
        <f>Tabelle2[[#This Row],[Size '[bp']]]/$F$3118*100</f>
        <v>4.9451345255912431E-2</v>
      </c>
      <c r="H2685" s="15" t="s">
        <v>10001</v>
      </c>
      <c r="I2685" s="14" t="s">
        <v>10002</v>
      </c>
      <c r="J2685" s="14" t="s">
        <v>6708</v>
      </c>
      <c r="K2685" s="24"/>
      <c r="L2685" s="24"/>
      <c r="M2685" s="20"/>
      <c r="N2685" s="20"/>
      <c r="O2685" s="20"/>
      <c r="P2685" s="20"/>
      <c r="Q2685" s="20"/>
    </row>
    <row r="2686" spans="1:17" x14ac:dyDescent="0.25">
      <c r="A2686" s="15" t="s">
        <v>563</v>
      </c>
      <c r="B2686" s="15" t="s">
        <v>6153</v>
      </c>
      <c r="D2686" s="15">
        <v>2822077</v>
      </c>
      <c r="E2686" s="15">
        <v>2823090</v>
      </c>
      <c r="F2686" s="15">
        <f>ABS(Tabelle2[[#This Row],[Stop]]-Tabelle2[[#This Row],[Start]]+1)</f>
        <v>1014</v>
      </c>
      <c r="G2686" s="16">
        <f>Tabelle2[[#This Row],[Size '[bp']]]/$F$3118*100</f>
        <v>3.496768764957825E-2</v>
      </c>
      <c r="I2686" s="14" t="s">
        <v>10003</v>
      </c>
      <c r="J2686" s="14" t="s">
        <v>6566</v>
      </c>
      <c r="K2686" s="24" t="s">
        <v>6826</v>
      </c>
      <c r="L2686" s="24" t="s">
        <v>10004</v>
      </c>
      <c r="M2686" s="20" t="s">
        <v>10914</v>
      </c>
      <c r="N2686" s="20"/>
      <c r="O2686" s="20"/>
      <c r="P2686" s="20"/>
      <c r="Q2686" s="20"/>
    </row>
    <row r="2687" spans="1:17" x14ac:dyDescent="0.25">
      <c r="A2687" s="15" t="s">
        <v>562</v>
      </c>
      <c r="B2687" s="15" t="s">
        <v>6154</v>
      </c>
      <c r="D2687" s="15">
        <v>2823243</v>
      </c>
      <c r="E2687" s="15">
        <v>2825126</v>
      </c>
      <c r="F2687" s="15">
        <f>ABS(Tabelle2[[#This Row],[Stop]]-Tabelle2[[#This Row],[Start]]+1)</f>
        <v>1884</v>
      </c>
      <c r="G2687" s="16">
        <f>Tabelle2[[#This Row],[Size '[bp']]]/$F$3118*100</f>
        <v>6.4969549834127643E-2</v>
      </c>
      <c r="I2687" s="14" t="s">
        <v>10005</v>
      </c>
      <c r="J2687" s="14" t="s">
        <v>6614</v>
      </c>
      <c r="K2687" s="24" t="s">
        <v>10006</v>
      </c>
      <c r="L2687" s="24"/>
      <c r="M2687" s="20" t="s">
        <v>11511</v>
      </c>
      <c r="N2687" s="20"/>
      <c r="O2687" s="20"/>
      <c r="P2687" s="20"/>
      <c r="Q2687" s="20"/>
    </row>
    <row r="2688" spans="1:17" x14ac:dyDescent="0.25">
      <c r="A2688" s="15" t="s">
        <v>561</v>
      </c>
      <c r="B2688" s="15" t="s">
        <v>6155</v>
      </c>
      <c r="D2688" s="15">
        <v>2825325</v>
      </c>
      <c r="E2688" s="15">
        <v>2827043</v>
      </c>
      <c r="F2688" s="15">
        <f>ABS(Tabelle2[[#This Row],[Stop]]-Tabelle2[[#This Row],[Start]]+1)</f>
        <v>1719</v>
      </c>
      <c r="G2688" s="16">
        <f>Tabelle2[[#This Row],[Size '[bp']]]/$F$3118*100</f>
        <v>5.9279541488782062E-2</v>
      </c>
      <c r="I2688" s="14" t="s">
        <v>6560</v>
      </c>
      <c r="J2688" s="14" t="s">
        <v>11627</v>
      </c>
      <c r="K2688" s="24"/>
      <c r="L2688" s="24"/>
      <c r="M2688" s="20"/>
      <c r="N2688" s="20"/>
      <c r="O2688" s="20"/>
      <c r="P2688" s="20"/>
      <c r="Q2688" s="20"/>
    </row>
    <row r="2689" spans="1:17" ht="25.5" x14ac:dyDescent="0.25">
      <c r="A2689" s="15" t="s">
        <v>560</v>
      </c>
      <c r="B2689" s="15" t="s">
        <v>6156</v>
      </c>
      <c r="D2689" s="15">
        <v>2827077</v>
      </c>
      <c r="E2689" s="15">
        <v>2829020</v>
      </c>
      <c r="F2689" s="15">
        <f>ABS(Tabelle2[[#This Row],[Stop]]-Tabelle2[[#This Row],[Start]]+1)</f>
        <v>1944</v>
      </c>
      <c r="G2689" s="16">
        <f>Tabelle2[[#This Row],[Size '[bp']]]/$F$3118*100</f>
        <v>6.7038643777889664E-2</v>
      </c>
      <c r="I2689" s="14" t="s">
        <v>10007</v>
      </c>
      <c r="J2689" s="14" t="s">
        <v>11627</v>
      </c>
      <c r="K2689" s="24"/>
      <c r="L2689" s="24"/>
      <c r="M2689" s="20"/>
      <c r="N2689" s="20"/>
      <c r="O2689" s="20"/>
      <c r="P2689" s="20"/>
      <c r="Q2689" s="20"/>
    </row>
    <row r="2690" spans="1:17" x14ac:dyDescent="0.25">
      <c r="A2690" s="15" t="s">
        <v>559</v>
      </c>
      <c r="B2690" s="15" t="s">
        <v>6157</v>
      </c>
      <c r="D2690" s="15">
        <v>2829103</v>
      </c>
      <c r="E2690" s="15">
        <v>2830827</v>
      </c>
      <c r="F2690" s="15">
        <f>ABS(Tabelle2[[#This Row],[Stop]]-Tabelle2[[#This Row],[Start]]+1)</f>
        <v>1725</v>
      </c>
      <c r="G2690" s="16">
        <f>Tabelle2[[#This Row],[Size '[bp']]]/$F$3118*100</f>
        <v>5.9486450883158265E-2</v>
      </c>
      <c r="I2690" s="14" t="s">
        <v>6560</v>
      </c>
      <c r="J2690" s="14" t="s">
        <v>11627</v>
      </c>
      <c r="K2690" s="24"/>
      <c r="L2690" s="24"/>
      <c r="M2690" s="20"/>
      <c r="N2690" s="20"/>
      <c r="O2690" s="20"/>
      <c r="P2690" s="20"/>
      <c r="Q2690" s="20"/>
    </row>
    <row r="2691" spans="1:17" x14ac:dyDescent="0.25">
      <c r="A2691" s="15" t="s">
        <v>558</v>
      </c>
      <c r="B2691" s="15" t="s">
        <v>6158</v>
      </c>
      <c r="C2691" s="15" t="s">
        <v>557</v>
      </c>
      <c r="D2691" s="15">
        <v>2832363</v>
      </c>
      <c r="E2691" s="15">
        <v>2830918</v>
      </c>
      <c r="F2691" s="15">
        <f>ABS(Tabelle2[[#This Row],[Stop]]-Tabelle2[[#This Row],[Start]]+1)</f>
        <v>1444</v>
      </c>
      <c r="G2691" s="16">
        <f>Tabelle2[[#This Row],[Size '[bp']]]/$F$3118*100</f>
        <v>4.9796194246539437E-2</v>
      </c>
      <c r="H2691" s="15" t="s">
        <v>10008</v>
      </c>
      <c r="I2691" s="14" t="s">
        <v>10009</v>
      </c>
      <c r="J2691" s="14" t="s">
        <v>6690</v>
      </c>
      <c r="K2691" s="30"/>
      <c r="L2691" s="30"/>
      <c r="M2691" s="20" t="s">
        <v>11298</v>
      </c>
      <c r="N2691" s="20"/>
      <c r="O2691" s="20"/>
      <c r="P2691" s="20"/>
      <c r="Q2691" s="20"/>
    </row>
    <row r="2692" spans="1:17" x14ac:dyDescent="0.25">
      <c r="A2692" s="15" t="s">
        <v>556</v>
      </c>
      <c r="B2692" s="15" t="s">
        <v>6159</v>
      </c>
      <c r="D2692" s="15">
        <v>2833453</v>
      </c>
      <c r="E2692" s="15">
        <v>2832500</v>
      </c>
      <c r="F2692" s="15">
        <f>ABS(Tabelle2[[#This Row],[Stop]]-Tabelle2[[#This Row],[Start]]+1)</f>
        <v>952</v>
      </c>
      <c r="G2692" s="16">
        <f>Tabelle2[[#This Row],[Size '[bp']]]/$F$3118*100</f>
        <v>3.2829623907690821E-2</v>
      </c>
      <c r="I2692" s="14" t="s">
        <v>6560</v>
      </c>
      <c r="J2692" s="14" t="s">
        <v>11627</v>
      </c>
      <c r="K2692" s="24"/>
      <c r="L2692" s="24"/>
      <c r="M2692" s="20"/>
      <c r="N2692" s="20"/>
      <c r="O2692" s="20"/>
      <c r="P2692" s="20"/>
      <c r="Q2692" s="20"/>
    </row>
    <row r="2693" spans="1:17" x14ac:dyDescent="0.25">
      <c r="A2693" s="15" t="s">
        <v>555</v>
      </c>
      <c r="B2693" s="15" t="s">
        <v>6160</v>
      </c>
      <c r="C2693" s="15" t="s">
        <v>10010</v>
      </c>
      <c r="D2693" s="15">
        <v>2835390</v>
      </c>
      <c r="E2693" s="15">
        <v>2833810</v>
      </c>
      <c r="F2693" s="15">
        <f>ABS(Tabelle2[[#This Row],[Stop]]-Tabelle2[[#This Row],[Start]]+1)</f>
        <v>1579</v>
      </c>
      <c r="G2693" s="16">
        <f>Tabelle2[[#This Row],[Size '[bp']]]/$F$3118*100</f>
        <v>5.4451655620004001E-2</v>
      </c>
      <c r="H2693" s="15" t="s">
        <v>10011</v>
      </c>
      <c r="I2693" s="14" t="s">
        <v>10012</v>
      </c>
      <c r="J2693" s="14" t="s">
        <v>6575</v>
      </c>
      <c r="K2693" s="24"/>
      <c r="L2693" s="24"/>
      <c r="M2693" s="20"/>
      <c r="N2693" s="20"/>
      <c r="O2693" s="20"/>
      <c r="P2693" s="20"/>
      <c r="Q2693" s="20"/>
    </row>
    <row r="2694" spans="1:17" x14ac:dyDescent="0.25">
      <c r="A2694" s="15" t="s">
        <v>554</v>
      </c>
      <c r="B2694" s="15" t="s">
        <v>6161</v>
      </c>
      <c r="C2694" s="15" t="s">
        <v>10013</v>
      </c>
      <c r="D2694" s="15">
        <v>2836237</v>
      </c>
      <c r="E2694" s="15">
        <v>2835437</v>
      </c>
      <c r="F2694" s="15">
        <f>ABS(Tabelle2[[#This Row],[Stop]]-Tabelle2[[#This Row],[Start]]+1)</f>
        <v>799</v>
      </c>
      <c r="G2694" s="16">
        <f>Tabelle2[[#This Row],[Size '[bp']]]/$F$3118*100</f>
        <v>2.7553434351097653E-2</v>
      </c>
      <c r="H2694" s="15" t="s">
        <v>10014</v>
      </c>
      <c r="I2694" s="14" t="s">
        <v>10015</v>
      </c>
      <c r="J2694" s="14" t="s">
        <v>6653</v>
      </c>
      <c r="K2694" s="24"/>
      <c r="L2694" s="24"/>
      <c r="M2694" s="20"/>
      <c r="N2694" s="20"/>
      <c r="O2694" s="20"/>
      <c r="P2694" s="20"/>
      <c r="Q2694" s="20"/>
    </row>
    <row r="2695" spans="1:17" x14ac:dyDescent="0.25">
      <c r="A2695" s="15" t="s">
        <v>553</v>
      </c>
      <c r="B2695" s="15" t="s">
        <v>6162</v>
      </c>
      <c r="D2695" s="15">
        <v>2836929</v>
      </c>
      <c r="E2695" s="15">
        <v>2836234</v>
      </c>
      <c r="F2695" s="15">
        <f>ABS(Tabelle2[[#This Row],[Stop]]-Tabelle2[[#This Row],[Start]]+1)</f>
        <v>694</v>
      </c>
      <c r="G2695" s="16">
        <f>Tabelle2[[#This Row],[Size '[bp']]]/$F$3118*100</f>
        <v>2.3932519949514109E-2</v>
      </c>
      <c r="I2695" s="14" t="s">
        <v>6560</v>
      </c>
      <c r="J2695" s="14" t="s">
        <v>11627</v>
      </c>
      <c r="K2695" s="24"/>
      <c r="L2695" s="24"/>
      <c r="M2695" s="20"/>
      <c r="N2695" s="20"/>
      <c r="O2695" s="20"/>
      <c r="P2695" s="20"/>
      <c r="Q2695" s="20"/>
    </row>
    <row r="2696" spans="1:17" x14ac:dyDescent="0.25">
      <c r="A2696" s="15" t="s">
        <v>552</v>
      </c>
      <c r="B2696" s="15" t="s">
        <v>6163</v>
      </c>
      <c r="D2696" s="15">
        <v>2837678</v>
      </c>
      <c r="E2696" s="15">
        <v>2836929</v>
      </c>
      <c r="F2696" s="15">
        <f>ABS(Tabelle2[[#This Row],[Stop]]-Tabelle2[[#This Row],[Start]]+1)</f>
        <v>748</v>
      </c>
      <c r="G2696" s="16">
        <f>Tabelle2[[#This Row],[Size '[bp']]]/$F$3118*100</f>
        <v>2.579470449889993E-2</v>
      </c>
      <c r="I2696" s="14" t="s">
        <v>6564</v>
      </c>
      <c r="J2696" s="14" t="s">
        <v>11627</v>
      </c>
      <c r="K2696" s="24"/>
      <c r="L2696" s="24"/>
      <c r="M2696" s="20"/>
      <c r="N2696" s="20"/>
      <c r="O2696" s="20"/>
      <c r="P2696" s="20"/>
      <c r="Q2696" s="20"/>
    </row>
    <row r="2697" spans="1:17" x14ac:dyDescent="0.25">
      <c r="A2697" s="15" t="s">
        <v>551</v>
      </c>
      <c r="B2697" s="15" t="s">
        <v>6164</v>
      </c>
      <c r="D2697" s="15">
        <v>2838165</v>
      </c>
      <c r="E2697" s="15">
        <v>2837689</v>
      </c>
      <c r="F2697" s="15">
        <f>ABS(Tabelle2[[#This Row],[Stop]]-Tabelle2[[#This Row],[Start]]+1)</f>
        <v>475</v>
      </c>
      <c r="G2697" s="16">
        <f>Tabelle2[[#This Row],[Size '[bp']]]/$F$3118*100</f>
        <v>1.638032705478271E-2</v>
      </c>
      <c r="I2697" s="14" t="s">
        <v>6564</v>
      </c>
      <c r="J2697" s="14" t="s">
        <v>11627</v>
      </c>
      <c r="K2697" s="24"/>
      <c r="L2697" s="24"/>
      <c r="M2697" s="20"/>
      <c r="N2697" s="20"/>
      <c r="O2697" s="20"/>
      <c r="P2697" s="20"/>
      <c r="Q2697" s="20"/>
    </row>
    <row r="2698" spans="1:17" ht="38.25" x14ac:dyDescent="0.25">
      <c r="A2698" s="15" t="s">
        <v>550</v>
      </c>
      <c r="B2698" s="15" t="s">
        <v>6165</v>
      </c>
      <c r="C2698" s="15" t="s">
        <v>10016</v>
      </c>
      <c r="D2698" s="15">
        <v>2838651</v>
      </c>
      <c r="E2698" s="15">
        <v>2838172</v>
      </c>
      <c r="F2698" s="15">
        <f>ABS(Tabelle2[[#This Row],[Stop]]-Tabelle2[[#This Row],[Start]]+1)</f>
        <v>478</v>
      </c>
      <c r="G2698" s="16">
        <f>Tabelle2[[#This Row],[Size '[bp']]]/$F$3118*100</f>
        <v>1.6483781751970815E-2</v>
      </c>
      <c r="H2698" s="15" t="s">
        <v>10017</v>
      </c>
      <c r="I2698" s="14" t="s">
        <v>10732</v>
      </c>
      <c r="J2698" s="14" t="s">
        <v>6653</v>
      </c>
      <c r="K2698" s="24"/>
      <c r="L2698" s="24"/>
      <c r="M2698" s="20"/>
      <c r="N2698" s="20"/>
      <c r="O2698" s="20"/>
      <c r="P2698" s="20"/>
      <c r="Q2698" s="20"/>
    </row>
    <row r="2699" spans="1:17" x14ac:dyDescent="0.25">
      <c r="A2699" s="15" t="s">
        <v>549</v>
      </c>
      <c r="B2699" s="15" t="s">
        <v>6166</v>
      </c>
      <c r="C2699" s="15" t="s">
        <v>10018</v>
      </c>
      <c r="D2699" s="15">
        <v>2839043</v>
      </c>
      <c r="E2699" s="15">
        <v>2838651</v>
      </c>
      <c r="F2699" s="15">
        <f>ABS(Tabelle2[[#This Row],[Stop]]-Tabelle2[[#This Row],[Start]]+1)</f>
        <v>391</v>
      </c>
      <c r="G2699" s="16">
        <f>Tabelle2[[#This Row],[Size '[bp']]]/$F$3118*100</f>
        <v>1.3483595533515873E-2</v>
      </c>
      <c r="H2699" s="15" t="s">
        <v>10019</v>
      </c>
      <c r="I2699" s="14" t="s">
        <v>10020</v>
      </c>
      <c r="J2699" s="14" t="s">
        <v>6653</v>
      </c>
      <c r="K2699" s="24"/>
      <c r="L2699" s="24"/>
      <c r="M2699" s="20"/>
      <c r="N2699" s="20"/>
      <c r="O2699" s="20"/>
      <c r="P2699" s="20"/>
      <c r="Q2699" s="20"/>
    </row>
    <row r="2700" spans="1:17" x14ac:dyDescent="0.25">
      <c r="A2700" s="15" t="s">
        <v>548</v>
      </c>
      <c r="B2700" s="15" t="s">
        <v>6167</v>
      </c>
      <c r="C2700" s="15" t="s">
        <v>10021</v>
      </c>
      <c r="D2700" s="15">
        <v>2839890</v>
      </c>
      <c r="E2700" s="15">
        <v>2839036</v>
      </c>
      <c r="F2700" s="15">
        <f>ABS(Tabelle2[[#This Row],[Stop]]-Tabelle2[[#This Row],[Start]]+1)</f>
        <v>853</v>
      </c>
      <c r="G2700" s="16">
        <f>Tabelle2[[#This Row],[Size '[bp']]]/$F$3118*100</f>
        <v>2.941561890048348E-2</v>
      </c>
      <c r="H2700" s="15" t="s">
        <v>10022</v>
      </c>
      <c r="I2700" s="14" t="s">
        <v>10023</v>
      </c>
      <c r="J2700" s="14" t="s">
        <v>6653</v>
      </c>
      <c r="K2700" s="24"/>
      <c r="L2700" s="24"/>
      <c r="M2700" s="20"/>
      <c r="N2700" s="20"/>
      <c r="O2700" s="20"/>
      <c r="P2700" s="20"/>
      <c r="Q2700" s="20"/>
    </row>
    <row r="2701" spans="1:17" x14ac:dyDescent="0.25">
      <c r="A2701" s="15" t="s">
        <v>547</v>
      </c>
      <c r="B2701" s="15" t="s">
        <v>6168</v>
      </c>
      <c r="C2701" s="15" t="s">
        <v>10024</v>
      </c>
      <c r="D2701" s="15">
        <v>2840496</v>
      </c>
      <c r="E2701" s="15">
        <v>2839891</v>
      </c>
      <c r="F2701" s="15">
        <f>ABS(Tabelle2[[#This Row],[Stop]]-Tabelle2[[#This Row],[Start]]+1)</f>
        <v>604</v>
      </c>
      <c r="G2701" s="16">
        <f>Tabelle2[[#This Row],[Size '[bp']]]/$F$3118*100</f>
        <v>2.0828879033871067E-2</v>
      </c>
      <c r="H2701" s="15" t="s">
        <v>10025</v>
      </c>
      <c r="I2701" s="14" t="s">
        <v>546</v>
      </c>
      <c r="J2701" s="14" t="s">
        <v>6653</v>
      </c>
      <c r="K2701" s="24"/>
      <c r="L2701" s="24"/>
      <c r="M2701" s="20"/>
      <c r="N2701" s="20"/>
      <c r="O2701" s="20"/>
      <c r="P2701" s="20"/>
      <c r="Q2701" s="20"/>
    </row>
    <row r="2702" spans="1:17" ht="25.5" x14ac:dyDescent="0.25">
      <c r="A2702" s="15" t="s">
        <v>545</v>
      </c>
      <c r="B2702" s="15" t="s">
        <v>6169</v>
      </c>
      <c r="C2702" s="15" t="s">
        <v>10026</v>
      </c>
      <c r="D2702" s="15">
        <v>2843035</v>
      </c>
      <c r="E2702" s="15">
        <v>2840474</v>
      </c>
      <c r="F2702" s="15">
        <f>ABS(Tabelle2[[#This Row],[Stop]]-Tabelle2[[#This Row],[Start]]+1)</f>
        <v>2560</v>
      </c>
      <c r="G2702" s="16">
        <f>Tabelle2[[#This Row],[Size '[bp']]]/$F$3118*100</f>
        <v>8.8281341600513139E-2</v>
      </c>
      <c r="H2702" s="15" t="s">
        <v>10027</v>
      </c>
      <c r="I2702" s="14" t="s">
        <v>10028</v>
      </c>
      <c r="J2702" s="14" t="s">
        <v>6585</v>
      </c>
      <c r="K2702" s="30"/>
      <c r="L2702" s="30"/>
      <c r="M2702" s="20" t="s">
        <v>11299</v>
      </c>
      <c r="N2702" s="20"/>
      <c r="O2702" s="20"/>
      <c r="P2702" s="20"/>
      <c r="Q2702" s="20"/>
    </row>
    <row r="2703" spans="1:17" x14ac:dyDescent="0.25">
      <c r="A2703" s="15" t="s">
        <v>544</v>
      </c>
      <c r="B2703" s="15" t="s">
        <v>6170</v>
      </c>
      <c r="C2703" s="15" t="s">
        <v>10029</v>
      </c>
      <c r="D2703" s="15">
        <v>2843770</v>
      </c>
      <c r="E2703" s="15">
        <v>2843168</v>
      </c>
      <c r="F2703" s="15">
        <f>ABS(Tabelle2[[#This Row],[Stop]]-Tabelle2[[#This Row],[Start]]+1)</f>
        <v>601</v>
      </c>
      <c r="G2703" s="16">
        <f>Tabelle2[[#This Row],[Size '[bp']]]/$F$3118*100</f>
        <v>2.0725424336682969E-2</v>
      </c>
      <c r="H2703" s="15" t="s">
        <v>10030</v>
      </c>
      <c r="I2703" s="14" t="s">
        <v>10031</v>
      </c>
      <c r="J2703" s="14" t="s">
        <v>6708</v>
      </c>
      <c r="K2703" s="24"/>
      <c r="L2703" s="24"/>
      <c r="M2703" s="20"/>
      <c r="N2703" s="20"/>
      <c r="O2703" s="20"/>
      <c r="P2703" s="20"/>
      <c r="Q2703" s="20"/>
    </row>
    <row r="2704" spans="1:17" ht="25.5" x14ac:dyDescent="0.25">
      <c r="A2704" s="15" t="s">
        <v>543</v>
      </c>
      <c r="B2704" s="15" t="s">
        <v>6171</v>
      </c>
      <c r="C2704" s="15" t="s">
        <v>10032</v>
      </c>
      <c r="D2704" s="15">
        <v>2844748</v>
      </c>
      <c r="E2704" s="15">
        <v>2843804</v>
      </c>
      <c r="F2704" s="15">
        <f>ABS(Tabelle2[[#This Row],[Stop]]-Tabelle2[[#This Row],[Start]]+1)</f>
        <v>943</v>
      </c>
      <c r="G2704" s="16">
        <f>Tabelle2[[#This Row],[Size '[bp']]]/$F$3118*100</f>
        <v>3.2519259816126515E-2</v>
      </c>
      <c r="H2704" s="15" t="s">
        <v>10033</v>
      </c>
      <c r="I2704" s="14" t="s">
        <v>10034</v>
      </c>
      <c r="J2704" s="14" t="s">
        <v>6628</v>
      </c>
      <c r="K2704" s="24"/>
      <c r="L2704" s="24"/>
      <c r="M2704" s="20"/>
      <c r="N2704" s="20"/>
      <c r="O2704" s="20"/>
      <c r="P2704" s="20"/>
      <c r="Q2704" s="20"/>
    </row>
    <row r="2705" spans="1:17" ht="25.5" x14ac:dyDescent="0.25">
      <c r="A2705" s="15" t="s">
        <v>542</v>
      </c>
      <c r="B2705" s="15" t="s">
        <v>6172</v>
      </c>
      <c r="C2705" s="15" t="s">
        <v>11445</v>
      </c>
      <c r="D2705" s="15">
        <v>2846033</v>
      </c>
      <c r="E2705" s="15">
        <v>2844750</v>
      </c>
      <c r="F2705" s="15">
        <f>ABS(Tabelle2[[#This Row],[Stop]]-Tabelle2[[#This Row],[Start]]+1)</f>
        <v>1282</v>
      </c>
      <c r="G2705" s="16">
        <f>Tabelle2[[#This Row],[Size '[bp']]]/$F$3118*100</f>
        <v>4.420964059838197E-2</v>
      </c>
      <c r="H2705" s="15" t="s">
        <v>11446</v>
      </c>
      <c r="I2705" s="14" t="s">
        <v>10035</v>
      </c>
      <c r="J2705" s="14" t="s">
        <v>6632</v>
      </c>
      <c r="K2705" s="24"/>
      <c r="L2705" s="24"/>
      <c r="M2705" s="20" t="s">
        <v>11441</v>
      </c>
      <c r="N2705" s="20"/>
      <c r="O2705" s="20"/>
      <c r="P2705" s="20"/>
      <c r="Q2705" s="20"/>
    </row>
    <row r="2706" spans="1:17" x14ac:dyDescent="0.25">
      <c r="A2706" s="15" t="s">
        <v>541</v>
      </c>
      <c r="B2706" s="15" t="s">
        <v>6173</v>
      </c>
      <c r="C2706" s="15" t="s">
        <v>10036</v>
      </c>
      <c r="D2706" s="15">
        <v>2846234</v>
      </c>
      <c r="E2706" s="15">
        <v>2846710</v>
      </c>
      <c r="F2706" s="15">
        <f>ABS(Tabelle2[[#This Row],[Stop]]-Tabelle2[[#This Row],[Start]]+1)</f>
        <v>477</v>
      </c>
      <c r="G2706" s="16">
        <f>Tabelle2[[#This Row],[Size '[bp']]]/$F$3118*100</f>
        <v>1.6449296852908111E-2</v>
      </c>
      <c r="H2706" s="15" t="s">
        <v>10037</v>
      </c>
      <c r="I2706" s="14" t="s">
        <v>10038</v>
      </c>
      <c r="J2706" s="14" t="s">
        <v>6597</v>
      </c>
      <c r="K2706" s="30"/>
      <c r="L2706" s="30"/>
      <c r="M2706" s="20" t="s">
        <v>11300</v>
      </c>
      <c r="N2706" s="20"/>
      <c r="O2706" s="20"/>
      <c r="P2706" s="20"/>
      <c r="Q2706" s="20"/>
    </row>
    <row r="2707" spans="1:17" x14ac:dyDescent="0.25">
      <c r="A2707" s="15" t="s">
        <v>540</v>
      </c>
      <c r="B2707" s="15" t="s">
        <v>6174</v>
      </c>
      <c r="C2707" s="15" t="s">
        <v>10039</v>
      </c>
      <c r="D2707" s="15">
        <v>2848751</v>
      </c>
      <c r="E2707" s="15">
        <v>2847210</v>
      </c>
      <c r="F2707" s="15">
        <f>ABS(Tabelle2[[#This Row],[Stop]]-Tabelle2[[#This Row],[Start]]+1)</f>
        <v>1540</v>
      </c>
      <c r="G2707" s="16">
        <f>Tabelle2[[#This Row],[Size '[bp']]]/$F$3118*100</f>
        <v>5.3106744556558678E-2</v>
      </c>
      <c r="H2707" s="15" t="s">
        <v>10040</v>
      </c>
      <c r="I2707" s="14" t="s">
        <v>10041</v>
      </c>
      <c r="J2707" s="14" t="s">
        <v>6690</v>
      </c>
      <c r="K2707" s="30"/>
      <c r="L2707" s="30"/>
      <c r="M2707" s="20" t="s">
        <v>11301</v>
      </c>
      <c r="N2707" s="20"/>
      <c r="O2707" s="20"/>
      <c r="P2707" s="20"/>
      <c r="Q2707" s="20"/>
    </row>
    <row r="2708" spans="1:17" x14ac:dyDescent="0.25">
      <c r="A2708" s="15" t="s">
        <v>539</v>
      </c>
      <c r="B2708" s="15" t="s">
        <v>6175</v>
      </c>
      <c r="D2708" s="15">
        <v>2849164</v>
      </c>
      <c r="E2708" s="15">
        <v>2848739</v>
      </c>
      <c r="F2708" s="15">
        <f>ABS(Tabelle2[[#This Row],[Stop]]-Tabelle2[[#This Row],[Start]]+1)</f>
        <v>424</v>
      </c>
      <c r="G2708" s="16">
        <f>Tabelle2[[#This Row],[Size '[bp']]]/$F$3118*100</f>
        <v>1.4621597202584989E-2</v>
      </c>
      <c r="I2708" s="14" t="s">
        <v>6564</v>
      </c>
      <c r="J2708" s="14" t="s">
        <v>11627</v>
      </c>
      <c r="K2708" s="24"/>
      <c r="L2708" s="24"/>
      <c r="M2708" s="20"/>
      <c r="N2708" s="20"/>
      <c r="O2708" s="20"/>
      <c r="P2708" s="20"/>
      <c r="Q2708" s="20"/>
    </row>
    <row r="2709" spans="1:17" x14ac:dyDescent="0.25">
      <c r="A2709" s="15" t="s">
        <v>538</v>
      </c>
      <c r="B2709" s="15" t="s">
        <v>6176</v>
      </c>
      <c r="D2709" s="15">
        <v>2849588</v>
      </c>
      <c r="E2709" s="15">
        <v>2849175</v>
      </c>
      <c r="F2709" s="15">
        <f>ABS(Tabelle2[[#This Row],[Stop]]-Tabelle2[[#This Row],[Start]]+1)</f>
        <v>412</v>
      </c>
      <c r="G2709" s="16">
        <f>Tabelle2[[#This Row],[Size '[bp']]]/$F$3118*100</f>
        <v>1.4207778413832584E-2</v>
      </c>
      <c r="I2709" s="14" t="s">
        <v>6589</v>
      </c>
      <c r="J2709" s="14" t="s">
        <v>11627</v>
      </c>
      <c r="K2709" s="24"/>
      <c r="L2709" s="24"/>
      <c r="M2709" s="20"/>
      <c r="N2709" s="20"/>
      <c r="O2709" s="20"/>
      <c r="P2709" s="20"/>
      <c r="Q2709" s="20"/>
    </row>
    <row r="2710" spans="1:17" x14ac:dyDescent="0.25">
      <c r="A2710" s="15" t="s">
        <v>537</v>
      </c>
      <c r="B2710" s="15" t="s">
        <v>6177</v>
      </c>
      <c r="D2710" s="15">
        <v>2850085</v>
      </c>
      <c r="E2710" s="15">
        <v>2849585</v>
      </c>
      <c r="F2710" s="15">
        <f>ABS(Tabelle2[[#This Row],[Stop]]-Tabelle2[[#This Row],[Start]]+1)</f>
        <v>499</v>
      </c>
      <c r="G2710" s="16">
        <f>Tabelle2[[#This Row],[Size '[bp']]]/$F$3118*100</f>
        <v>1.720796463228752E-2</v>
      </c>
      <c r="I2710" s="14" t="s">
        <v>6560</v>
      </c>
      <c r="J2710" s="14" t="s">
        <v>11627</v>
      </c>
      <c r="K2710" s="24"/>
      <c r="L2710" s="24"/>
      <c r="M2710" s="20"/>
      <c r="N2710" s="20"/>
      <c r="O2710" s="20"/>
      <c r="P2710" s="20"/>
      <c r="Q2710" s="20"/>
    </row>
    <row r="2711" spans="1:17" x14ac:dyDescent="0.25">
      <c r="A2711" s="15" t="s">
        <v>536</v>
      </c>
      <c r="B2711" s="15" t="s">
        <v>6178</v>
      </c>
      <c r="D2711" s="15">
        <v>2850693</v>
      </c>
      <c r="E2711" s="15">
        <v>2850082</v>
      </c>
      <c r="F2711" s="15">
        <f>ABS(Tabelle2[[#This Row],[Stop]]-Tabelle2[[#This Row],[Start]]+1)</f>
        <v>610</v>
      </c>
      <c r="G2711" s="16">
        <f>Tabelle2[[#This Row],[Size '[bp']]]/$F$3118*100</f>
        <v>2.1035788428247271E-2</v>
      </c>
      <c r="I2711" s="14" t="s">
        <v>7373</v>
      </c>
      <c r="J2711" s="14" t="s">
        <v>11627</v>
      </c>
      <c r="K2711" s="24"/>
      <c r="L2711" s="24"/>
      <c r="M2711" s="20"/>
      <c r="N2711" s="20"/>
      <c r="O2711" s="20"/>
      <c r="P2711" s="20"/>
      <c r="Q2711" s="20"/>
    </row>
    <row r="2712" spans="1:17" x14ac:dyDescent="0.25">
      <c r="A2712" s="15" t="s">
        <v>534</v>
      </c>
      <c r="B2712" s="15" t="s">
        <v>6179</v>
      </c>
      <c r="C2712" s="15" t="s">
        <v>10637</v>
      </c>
      <c r="D2712" s="15">
        <v>2851011</v>
      </c>
      <c r="E2712" s="15">
        <v>2850760</v>
      </c>
      <c r="F2712" s="15">
        <f>ABS(Tabelle2[[#This Row],[Stop]]-Tabelle2[[#This Row],[Start]]+1)</f>
        <v>250</v>
      </c>
      <c r="G2712" s="16">
        <f>Tabelle2[[#This Row],[Size '[bp']]]/$F$3118*100</f>
        <v>8.6212247656751104E-3</v>
      </c>
      <c r="H2712" s="15" t="s">
        <v>10638</v>
      </c>
      <c r="I2712" s="14" t="s">
        <v>10042</v>
      </c>
      <c r="J2712" s="14" t="s">
        <v>6614</v>
      </c>
      <c r="K2712" s="24"/>
      <c r="L2712" s="24"/>
      <c r="M2712" s="20"/>
      <c r="N2712" s="20"/>
      <c r="O2712" s="20"/>
      <c r="P2712" s="20"/>
      <c r="Q2712" s="20"/>
    </row>
    <row r="2713" spans="1:17" x14ac:dyDescent="0.25">
      <c r="A2713" s="15" t="s">
        <v>535</v>
      </c>
      <c r="B2713" s="15" t="s">
        <v>6180</v>
      </c>
      <c r="C2713" s="15" t="s">
        <v>10637</v>
      </c>
      <c r="D2713" s="15">
        <v>2851166</v>
      </c>
      <c r="E2713" s="15">
        <v>2850900</v>
      </c>
      <c r="F2713" s="15">
        <f>ABS(Tabelle2[[#This Row],[Stop]]-Tabelle2[[#This Row],[Start]]+1)</f>
        <v>265</v>
      </c>
      <c r="G2713" s="16">
        <f>Tabelle2[[#This Row],[Size '[bp']]]/$F$3118*100</f>
        <v>9.1384982516156173E-3</v>
      </c>
      <c r="H2713" s="15" t="s">
        <v>10638</v>
      </c>
      <c r="I2713" s="14" t="s">
        <v>10043</v>
      </c>
      <c r="J2713" s="14" t="s">
        <v>6614</v>
      </c>
      <c r="K2713" s="24"/>
      <c r="L2713" s="24"/>
      <c r="M2713" s="20"/>
      <c r="N2713" s="20"/>
      <c r="O2713" s="20"/>
      <c r="P2713" s="20"/>
      <c r="Q2713" s="20"/>
    </row>
    <row r="2714" spans="1:17" x14ac:dyDescent="0.25">
      <c r="A2714" s="15" t="s">
        <v>533</v>
      </c>
      <c r="B2714" s="15" t="s">
        <v>6181</v>
      </c>
      <c r="D2714" s="15">
        <v>2853018</v>
      </c>
      <c r="E2714" s="15">
        <v>2851783</v>
      </c>
      <c r="F2714" s="15">
        <f>ABS(Tabelle2[[#This Row],[Stop]]-Tabelle2[[#This Row],[Start]]+1)</f>
        <v>1234</v>
      </c>
      <c r="G2714" s="16">
        <f>Tabelle2[[#This Row],[Size '[bp']]]/$F$3118*100</f>
        <v>4.2554365443372349E-2</v>
      </c>
      <c r="I2714" s="14" t="s">
        <v>10044</v>
      </c>
      <c r="J2714" s="14" t="s">
        <v>6563</v>
      </c>
      <c r="K2714" s="24"/>
      <c r="L2714" s="24"/>
      <c r="M2714" s="20"/>
      <c r="N2714" s="20"/>
      <c r="O2714" s="20"/>
      <c r="P2714" s="20"/>
      <c r="Q2714" s="20"/>
    </row>
    <row r="2715" spans="1:17" x14ac:dyDescent="0.25">
      <c r="A2715" s="15" t="s">
        <v>532</v>
      </c>
      <c r="B2715" s="15" t="s">
        <v>6182</v>
      </c>
      <c r="D2715" s="15">
        <v>2853273</v>
      </c>
      <c r="E2715" s="15">
        <v>2853563</v>
      </c>
      <c r="F2715" s="15">
        <f>ABS(Tabelle2[[#This Row],[Stop]]-Tabelle2[[#This Row],[Start]]+1)</f>
        <v>291</v>
      </c>
      <c r="G2715" s="16">
        <f>Tabelle2[[#This Row],[Size '[bp']]]/$F$3118*100</f>
        <v>1.0035105627245829E-2</v>
      </c>
      <c r="I2715" s="14" t="s">
        <v>10045</v>
      </c>
      <c r="J2715" s="14" t="s">
        <v>6563</v>
      </c>
      <c r="K2715" s="24"/>
      <c r="L2715" s="24"/>
      <c r="M2715" s="20"/>
      <c r="N2715" s="20"/>
      <c r="O2715" s="20"/>
      <c r="P2715" s="20"/>
      <c r="Q2715" s="20"/>
    </row>
    <row r="2716" spans="1:17" x14ac:dyDescent="0.25">
      <c r="A2716" s="15" t="s">
        <v>531</v>
      </c>
      <c r="B2716" s="15" t="s">
        <v>6183</v>
      </c>
      <c r="D2716" s="15">
        <v>2853852</v>
      </c>
      <c r="E2716" s="15">
        <v>2854298</v>
      </c>
      <c r="F2716" s="15">
        <f>ABS(Tabelle2[[#This Row],[Stop]]-Tabelle2[[#This Row],[Start]]+1)</f>
        <v>447</v>
      </c>
      <c r="G2716" s="16">
        <f>Tabelle2[[#This Row],[Size '[bp']]]/$F$3118*100</f>
        <v>1.5414749881027099E-2</v>
      </c>
      <c r="I2716" s="14" t="s">
        <v>6586</v>
      </c>
      <c r="J2716" s="14" t="s">
        <v>6566</v>
      </c>
      <c r="K2716" s="24"/>
      <c r="L2716" s="24"/>
      <c r="M2716" s="20"/>
      <c r="N2716" s="20"/>
      <c r="O2716" s="20"/>
      <c r="P2716" s="20"/>
      <c r="Q2716" s="20"/>
    </row>
    <row r="2717" spans="1:17" x14ac:dyDescent="0.25">
      <c r="A2717" s="15" t="s">
        <v>530</v>
      </c>
      <c r="B2717" s="15" t="s">
        <v>6184</v>
      </c>
      <c r="C2717" s="15" t="s">
        <v>10046</v>
      </c>
      <c r="D2717" s="15">
        <v>2854306</v>
      </c>
      <c r="E2717" s="15">
        <v>2858193</v>
      </c>
      <c r="F2717" s="15">
        <f>ABS(Tabelle2[[#This Row],[Stop]]-Tabelle2[[#This Row],[Start]]+1)</f>
        <v>3888</v>
      </c>
      <c r="G2717" s="16">
        <f>Tabelle2[[#This Row],[Size '[bp']]]/$F$3118*100</f>
        <v>0.13407728755577933</v>
      </c>
      <c r="H2717" s="15" t="s">
        <v>10047</v>
      </c>
      <c r="I2717" s="14" t="s">
        <v>10048</v>
      </c>
      <c r="J2717" s="14" t="s">
        <v>6643</v>
      </c>
      <c r="K2717" s="24"/>
      <c r="L2717" s="24"/>
      <c r="M2717" s="20"/>
      <c r="N2717" s="20"/>
      <c r="O2717" s="20"/>
      <c r="P2717" s="20"/>
      <c r="Q2717" s="20"/>
    </row>
    <row r="2718" spans="1:17" x14ac:dyDescent="0.25">
      <c r="A2718" s="15" t="s">
        <v>529</v>
      </c>
      <c r="B2718" s="15" t="s">
        <v>6185</v>
      </c>
      <c r="C2718" s="15" t="s">
        <v>10049</v>
      </c>
      <c r="D2718" s="15">
        <v>2859805</v>
      </c>
      <c r="E2718" s="15">
        <v>2858240</v>
      </c>
      <c r="F2718" s="15">
        <f>ABS(Tabelle2[[#This Row],[Stop]]-Tabelle2[[#This Row],[Start]]+1)</f>
        <v>1564</v>
      </c>
      <c r="G2718" s="16">
        <f>Tabelle2[[#This Row],[Size '[bp']]]/$F$3118*100</f>
        <v>5.3934382134063492E-2</v>
      </c>
      <c r="H2718" s="15" t="s">
        <v>10050</v>
      </c>
      <c r="I2718" s="14" t="s">
        <v>10051</v>
      </c>
      <c r="J2718" s="14" t="s">
        <v>6690</v>
      </c>
      <c r="K2718" s="24"/>
      <c r="L2718" s="24"/>
      <c r="M2718" s="20"/>
      <c r="N2718" s="20"/>
      <c r="O2718" s="20"/>
      <c r="P2718" s="20"/>
      <c r="Q2718" s="20"/>
    </row>
    <row r="2719" spans="1:17" x14ac:dyDescent="0.25">
      <c r="A2719" s="15" t="s">
        <v>528</v>
      </c>
      <c r="B2719" s="15" t="s">
        <v>6186</v>
      </c>
      <c r="C2719" s="15" t="s">
        <v>10052</v>
      </c>
      <c r="D2719" s="15">
        <v>2861120</v>
      </c>
      <c r="E2719" s="15">
        <v>2860221</v>
      </c>
      <c r="F2719" s="15">
        <f>ABS(Tabelle2[[#This Row],[Stop]]-Tabelle2[[#This Row],[Start]]+1)</f>
        <v>898</v>
      </c>
      <c r="G2719" s="16">
        <f>Tabelle2[[#This Row],[Size '[bp']]]/$F$3118*100</f>
        <v>3.0967439358304996E-2</v>
      </c>
      <c r="H2719" s="15" t="s">
        <v>10053</v>
      </c>
      <c r="I2719" s="14" t="s">
        <v>7685</v>
      </c>
      <c r="J2719" s="14" t="s">
        <v>6597</v>
      </c>
      <c r="K2719" s="30"/>
      <c r="L2719" s="30"/>
      <c r="M2719" s="20" t="s">
        <v>11164</v>
      </c>
      <c r="N2719" s="20"/>
      <c r="O2719" s="20"/>
      <c r="P2719" s="20"/>
      <c r="Q2719" s="20"/>
    </row>
    <row r="2720" spans="1:17" ht="25.5" x14ac:dyDescent="0.25">
      <c r="A2720" s="15" t="s">
        <v>527</v>
      </c>
      <c r="C2720" s="15" t="s">
        <v>10054</v>
      </c>
      <c r="D2720" s="15">
        <v>2861386</v>
      </c>
      <c r="E2720" s="15">
        <v>2861249</v>
      </c>
      <c r="F2720" s="15">
        <f>ABS(Tabelle2[[#This Row],[Stop]]-Tabelle2[[#This Row],[Start]]+1)</f>
        <v>136</v>
      </c>
      <c r="G2720" s="16">
        <f>Tabelle2[[#This Row],[Size '[bp']]]/$F$3118*100</f>
        <v>4.6899462725272598E-3</v>
      </c>
      <c r="H2720" s="15" t="s">
        <v>10055</v>
      </c>
      <c r="I2720" s="14" t="s">
        <v>10056</v>
      </c>
      <c r="J2720" s="14" t="s">
        <v>11304</v>
      </c>
      <c r="K2720" s="30"/>
      <c r="L2720" s="30"/>
      <c r="M2720" s="20" t="s">
        <v>11303</v>
      </c>
      <c r="N2720" s="20"/>
      <c r="O2720" s="20"/>
      <c r="P2720" s="20"/>
      <c r="Q2720" s="20"/>
    </row>
    <row r="2721" spans="1:17" ht="25.5" x14ac:dyDescent="0.25">
      <c r="A2721" s="15" t="s">
        <v>526</v>
      </c>
      <c r="C2721" s="15" t="s">
        <v>10057</v>
      </c>
      <c r="D2721" s="15">
        <v>2861643</v>
      </c>
      <c r="E2721" s="15">
        <v>2861470</v>
      </c>
      <c r="F2721" s="15">
        <f>ABS(Tabelle2[[#This Row],[Stop]]-Tabelle2[[#This Row],[Start]]+1)</f>
        <v>172</v>
      </c>
      <c r="G2721" s="16">
        <f>Tabelle2[[#This Row],[Size '[bp']]]/$F$3118*100</f>
        <v>5.9314026387844764E-3</v>
      </c>
      <c r="H2721" s="15" t="s">
        <v>10058</v>
      </c>
      <c r="I2721" s="14" t="s">
        <v>10056</v>
      </c>
      <c r="J2721" s="14" t="s">
        <v>11304</v>
      </c>
      <c r="K2721" s="30"/>
      <c r="L2721" s="30"/>
      <c r="M2721" s="20" t="s">
        <v>11302</v>
      </c>
      <c r="N2721" s="20"/>
      <c r="O2721" s="20"/>
      <c r="P2721" s="20"/>
      <c r="Q2721" s="20"/>
    </row>
    <row r="2722" spans="1:17" ht="25.5" x14ac:dyDescent="0.25">
      <c r="A2722" s="15" t="s">
        <v>525</v>
      </c>
      <c r="B2722" s="15" t="s">
        <v>6187</v>
      </c>
      <c r="C2722" s="15" t="s">
        <v>10059</v>
      </c>
      <c r="D2722" s="15">
        <v>2863848</v>
      </c>
      <c r="E2722" s="15">
        <v>2862202</v>
      </c>
      <c r="F2722" s="15">
        <f>ABS(Tabelle2[[#This Row],[Stop]]-Tabelle2[[#This Row],[Start]]+1)</f>
        <v>1645</v>
      </c>
      <c r="G2722" s="16">
        <f>Tabelle2[[#This Row],[Size '[bp']]]/$F$3118*100</f>
        <v>5.6727658958142232E-2</v>
      </c>
      <c r="H2722" s="15" t="s">
        <v>10060</v>
      </c>
      <c r="I2722" s="14" t="s">
        <v>10061</v>
      </c>
      <c r="J2722" s="14" t="s">
        <v>6585</v>
      </c>
      <c r="K2722" s="24" t="s">
        <v>10062</v>
      </c>
      <c r="L2722" s="24"/>
      <c r="M2722" s="20"/>
      <c r="N2722" s="20"/>
      <c r="O2722" s="20"/>
      <c r="P2722" s="20"/>
      <c r="Q2722" s="20"/>
    </row>
    <row r="2723" spans="1:17" x14ac:dyDescent="0.25">
      <c r="A2723" s="15" t="s">
        <v>523</v>
      </c>
      <c r="B2723" s="15" t="s">
        <v>6188</v>
      </c>
      <c r="D2723" s="15">
        <v>2864238</v>
      </c>
      <c r="E2723" s="15">
        <v>2864056</v>
      </c>
      <c r="F2723" s="15">
        <f>ABS(Tabelle2[[#This Row],[Stop]]-Tabelle2[[#This Row],[Start]]+1)</f>
        <v>181</v>
      </c>
      <c r="G2723" s="16">
        <f>Tabelle2[[#This Row],[Size '[bp']]]/$F$3118*100</f>
        <v>6.2417667303487799E-3</v>
      </c>
      <c r="I2723" s="14" t="s">
        <v>6564</v>
      </c>
      <c r="J2723" s="14" t="s">
        <v>11627</v>
      </c>
      <c r="K2723" s="24"/>
      <c r="L2723" s="24"/>
      <c r="M2723" s="20"/>
      <c r="N2723" s="20"/>
      <c r="O2723" s="20"/>
      <c r="P2723" s="20"/>
      <c r="Q2723" s="20"/>
    </row>
    <row r="2724" spans="1:17" x14ac:dyDescent="0.25">
      <c r="A2724" s="15" t="s">
        <v>522</v>
      </c>
      <c r="B2724" s="15" t="s">
        <v>6189</v>
      </c>
      <c r="D2724" s="15">
        <v>2865446</v>
      </c>
      <c r="E2724" s="15">
        <v>2864235</v>
      </c>
      <c r="F2724" s="15">
        <f>ABS(Tabelle2[[#This Row],[Stop]]-Tabelle2[[#This Row],[Start]]+1)</f>
        <v>1210</v>
      </c>
      <c r="G2724" s="16">
        <f>Tabelle2[[#This Row],[Size '[bp']]]/$F$3118*100</f>
        <v>4.1726727865867536E-2</v>
      </c>
      <c r="I2724" s="14" t="s">
        <v>120</v>
      </c>
      <c r="J2724" s="14" t="s">
        <v>11627</v>
      </c>
      <c r="K2724" s="24"/>
      <c r="L2724" s="24"/>
      <c r="M2724" s="20"/>
      <c r="N2724" s="20"/>
      <c r="O2724" s="20"/>
      <c r="P2724" s="20"/>
      <c r="Q2724" s="20"/>
    </row>
    <row r="2725" spans="1:17" x14ac:dyDescent="0.25">
      <c r="A2725" s="15" t="s">
        <v>521</v>
      </c>
      <c r="B2725" s="15" t="s">
        <v>6190</v>
      </c>
      <c r="D2725" s="15">
        <v>2866408</v>
      </c>
      <c r="E2725" s="15">
        <v>2865443</v>
      </c>
      <c r="F2725" s="15">
        <f>ABS(Tabelle2[[#This Row],[Stop]]-Tabelle2[[#This Row],[Start]]+1)</f>
        <v>964</v>
      </c>
      <c r="G2725" s="16">
        <f>Tabelle2[[#This Row],[Size '[bp']]]/$F$3118*100</f>
        <v>3.3243442696443228E-2</v>
      </c>
      <c r="I2725" s="14" t="s">
        <v>120</v>
      </c>
      <c r="J2725" s="14" t="s">
        <v>11627</v>
      </c>
      <c r="K2725" s="24"/>
      <c r="L2725" s="24"/>
      <c r="M2725" s="20"/>
      <c r="N2725" s="20"/>
      <c r="O2725" s="20"/>
      <c r="P2725" s="20"/>
      <c r="Q2725" s="20"/>
    </row>
    <row r="2726" spans="1:17" x14ac:dyDescent="0.25">
      <c r="A2726" s="15" t="s">
        <v>520</v>
      </c>
      <c r="B2726" s="15" t="s">
        <v>6191</v>
      </c>
      <c r="D2726" s="15">
        <v>2868369</v>
      </c>
      <c r="E2726" s="15">
        <v>2866405</v>
      </c>
      <c r="F2726" s="15">
        <f>ABS(Tabelle2[[#This Row],[Stop]]-Tabelle2[[#This Row],[Start]]+1)</f>
        <v>1963</v>
      </c>
      <c r="G2726" s="16">
        <f>Tabelle2[[#This Row],[Size '[bp']]]/$F$3118*100</f>
        <v>6.7693856860080975E-2</v>
      </c>
      <c r="I2726" s="14" t="s">
        <v>120</v>
      </c>
      <c r="J2726" s="14" t="s">
        <v>11627</v>
      </c>
      <c r="K2726" s="24"/>
      <c r="L2726" s="24"/>
      <c r="M2726" s="20"/>
      <c r="N2726" s="20"/>
      <c r="O2726" s="20"/>
      <c r="P2726" s="20"/>
      <c r="Q2726" s="20"/>
    </row>
    <row r="2727" spans="1:17" x14ac:dyDescent="0.25">
      <c r="A2727" s="15" t="s">
        <v>519</v>
      </c>
      <c r="B2727" s="15" t="s">
        <v>6192</v>
      </c>
      <c r="D2727" s="15">
        <v>2870833</v>
      </c>
      <c r="E2727" s="15">
        <v>2868377</v>
      </c>
      <c r="F2727" s="15">
        <f>ABS(Tabelle2[[#This Row],[Stop]]-Tabelle2[[#This Row],[Start]]+1)</f>
        <v>2455</v>
      </c>
      <c r="G2727" s="16">
        <f>Tabelle2[[#This Row],[Size '[bp']]]/$F$3118*100</f>
        <v>8.4660427198929591E-2</v>
      </c>
      <c r="I2727" s="14" t="s">
        <v>120</v>
      </c>
      <c r="J2727" s="14" t="s">
        <v>11627</v>
      </c>
      <c r="K2727" s="24"/>
      <c r="L2727" s="24"/>
      <c r="M2727" s="20"/>
      <c r="N2727" s="20"/>
      <c r="O2727" s="20"/>
      <c r="P2727" s="20"/>
      <c r="Q2727" s="20"/>
    </row>
    <row r="2728" spans="1:17" x14ac:dyDescent="0.25">
      <c r="A2728" s="15" t="s">
        <v>518</v>
      </c>
      <c r="B2728" s="15" t="s">
        <v>6193</v>
      </c>
      <c r="D2728" s="15">
        <v>2873634</v>
      </c>
      <c r="E2728" s="15">
        <v>2870833</v>
      </c>
      <c r="F2728" s="15">
        <f>ABS(Tabelle2[[#This Row],[Stop]]-Tabelle2[[#This Row],[Start]]+1)</f>
        <v>2800</v>
      </c>
      <c r="G2728" s="16">
        <f>Tabelle2[[#This Row],[Size '[bp']]]/$F$3118*100</f>
        <v>9.655771737556125E-2</v>
      </c>
      <c r="I2728" s="14" t="s">
        <v>6564</v>
      </c>
      <c r="J2728" s="14" t="s">
        <v>11627</v>
      </c>
      <c r="K2728" s="24"/>
      <c r="L2728" s="24"/>
      <c r="M2728" s="20"/>
      <c r="N2728" s="20"/>
      <c r="O2728" s="20"/>
      <c r="P2728" s="20"/>
      <c r="Q2728" s="20"/>
    </row>
    <row r="2729" spans="1:17" x14ac:dyDescent="0.25">
      <c r="A2729" s="15" t="s">
        <v>517</v>
      </c>
      <c r="B2729" s="15" t="s">
        <v>6194</v>
      </c>
      <c r="D2729" s="15">
        <v>2877228</v>
      </c>
      <c r="E2729" s="15">
        <v>2873635</v>
      </c>
      <c r="F2729" s="15">
        <f>ABS(Tabelle2[[#This Row],[Stop]]-Tabelle2[[#This Row],[Start]]+1)</f>
        <v>3592</v>
      </c>
      <c r="G2729" s="16">
        <f>Tabelle2[[#This Row],[Size '[bp']]]/$F$3118*100</f>
        <v>0.12386975743321998</v>
      </c>
      <c r="I2729" s="14" t="s">
        <v>120</v>
      </c>
      <c r="J2729" s="14" t="s">
        <v>11627</v>
      </c>
      <c r="K2729" s="24"/>
      <c r="L2729" s="24"/>
      <c r="M2729" s="20"/>
      <c r="N2729" s="20"/>
      <c r="O2729" s="20"/>
      <c r="P2729" s="20"/>
      <c r="Q2729" s="20"/>
    </row>
    <row r="2730" spans="1:17" x14ac:dyDescent="0.25">
      <c r="A2730" s="15" t="s">
        <v>516</v>
      </c>
      <c r="B2730" s="15" t="s">
        <v>6195</v>
      </c>
      <c r="D2730" s="15">
        <v>2879950</v>
      </c>
      <c r="E2730" s="15">
        <v>2877269</v>
      </c>
      <c r="F2730" s="15">
        <f>ABS(Tabelle2[[#This Row],[Stop]]-Tabelle2[[#This Row],[Start]]+1)</f>
        <v>2680</v>
      </c>
      <c r="G2730" s="16">
        <f>Tabelle2[[#This Row],[Size '[bp']]]/$F$3118*100</f>
        <v>9.2419529488037194E-2</v>
      </c>
      <c r="I2730" s="14" t="s">
        <v>6589</v>
      </c>
      <c r="J2730" s="14" t="s">
        <v>11627</v>
      </c>
      <c r="K2730" s="24"/>
      <c r="L2730" s="24"/>
      <c r="M2730" s="20"/>
      <c r="N2730" s="20"/>
      <c r="O2730" s="20"/>
      <c r="P2730" s="20"/>
      <c r="Q2730" s="20"/>
    </row>
    <row r="2731" spans="1:17" x14ac:dyDescent="0.25">
      <c r="A2731" s="15" t="s">
        <v>515</v>
      </c>
      <c r="B2731" s="15" t="s">
        <v>6196</v>
      </c>
      <c r="D2731" s="15">
        <v>2880558</v>
      </c>
      <c r="E2731" s="15">
        <v>2879944</v>
      </c>
      <c r="F2731" s="15">
        <f>ABS(Tabelle2[[#This Row],[Stop]]-Tabelle2[[#This Row],[Start]]+1)</f>
        <v>613</v>
      </c>
      <c r="G2731" s="16">
        <f>Tabelle2[[#This Row],[Size '[bp']]]/$F$3118*100</f>
        <v>2.1139243125435372E-2</v>
      </c>
      <c r="I2731" s="14" t="s">
        <v>6564</v>
      </c>
      <c r="J2731" s="14" t="s">
        <v>11627</v>
      </c>
      <c r="K2731" s="24"/>
      <c r="L2731" s="24"/>
      <c r="M2731" s="20"/>
      <c r="N2731" s="20"/>
      <c r="O2731" s="20"/>
      <c r="P2731" s="20"/>
      <c r="Q2731" s="20"/>
    </row>
    <row r="2732" spans="1:17" x14ac:dyDescent="0.25">
      <c r="A2732" s="15" t="s">
        <v>514</v>
      </c>
      <c r="B2732" s="15" t="s">
        <v>6197</v>
      </c>
      <c r="C2732" s="15" t="s">
        <v>513</v>
      </c>
      <c r="D2732" s="15">
        <v>2880823</v>
      </c>
      <c r="E2732" s="15">
        <v>2882196</v>
      </c>
      <c r="F2732" s="15">
        <f>ABS(Tabelle2[[#This Row],[Stop]]-Tabelle2[[#This Row],[Start]]+1)</f>
        <v>1374</v>
      </c>
      <c r="G2732" s="16">
        <f>Tabelle2[[#This Row],[Size '[bp']]]/$F$3118*100</f>
        <v>4.738225131215041E-2</v>
      </c>
      <c r="H2732" s="15" t="s">
        <v>10063</v>
      </c>
      <c r="I2732" s="14" t="s">
        <v>10064</v>
      </c>
      <c r="J2732" s="14" t="s">
        <v>6585</v>
      </c>
      <c r="K2732" s="24"/>
      <c r="L2732" s="24"/>
      <c r="M2732" s="20"/>
      <c r="N2732" s="20"/>
      <c r="O2732" s="20"/>
      <c r="P2732" s="20"/>
      <c r="Q2732" s="20"/>
    </row>
    <row r="2733" spans="1:17" x14ac:dyDescent="0.25">
      <c r="A2733" s="15" t="s">
        <v>512</v>
      </c>
      <c r="B2733" s="15" t="s">
        <v>6198</v>
      </c>
      <c r="D2733" s="15">
        <v>2882539</v>
      </c>
      <c r="E2733" s="15">
        <v>2883099</v>
      </c>
      <c r="F2733" s="15">
        <f>ABS(Tabelle2[[#This Row],[Stop]]-Tabelle2[[#This Row],[Start]]+1)</f>
        <v>561</v>
      </c>
      <c r="G2733" s="16">
        <f>Tabelle2[[#This Row],[Size '[bp']]]/$F$3118*100</f>
        <v>1.9346028374174949E-2</v>
      </c>
      <c r="I2733" s="14" t="s">
        <v>10065</v>
      </c>
      <c r="J2733" s="14" t="s">
        <v>6563</v>
      </c>
      <c r="K2733" s="24"/>
      <c r="L2733" s="24"/>
      <c r="M2733" s="20"/>
      <c r="N2733" s="20"/>
      <c r="O2733" s="20"/>
      <c r="P2733" s="20"/>
      <c r="Q2733" s="20"/>
    </row>
    <row r="2734" spans="1:17" x14ac:dyDescent="0.25">
      <c r="A2734" s="15" t="s">
        <v>511</v>
      </c>
      <c r="B2734" s="15" t="s">
        <v>6199</v>
      </c>
      <c r="C2734" s="15" t="s">
        <v>10066</v>
      </c>
      <c r="D2734" s="15">
        <v>2883480</v>
      </c>
      <c r="E2734" s="15">
        <v>2886539</v>
      </c>
      <c r="F2734" s="15">
        <f>ABS(Tabelle2[[#This Row],[Stop]]-Tabelle2[[#This Row],[Start]]+1)</f>
        <v>3060</v>
      </c>
      <c r="G2734" s="16">
        <f>Tabelle2[[#This Row],[Size '[bp']]]/$F$3118*100</f>
        <v>0.10552379113186335</v>
      </c>
      <c r="H2734" s="15" t="s">
        <v>10067</v>
      </c>
      <c r="I2734" s="14" t="s">
        <v>11305</v>
      </c>
      <c r="J2734" s="14" t="s">
        <v>6597</v>
      </c>
      <c r="K2734" s="30"/>
      <c r="L2734" s="30"/>
      <c r="M2734" s="20"/>
      <c r="N2734" s="20"/>
      <c r="O2734" s="20"/>
      <c r="P2734" s="20"/>
      <c r="Q2734" s="20"/>
    </row>
    <row r="2735" spans="1:17" x14ac:dyDescent="0.25">
      <c r="A2735" s="15" t="s">
        <v>510</v>
      </c>
      <c r="B2735" s="15" t="s">
        <v>6200</v>
      </c>
      <c r="C2735" s="15" t="s">
        <v>10068</v>
      </c>
      <c r="D2735" s="15">
        <v>2886543</v>
      </c>
      <c r="E2735" s="15">
        <v>2887034</v>
      </c>
      <c r="F2735" s="15">
        <f>ABS(Tabelle2[[#This Row],[Stop]]-Tabelle2[[#This Row],[Start]]+1)</f>
        <v>492</v>
      </c>
      <c r="G2735" s="16">
        <f>Tabelle2[[#This Row],[Size '[bp']]]/$F$3118*100</f>
        <v>1.6966570338848616E-2</v>
      </c>
      <c r="H2735" s="15" t="s">
        <v>10069</v>
      </c>
      <c r="I2735" s="14" t="s">
        <v>11306</v>
      </c>
      <c r="J2735" s="14" t="s">
        <v>6597</v>
      </c>
      <c r="K2735" s="30"/>
      <c r="L2735" s="30"/>
      <c r="M2735" s="20"/>
      <c r="N2735" s="20"/>
      <c r="O2735" s="20"/>
      <c r="P2735" s="20"/>
      <c r="Q2735" s="20"/>
    </row>
    <row r="2736" spans="1:17" x14ac:dyDescent="0.25">
      <c r="A2736" s="15" t="s">
        <v>509</v>
      </c>
      <c r="B2736" s="15" t="s">
        <v>6201</v>
      </c>
      <c r="C2736" s="15" t="s">
        <v>10070</v>
      </c>
      <c r="D2736" s="15">
        <v>2887027</v>
      </c>
      <c r="E2736" s="15">
        <v>2888727</v>
      </c>
      <c r="F2736" s="15">
        <f>ABS(Tabelle2[[#This Row],[Stop]]-Tabelle2[[#This Row],[Start]]+1)</f>
        <v>1701</v>
      </c>
      <c r="G2736" s="16">
        <f>Tabelle2[[#This Row],[Size '[bp']]]/$F$3118*100</f>
        <v>5.8658813305653451E-2</v>
      </c>
      <c r="H2736" s="15" t="s">
        <v>10071</v>
      </c>
      <c r="I2736" s="14" t="s">
        <v>11307</v>
      </c>
      <c r="J2736" s="14" t="s">
        <v>6597</v>
      </c>
      <c r="K2736" s="30"/>
      <c r="L2736" s="30"/>
      <c r="M2736" s="20"/>
      <c r="N2736" s="20"/>
      <c r="O2736" s="20"/>
      <c r="P2736" s="20"/>
      <c r="Q2736" s="20"/>
    </row>
    <row r="2737" spans="1:17" x14ac:dyDescent="0.25">
      <c r="A2737" s="15" t="s">
        <v>508</v>
      </c>
      <c r="B2737" s="15" t="s">
        <v>6202</v>
      </c>
      <c r="C2737" s="15" t="s">
        <v>10072</v>
      </c>
      <c r="D2737" s="15">
        <v>2888724</v>
      </c>
      <c r="E2737" s="15">
        <v>2889233</v>
      </c>
      <c r="F2737" s="15">
        <f>ABS(Tabelle2[[#This Row],[Stop]]-Tabelle2[[#This Row],[Start]]+1)</f>
        <v>510</v>
      </c>
      <c r="G2737" s="16">
        <f>Tabelle2[[#This Row],[Size '[bp']]]/$F$3118*100</f>
        <v>1.7587298521977227E-2</v>
      </c>
      <c r="H2737" s="15" t="s">
        <v>10073</v>
      </c>
      <c r="I2737" s="14" t="s">
        <v>11308</v>
      </c>
      <c r="J2737" s="14" t="s">
        <v>6597</v>
      </c>
      <c r="K2737" s="30"/>
      <c r="L2737" s="30"/>
      <c r="M2737" s="20"/>
      <c r="N2737" s="20"/>
      <c r="O2737" s="20"/>
      <c r="P2737" s="20"/>
      <c r="Q2737" s="20"/>
    </row>
    <row r="2738" spans="1:17" x14ac:dyDescent="0.25">
      <c r="A2738" s="15" t="s">
        <v>507</v>
      </c>
      <c r="B2738" s="15" t="s">
        <v>6203</v>
      </c>
      <c r="C2738" s="15" t="s">
        <v>10074</v>
      </c>
      <c r="D2738" s="15">
        <v>2889237</v>
      </c>
      <c r="E2738" s="15">
        <v>2889512</v>
      </c>
      <c r="F2738" s="15">
        <f>ABS(Tabelle2[[#This Row],[Stop]]-Tabelle2[[#This Row],[Start]]+1)</f>
        <v>276</v>
      </c>
      <c r="G2738" s="16">
        <f>Tabelle2[[#This Row],[Size '[bp']]]/$F$3118*100</f>
        <v>9.517832141305322E-3</v>
      </c>
      <c r="H2738" s="15" t="s">
        <v>10075</v>
      </c>
      <c r="I2738" s="14" t="s">
        <v>11309</v>
      </c>
      <c r="J2738" s="14" t="s">
        <v>6597</v>
      </c>
      <c r="K2738" s="30"/>
      <c r="L2738" s="30"/>
      <c r="M2738" s="20"/>
      <c r="N2738" s="20"/>
      <c r="O2738" s="20"/>
      <c r="P2738" s="20"/>
      <c r="Q2738" s="20"/>
    </row>
    <row r="2739" spans="1:17" x14ac:dyDescent="0.25">
      <c r="A2739" s="15" t="s">
        <v>506</v>
      </c>
      <c r="B2739" s="15" t="s">
        <v>6204</v>
      </c>
      <c r="C2739" s="15" t="s">
        <v>10076</v>
      </c>
      <c r="D2739" s="15">
        <v>2889513</v>
      </c>
      <c r="E2739" s="15">
        <v>2889893</v>
      </c>
      <c r="F2739" s="15">
        <f>ABS(Tabelle2[[#This Row],[Stop]]-Tabelle2[[#This Row],[Start]]+1)</f>
        <v>381</v>
      </c>
      <c r="G2739" s="16">
        <f>Tabelle2[[#This Row],[Size '[bp']]]/$F$3118*100</f>
        <v>1.3138746542888869E-2</v>
      </c>
      <c r="H2739" s="15" t="s">
        <v>10077</v>
      </c>
      <c r="I2739" s="14" t="s">
        <v>11310</v>
      </c>
      <c r="J2739" s="14" t="s">
        <v>6597</v>
      </c>
      <c r="K2739" s="30"/>
      <c r="L2739" s="30"/>
      <c r="M2739" s="20"/>
      <c r="N2739" s="20"/>
      <c r="O2739" s="20"/>
      <c r="P2739" s="20"/>
      <c r="Q2739" s="20"/>
    </row>
    <row r="2740" spans="1:17" x14ac:dyDescent="0.25">
      <c r="A2740" s="15" t="s">
        <v>505</v>
      </c>
      <c r="B2740" s="15" t="s">
        <v>6205</v>
      </c>
      <c r="D2740" s="15">
        <v>2890928</v>
      </c>
      <c r="E2740" s="15">
        <v>2890329</v>
      </c>
      <c r="F2740" s="15">
        <f>ABS(Tabelle2[[#This Row],[Stop]]-Tabelle2[[#This Row],[Start]]+1)</f>
        <v>598</v>
      </c>
      <c r="G2740" s="16">
        <f>Tabelle2[[#This Row],[Size '[bp']]]/$F$3118*100</f>
        <v>2.0621969639494864E-2</v>
      </c>
      <c r="I2740" s="14" t="s">
        <v>7956</v>
      </c>
      <c r="J2740" s="14" t="s">
        <v>6563</v>
      </c>
      <c r="K2740" s="24"/>
      <c r="L2740" s="24"/>
      <c r="M2740" s="20"/>
      <c r="N2740" s="20"/>
      <c r="O2740" s="20"/>
      <c r="P2740" s="20"/>
      <c r="Q2740" s="20"/>
    </row>
    <row r="2741" spans="1:17" x14ac:dyDescent="0.25">
      <c r="A2741" s="15" t="s">
        <v>504</v>
      </c>
      <c r="B2741" s="15" t="s">
        <v>6206</v>
      </c>
      <c r="D2741" s="15">
        <v>2892065</v>
      </c>
      <c r="E2741" s="15">
        <v>2890935</v>
      </c>
      <c r="F2741" s="15">
        <f>ABS(Tabelle2[[#This Row],[Stop]]-Tabelle2[[#This Row],[Start]]+1)</f>
        <v>1129</v>
      </c>
      <c r="G2741" s="16">
        <f>Tabelle2[[#This Row],[Size '[bp']]]/$F$3118*100</f>
        <v>3.8933451041788802E-2</v>
      </c>
      <c r="I2741" s="14" t="s">
        <v>6560</v>
      </c>
      <c r="J2741" s="14" t="s">
        <v>11627</v>
      </c>
      <c r="K2741" s="24"/>
      <c r="L2741" s="24"/>
      <c r="M2741" s="20"/>
      <c r="N2741" s="20"/>
      <c r="O2741" s="20"/>
      <c r="P2741" s="20"/>
      <c r="Q2741" s="20"/>
    </row>
    <row r="2742" spans="1:17" x14ac:dyDescent="0.25">
      <c r="A2742" s="15" t="s">
        <v>503</v>
      </c>
      <c r="B2742" s="15" t="s">
        <v>6207</v>
      </c>
      <c r="D2742" s="15">
        <v>2892717</v>
      </c>
      <c r="E2742" s="15">
        <v>2892124</v>
      </c>
      <c r="F2742" s="15">
        <f>ABS(Tabelle2[[#This Row],[Stop]]-Tabelle2[[#This Row],[Start]]+1)</f>
        <v>592</v>
      </c>
      <c r="G2742" s="16">
        <f>Tabelle2[[#This Row],[Size '[bp']]]/$F$3118*100</f>
        <v>2.0415060245118664E-2</v>
      </c>
      <c r="I2742" s="14" t="s">
        <v>6589</v>
      </c>
      <c r="J2742" s="14" t="s">
        <v>11627</v>
      </c>
      <c r="K2742" s="24"/>
      <c r="L2742" s="24"/>
      <c r="M2742" s="20"/>
      <c r="N2742" s="20"/>
      <c r="O2742" s="20"/>
      <c r="P2742" s="20"/>
      <c r="Q2742" s="20"/>
    </row>
    <row r="2743" spans="1:17" x14ac:dyDescent="0.25">
      <c r="A2743" s="15" t="s">
        <v>502</v>
      </c>
      <c r="B2743" s="15" t="s">
        <v>6208</v>
      </c>
      <c r="D2743" s="15">
        <v>2893007</v>
      </c>
      <c r="E2743" s="15">
        <v>2892795</v>
      </c>
      <c r="F2743" s="15">
        <f>ABS(Tabelle2[[#This Row],[Stop]]-Tabelle2[[#This Row],[Start]]+1)</f>
        <v>211</v>
      </c>
      <c r="G2743" s="16">
        <f>Tabelle2[[#This Row],[Size '[bp']]]/$F$3118*100</f>
        <v>7.2763137022297938E-3</v>
      </c>
      <c r="I2743" s="14" t="s">
        <v>6560</v>
      </c>
      <c r="J2743" s="14" t="s">
        <v>11627</v>
      </c>
      <c r="K2743" s="24"/>
      <c r="L2743" s="24"/>
      <c r="M2743" s="20"/>
      <c r="N2743" s="20"/>
      <c r="O2743" s="20"/>
      <c r="P2743" s="20"/>
      <c r="Q2743" s="20"/>
    </row>
    <row r="2744" spans="1:17" x14ac:dyDescent="0.25">
      <c r="A2744" s="15" t="s">
        <v>501</v>
      </c>
      <c r="B2744" s="15" t="s">
        <v>6209</v>
      </c>
      <c r="C2744" s="15" t="s">
        <v>10078</v>
      </c>
      <c r="D2744" s="15">
        <v>2893023</v>
      </c>
      <c r="E2744" s="15">
        <v>2893604</v>
      </c>
      <c r="F2744" s="15">
        <f>ABS(Tabelle2[[#This Row],[Stop]]-Tabelle2[[#This Row],[Start]]+1)</f>
        <v>582</v>
      </c>
      <c r="G2744" s="16">
        <f>Tabelle2[[#This Row],[Size '[bp']]]/$F$3118*100</f>
        <v>2.0070211254491658E-2</v>
      </c>
      <c r="H2744" s="15" t="s">
        <v>10079</v>
      </c>
      <c r="I2744" s="14" t="s">
        <v>10080</v>
      </c>
      <c r="J2744" s="14" t="s">
        <v>7682</v>
      </c>
      <c r="K2744" s="24"/>
      <c r="L2744" s="24"/>
      <c r="M2744" s="20"/>
      <c r="N2744" s="20"/>
      <c r="O2744" s="20"/>
      <c r="P2744" s="20"/>
      <c r="Q2744" s="20"/>
    </row>
    <row r="2745" spans="1:17" ht="25.5" x14ac:dyDescent="0.25">
      <c r="A2745" s="15" t="s">
        <v>500</v>
      </c>
      <c r="B2745" s="15" t="s">
        <v>6210</v>
      </c>
      <c r="C2745" s="15" t="s">
        <v>11311</v>
      </c>
      <c r="D2745" s="15">
        <v>2893594</v>
      </c>
      <c r="E2745" s="15">
        <v>2894601</v>
      </c>
      <c r="F2745" s="15">
        <f>ABS(Tabelle2[[#This Row],[Stop]]-Tabelle2[[#This Row],[Start]]+1)</f>
        <v>1008</v>
      </c>
      <c r="G2745" s="16">
        <f>Tabelle2[[#This Row],[Size '[bp']]]/$F$3118*100</f>
        <v>3.4760778255202046E-2</v>
      </c>
      <c r="H2745" s="15" t="s">
        <v>10081</v>
      </c>
      <c r="I2745" s="14" t="s">
        <v>10082</v>
      </c>
      <c r="J2745" s="14" t="s">
        <v>6643</v>
      </c>
      <c r="K2745" s="30"/>
      <c r="L2745" s="30"/>
      <c r="M2745" s="20" t="s">
        <v>11312</v>
      </c>
      <c r="N2745" s="20"/>
      <c r="O2745" s="20"/>
      <c r="P2745" s="20"/>
      <c r="Q2745" s="20"/>
    </row>
    <row r="2746" spans="1:17" ht="25.5" x14ac:dyDescent="0.25">
      <c r="A2746" s="15" t="s">
        <v>499</v>
      </c>
      <c r="B2746" s="15" t="s">
        <v>6211</v>
      </c>
      <c r="C2746" s="15" t="s">
        <v>10083</v>
      </c>
      <c r="D2746" s="15">
        <v>2894628</v>
      </c>
      <c r="E2746" s="15">
        <v>2895419</v>
      </c>
      <c r="F2746" s="15">
        <f>ABS(Tabelle2[[#This Row],[Stop]]-Tabelle2[[#This Row],[Start]]+1)</f>
        <v>792</v>
      </c>
      <c r="G2746" s="16">
        <f>Tabelle2[[#This Row],[Size '[bp']]]/$F$3118*100</f>
        <v>2.7312040057658749E-2</v>
      </c>
      <c r="H2746" s="15" t="s">
        <v>10084</v>
      </c>
      <c r="I2746" s="14" t="s">
        <v>10085</v>
      </c>
      <c r="J2746" s="14" t="s">
        <v>6554</v>
      </c>
      <c r="K2746" s="24"/>
      <c r="L2746" s="24"/>
      <c r="M2746" s="20"/>
      <c r="N2746" s="20"/>
      <c r="O2746" s="20"/>
      <c r="P2746" s="20"/>
      <c r="Q2746" s="20"/>
    </row>
    <row r="2747" spans="1:17" x14ac:dyDescent="0.25">
      <c r="A2747" s="15" t="s">
        <v>498</v>
      </c>
      <c r="B2747" s="15" t="s">
        <v>6212</v>
      </c>
      <c r="C2747" s="15" t="s">
        <v>10086</v>
      </c>
      <c r="D2747" s="15">
        <v>2895426</v>
      </c>
      <c r="E2747" s="15">
        <v>2896928</v>
      </c>
      <c r="F2747" s="15">
        <f>ABS(Tabelle2[[#This Row],[Stop]]-Tabelle2[[#This Row],[Start]]+1)</f>
        <v>1503</v>
      </c>
      <c r="G2747" s="16">
        <f>Tabelle2[[#This Row],[Size '[bp']]]/$F$3118*100</f>
        <v>5.1830803291238764E-2</v>
      </c>
      <c r="H2747" s="15" t="s">
        <v>10087</v>
      </c>
      <c r="I2747" s="14" t="s">
        <v>10088</v>
      </c>
      <c r="J2747" s="14" t="s">
        <v>6632</v>
      </c>
      <c r="K2747" s="30"/>
      <c r="L2747" s="30"/>
      <c r="M2747" s="30" t="s">
        <v>11184</v>
      </c>
      <c r="N2747" s="20"/>
      <c r="O2747" s="20"/>
      <c r="P2747" s="20"/>
      <c r="Q2747" s="20"/>
    </row>
    <row r="2748" spans="1:17" x14ac:dyDescent="0.25">
      <c r="A2748" s="15" t="s">
        <v>497</v>
      </c>
      <c r="B2748" s="15" t="s">
        <v>6213</v>
      </c>
      <c r="D2748" s="15">
        <v>2898455</v>
      </c>
      <c r="E2748" s="15">
        <v>2897259</v>
      </c>
      <c r="F2748" s="15">
        <f>ABS(Tabelle2[[#This Row],[Stop]]-Tabelle2[[#This Row],[Start]]+1)</f>
        <v>1195</v>
      </c>
      <c r="G2748" s="16">
        <f>Tabelle2[[#This Row],[Size '[bp']]]/$F$3118*100</f>
        <v>4.1209454379927034E-2</v>
      </c>
      <c r="I2748" s="14" t="s">
        <v>10089</v>
      </c>
      <c r="J2748" s="14" t="s">
        <v>6563</v>
      </c>
      <c r="K2748" s="24"/>
      <c r="L2748" s="24"/>
      <c r="M2748" s="20"/>
      <c r="N2748" s="20"/>
      <c r="O2748" s="20"/>
      <c r="P2748" s="20"/>
      <c r="Q2748" s="20"/>
    </row>
    <row r="2749" spans="1:17" x14ac:dyDescent="0.25">
      <c r="A2749" s="15" t="s">
        <v>496</v>
      </c>
      <c r="B2749" s="15" t="s">
        <v>6214</v>
      </c>
      <c r="D2749" s="15">
        <v>2898705</v>
      </c>
      <c r="E2749" s="15">
        <v>2900015</v>
      </c>
      <c r="F2749" s="15">
        <f>ABS(Tabelle2[[#This Row],[Stop]]-Tabelle2[[#This Row],[Start]]+1)</f>
        <v>1311</v>
      </c>
      <c r="G2749" s="16">
        <f>Tabelle2[[#This Row],[Size '[bp']]]/$F$3118*100</f>
        <v>4.520970267120028E-2</v>
      </c>
      <c r="I2749" s="14" t="s">
        <v>10090</v>
      </c>
      <c r="J2749" s="14" t="s">
        <v>6597</v>
      </c>
      <c r="K2749" s="24"/>
      <c r="L2749" s="24"/>
      <c r="M2749" s="20"/>
      <c r="N2749" s="20"/>
      <c r="O2749" s="20"/>
      <c r="P2749" s="20"/>
      <c r="Q2749" s="20"/>
    </row>
    <row r="2750" spans="1:17" x14ac:dyDescent="0.25">
      <c r="A2750" s="15" t="s">
        <v>495</v>
      </c>
      <c r="B2750" s="15" t="s">
        <v>6215</v>
      </c>
      <c r="D2750" s="15">
        <v>2900854</v>
      </c>
      <c r="E2750" s="15">
        <v>2900012</v>
      </c>
      <c r="F2750" s="15">
        <f>ABS(Tabelle2[[#This Row],[Stop]]-Tabelle2[[#This Row],[Start]]+1)</f>
        <v>841</v>
      </c>
      <c r="G2750" s="16">
        <f>Tabelle2[[#This Row],[Size '[bp']]]/$F$3118*100</f>
        <v>2.9001800111731074E-2</v>
      </c>
      <c r="I2750" s="14" t="s">
        <v>10091</v>
      </c>
      <c r="J2750" s="14" t="s">
        <v>6563</v>
      </c>
      <c r="K2750" s="24"/>
      <c r="L2750" s="24"/>
      <c r="M2750" s="20"/>
      <c r="N2750" s="20"/>
      <c r="O2750" s="20"/>
      <c r="P2750" s="20"/>
      <c r="Q2750" s="20"/>
    </row>
    <row r="2751" spans="1:17" x14ac:dyDescent="0.25">
      <c r="A2751" s="15" t="s">
        <v>494</v>
      </c>
      <c r="B2751" s="15" t="s">
        <v>6216</v>
      </c>
      <c r="D2751" s="15">
        <v>2901614</v>
      </c>
      <c r="E2751" s="15">
        <v>2900856</v>
      </c>
      <c r="F2751" s="15">
        <f>ABS(Tabelle2[[#This Row],[Stop]]-Tabelle2[[#This Row],[Start]]+1)</f>
        <v>757</v>
      </c>
      <c r="G2751" s="16">
        <f>Tabelle2[[#This Row],[Size '[bp']]]/$F$3118*100</f>
        <v>2.6105068590464235E-2</v>
      </c>
      <c r="I2751" s="14" t="s">
        <v>8358</v>
      </c>
      <c r="J2751" s="14" t="s">
        <v>6563</v>
      </c>
      <c r="K2751" s="24"/>
      <c r="L2751" s="24"/>
      <c r="M2751" s="20"/>
      <c r="N2751" s="20"/>
      <c r="O2751" s="20"/>
      <c r="P2751" s="20"/>
      <c r="Q2751" s="20"/>
    </row>
    <row r="2752" spans="1:17" x14ac:dyDescent="0.25">
      <c r="A2752" s="15" t="s">
        <v>493</v>
      </c>
      <c r="B2752" s="15" t="s">
        <v>6217</v>
      </c>
      <c r="D2752" s="15">
        <v>2902539</v>
      </c>
      <c r="E2752" s="15">
        <v>2901607</v>
      </c>
      <c r="F2752" s="15">
        <f>ABS(Tabelle2[[#This Row],[Stop]]-Tabelle2[[#This Row],[Start]]+1)</f>
        <v>931</v>
      </c>
      <c r="G2752" s="16">
        <f>Tabelle2[[#This Row],[Size '[bp']]]/$F$3118*100</f>
        <v>3.2105441027374115E-2</v>
      </c>
      <c r="I2752" s="14" t="s">
        <v>7727</v>
      </c>
      <c r="J2752" s="14" t="s">
        <v>6563</v>
      </c>
      <c r="K2752" s="24"/>
      <c r="L2752" s="24"/>
      <c r="M2752" s="20"/>
      <c r="N2752" s="20"/>
      <c r="O2752" s="20"/>
      <c r="P2752" s="20"/>
      <c r="Q2752" s="20"/>
    </row>
    <row r="2753" spans="1:17" ht="25.5" x14ac:dyDescent="0.25">
      <c r="A2753" s="15" t="s">
        <v>492</v>
      </c>
      <c r="B2753" s="15" t="s">
        <v>6218</v>
      </c>
      <c r="D2753" s="15">
        <v>2903055</v>
      </c>
      <c r="E2753" s="15">
        <v>2902561</v>
      </c>
      <c r="F2753" s="15">
        <f>ABS(Tabelle2[[#This Row],[Stop]]-Tabelle2[[#This Row],[Start]]+1)</f>
        <v>493</v>
      </c>
      <c r="G2753" s="16">
        <f>Tabelle2[[#This Row],[Size '[bp']]]/$F$3118*100</f>
        <v>1.700105523791132E-2</v>
      </c>
      <c r="I2753" s="14" t="s">
        <v>10092</v>
      </c>
      <c r="J2753" s="14" t="s">
        <v>6554</v>
      </c>
      <c r="K2753" s="24"/>
      <c r="L2753" s="24"/>
      <c r="M2753" s="20"/>
      <c r="N2753" s="20"/>
      <c r="O2753" s="20"/>
      <c r="P2753" s="20"/>
      <c r="Q2753" s="20"/>
    </row>
    <row r="2754" spans="1:17" ht="25.5" x14ac:dyDescent="0.25">
      <c r="A2754" s="15" t="s">
        <v>491</v>
      </c>
      <c r="B2754" s="15" t="s">
        <v>6219</v>
      </c>
      <c r="C2754" s="15" t="s">
        <v>10093</v>
      </c>
      <c r="D2754" s="15">
        <v>2903142</v>
      </c>
      <c r="E2754" s="15">
        <v>2904647</v>
      </c>
      <c r="F2754" s="15">
        <f>ABS(Tabelle2[[#This Row],[Stop]]-Tabelle2[[#This Row],[Start]]+1)</f>
        <v>1506</v>
      </c>
      <c r="G2754" s="16">
        <f>Tabelle2[[#This Row],[Size '[bp']]]/$F$3118*100</f>
        <v>5.1934257988426866E-2</v>
      </c>
      <c r="H2754" s="15" t="s">
        <v>10094</v>
      </c>
      <c r="I2754" s="14" t="s">
        <v>10095</v>
      </c>
      <c r="J2754" s="14" t="s">
        <v>10096</v>
      </c>
      <c r="K2754" s="24"/>
      <c r="L2754" s="24"/>
      <c r="M2754" s="20"/>
      <c r="N2754" s="20"/>
      <c r="O2754" s="20"/>
      <c r="P2754" s="20"/>
      <c r="Q2754" s="20"/>
    </row>
    <row r="2755" spans="1:17" ht="25.5" x14ac:dyDescent="0.25">
      <c r="A2755" s="15" t="s">
        <v>490</v>
      </c>
      <c r="B2755" s="15" t="s">
        <v>6220</v>
      </c>
      <c r="C2755" s="15" t="s">
        <v>10097</v>
      </c>
      <c r="D2755" s="15">
        <v>2904648</v>
      </c>
      <c r="E2755" s="15">
        <v>2905682</v>
      </c>
      <c r="F2755" s="15">
        <f>ABS(Tabelle2[[#This Row],[Stop]]-Tabelle2[[#This Row],[Start]]+1)</f>
        <v>1035</v>
      </c>
      <c r="G2755" s="16">
        <f>Tabelle2[[#This Row],[Size '[bp']]]/$F$3118*100</f>
        <v>3.5691870529894955E-2</v>
      </c>
      <c r="H2755" s="15" t="s">
        <v>10098</v>
      </c>
      <c r="I2755" s="14" t="s">
        <v>10095</v>
      </c>
      <c r="J2755" s="14" t="s">
        <v>10096</v>
      </c>
      <c r="K2755" s="24"/>
      <c r="L2755" s="24"/>
      <c r="M2755" s="20"/>
      <c r="N2755" s="20"/>
      <c r="O2755" s="20"/>
      <c r="P2755" s="20"/>
      <c r="Q2755" s="20"/>
    </row>
    <row r="2756" spans="1:17" x14ac:dyDescent="0.25">
      <c r="A2756" s="15" t="s">
        <v>489</v>
      </c>
      <c r="B2756" s="15" t="s">
        <v>6221</v>
      </c>
      <c r="C2756" s="15" t="s">
        <v>10099</v>
      </c>
      <c r="D2756" s="15">
        <v>2905672</v>
      </c>
      <c r="E2756" s="15">
        <v>2908140</v>
      </c>
      <c r="F2756" s="15">
        <f>ABS(Tabelle2[[#This Row],[Stop]]-Tabelle2[[#This Row],[Start]]+1)</f>
        <v>2469</v>
      </c>
      <c r="G2756" s="16">
        <f>Tabelle2[[#This Row],[Size '[bp']]]/$F$3118*100</f>
        <v>8.51432157858074E-2</v>
      </c>
      <c r="H2756" s="15" t="s">
        <v>10100</v>
      </c>
      <c r="I2756" s="14" t="s">
        <v>10101</v>
      </c>
      <c r="J2756" s="14" t="s">
        <v>7682</v>
      </c>
      <c r="K2756" s="24"/>
      <c r="L2756" s="24"/>
      <c r="M2756" s="20" t="s">
        <v>10739</v>
      </c>
      <c r="N2756" s="20"/>
      <c r="O2756" s="20"/>
      <c r="P2756" s="20"/>
      <c r="Q2756" s="20"/>
    </row>
    <row r="2757" spans="1:17" ht="38.25" x14ac:dyDescent="0.25">
      <c r="A2757" s="15" t="s">
        <v>488</v>
      </c>
      <c r="B2757" s="15" t="s">
        <v>6222</v>
      </c>
      <c r="C2757" s="15" t="s">
        <v>10102</v>
      </c>
      <c r="D2757" s="15">
        <v>2909813</v>
      </c>
      <c r="E2757" s="15">
        <v>2908620</v>
      </c>
      <c r="F2757" s="15">
        <f>ABS(Tabelle2[[#This Row],[Stop]]-Tabelle2[[#This Row],[Start]]+1)</f>
        <v>1192</v>
      </c>
      <c r="G2757" s="16">
        <f>Tabelle2[[#This Row],[Size '[bp']]]/$F$3118*100</f>
        <v>4.1105999682738925E-2</v>
      </c>
      <c r="H2757" s="15" t="s">
        <v>10103</v>
      </c>
      <c r="I2757" s="14" t="s">
        <v>10104</v>
      </c>
      <c r="J2757" s="14" t="s">
        <v>9532</v>
      </c>
      <c r="K2757" s="30" t="s">
        <v>10105</v>
      </c>
      <c r="L2757" s="30"/>
      <c r="M2757" s="20" t="s">
        <v>11313</v>
      </c>
      <c r="N2757" s="20"/>
      <c r="O2757" s="20"/>
      <c r="P2757" s="20"/>
      <c r="Q2757" s="20"/>
    </row>
    <row r="2758" spans="1:17" ht="38.25" x14ac:dyDescent="0.25">
      <c r="A2758" s="15" t="s">
        <v>487</v>
      </c>
      <c r="B2758" s="15" t="s">
        <v>6223</v>
      </c>
      <c r="C2758" s="15" t="s">
        <v>10106</v>
      </c>
      <c r="D2758" s="15">
        <v>2911198</v>
      </c>
      <c r="E2758" s="15">
        <v>2909813</v>
      </c>
      <c r="F2758" s="15">
        <f>ABS(Tabelle2[[#This Row],[Stop]]-Tabelle2[[#This Row],[Start]]+1)</f>
        <v>1384</v>
      </c>
      <c r="G2758" s="16">
        <f>Tabelle2[[#This Row],[Size '[bp']]]/$F$3118*100</f>
        <v>4.7727100302777416E-2</v>
      </c>
      <c r="H2758" s="15" t="s">
        <v>10107</v>
      </c>
      <c r="I2758" s="14" t="s">
        <v>10108</v>
      </c>
      <c r="J2758" s="14" t="s">
        <v>9532</v>
      </c>
      <c r="K2758" s="30" t="s">
        <v>10109</v>
      </c>
      <c r="L2758" s="30"/>
      <c r="M2758" s="20" t="s">
        <v>11313</v>
      </c>
      <c r="N2758" s="20"/>
      <c r="O2758" s="20"/>
      <c r="P2758" s="20"/>
      <c r="Q2758" s="20"/>
    </row>
    <row r="2759" spans="1:17" x14ac:dyDescent="0.25">
      <c r="A2759" s="15" t="s">
        <v>486</v>
      </c>
      <c r="B2759" s="15" t="s">
        <v>6224</v>
      </c>
      <c r="C2759" s="15" t="s">
        <v>10110</v>
      </c>
      <c r="D2759" s="15">
        <v>2911711</v>
      </c>
      <c r="E2759" s="15">
        <v>2913078</v>
      </c>
      <c r="F2759" s="15">
        <f>ABS(Tabelle2[[#This Row],[Stop]]-Tabelle2[[#This Row],[Start]]+1)</f>
        <v>1368</v>
      </c>
      <c r="G2759" s="16">
        <f>Tabelle2[[#This Row],[Size '[bp']]]/$F$3118*100</f>
        <v>4.7175341917774206E-2</v>
      </c>
      <c r="H2759" s="15" t="s">
        <v>10111</v>
      </c>
      <c r="I2759" s="14" t="s">
        <v>10112</v>
      </c>
      <c r="J2759" s="14" t="s">
        <v>6690</v>
      </c>
      <c r="K2759" s="24"/>
      <c r="L2759" s="24"/>
      <c r="M2759" s="20"/>
      <c r="N2759" s="20"/>
      <c r="O2759" s="20"/>
      <c r="P2759" s="20"/>
      <c r="Q2759" s="20"/>
    </row>
    <row r="2760" spans="1:17" x14ac:dyDescent="0.25">
      <c r="A2760" s="15" t="s">
        <v>485</v>
      </c>
      <c r="B2760" s="15" t="s">
        <v>6225</v>
      </c>
      <c r="D2760" s="15">
        <v>2913213</v>
      </c>
      <c r="E2760" s="15">
        <v>2913761</v>
      </c>
      <c r="F2760" s="15">
        <f>ABS(Tabelle2[[#This Row],[Stop]]-Tabelle2[[#This Row],[Start]]+1)</f>
        <v>549</v>
      </c>
      <c r="G2760" s="16">
        <f>Tabelle2[[#This Row],[Size '[bp']]]/$F$3118*100</f>
        <v>1.8932209585422542E-2</v>
      </c>
      <c r="I2760" s="14" t="s">
        <v>10113</v>
      </c>
      <c r="J2760" s="14" t="s">
        <v>6563</v>
      </c>
      <c r="K2760" s="24"/>
      <c r="L2760" s="24"/>
      <c r="M2760" s="20"/>
      <c r="N2760" s="20"/>
      <c r="O2760" s="20"/>
      <c r="P2760" s="20"/>
      <c r="Q2760" s="20"/>
    </row>
    <row r="2761" spans="1:17" x14ac:dyDescent="0.25">
      <c r="A2761" s="15" t="s">
        <v>484</v>
      </c>
      <c r="B2761" s="15" t="s">
        <v>6226</v>
      </c>
      <c r="D2761" s="15">
        <v>2914760</v>
      </c>
      <c r="E2761" s="15">
        <v>2913750</v>
      </c>
      <c r="F2761" s="15">
        <f>ABS(Tabelle2[[#This Row],[Stop]]-Tabelle2[[#This Row],[Start]]+1)</f>
        <v>1009</v>
      </c>
      <c r="G2761" s="16">
        <f>Tabelle2[[#This Row],[Size '[bp']]]/$F$3118*100</f>
        <v>3.4795263154264747E-2</v>
      </c>
      <c r="I2761" s="14" t="s">
        <v>6589</v>
      </c>
      <c r="J2761" s="14" t="s">
        <v>11627</v>
      </c>
      <c r="K2761" s="24"/>
      <c r="L2761" s="24"/>
      <c r="M2761" s="20"/>
      <c r="N2761" s="20"/>
      <c r="O2761" s="20"/>
      <c r="P2761" s="20"/>
      <c r="Q2761" s="20"/>
    </row>
    <row r="2762" spans="1:17" x14ac:dyDescent="0.25">
      <c r="A2762" s="15" t="s">
        <v>483</v>
      </c>
      <c r="B2762" s="15" t="s">
        <v>6227</v>
      </c>
      <c r="D2762" s="15">
        <v>2915806</v>
      </c>
      <c r="E2762" s="15">
        <v>2914775</v>
      </c>
      <c r="F2762" s="15">
        <f>ABS(Tabelle2[[#This Row],[Stop]]-Tabelle2[[#This Row],[Start]]+1)</f>
        <v>1030</v>
      </c>
      <c r="G2762" s="16">
        <f>Tabelle2[[#This Row],[Size '[bp']]]/$F$3118*100</f>
        <v>3.5519446034581459E-2</v>
      </c>
      <c r="I2762" s="14" t="s">
        <v>6589</v>
      </c>
      <c r="J2762" s="14" t="s">
        <v>11627</v>
      </c>
      <c r="K2762" s="24"/>
      <c r="L2762" s="24"/>
      <c r="M2762" s="20"/>
      <c r="N2762" s="20"/>
      <c r="O2762" s="20"/>
      <c r="P2762" s="20"/>
      <c r="Q2762" s="20"/>
    </row>
    <row r="2763" spans="1:17" x14ac:dyDescent="0.25">
      <c r="A2763" s="15" t="s">
        <v>482</v>
      </c>
      <c r="B2763" s="15" t="s">
        <v>6228</v>
      </c>
      <c r="D2763" s="15">
        <v>2916313</v>
      </c>
      <c r="E2763" s="15">
        <v>2915912</v>
      </c>
      <c r="F2763" s="15">
        <f>ABS(Tabelle2[[#This Row],[Stop]]-Tabelle2[[#This Row],[Start]]+1)</f>
        <v>400</v>
      </c>
      <c r="G2763" s="16">
        <f>Tabelle2[[#This Row],[Size '[bp']]]/$F$3118*100</f>
        <v>1.3793959625080178E-2</v>
      </c>
      <c r="I2763" s="14" t="s">
        <v>6704</v>
      </c>
      <c r="J2763" s="14" t="s">
        <v>6563</v>
      </c>
      <c r="K2763" s="24"/>
      <c r="L2763" s="24"/>
      <c r="M2763" s="20"/>
      <c r="N2763" s="20"/>
      <c r="O2763" s="20"/>
      <c r="P2763" s="20"/>
      <c r="Q2763" s="20"/>
    </row>
    <row r="2764" spans="1:17" x14ac:dyDescent="0.25">
      <c r="A2764" s="15" t="s">
        <v>481</v>
      </c>
      <c r="B2764" s="15" t="s">
        <v>6229</v>
      </c>
      <c r="C2764" s="15" t="s">
        <v>10114</v>
      </c>
      <c r="D2764" s="15">
        <v>2917541</v>
      </c>
      <c r="E2764" s="15">
        <v>2916315</v>
      </c>
      <c r="F2764" s="15">
        <f>ABS(Tabelle2[[#This Row],[Stop]]-Tabelle2[[#This Row],[Start]]+1)</f>
        <v>1225</v>
      </c>
      <c r="G2764" s="16">
        <f>Tabelle2[[#This Row],[Size '[bp']]]/$F$3118*100</f>
        <v>4.2244001351808044E-2</v>
      </c>
      <c r="H2764" s="15" t="s">
        <v>10115</v>
      </c>
      <c r="I2764" s="14" t="s">
        <v>10639</v>
      </c>
      <c r="J2764" s="14" t="s">
        <v>6708</v>
      </c>
      <c r="K2764" s="24"/>
      <c r="L2764" s="24"/>
      <c r="M2764" s="20"/>
      <c r="N2764" s="20"/>
      <c r="O2764" s="20"/>
      <c r="P2764" s="20"/>
      <c r="Q2764" s="20"/>
    </row>
    <row r="2765" spans="1:17" x14ac:dyDescent="0.25">
      <c r="A2765" s="15" t="s">
        <v>480</v>
      </c>
      <c r="B2765" s="15" t="s">
        <v>6230</v>
      </c>
      <c r="D2765" s="15">
        <v>2919709</v>
      </c>
      <c r="E2765" s="15">
        <v>2918942</v>
      </c>
      <c r="F2765" s="15">
        <f>ABS(Tabelle2[[#This Row],[Stop]]-Tabelle2[[#This Row],[Start]]+1)</f>
        <v>766</v>
      </c>
      <c r="G2765" s="16">
        <f>Tabelle2[[#This Row],[Size '[bp']]]/$F$3118*100</f>
        <v>2.641543268202854E-2</v>
      </c>
      <c r="I2765" s="14" t="s">
        <v>6589</v>
      </c>
      <c r="J2765" s="14" t="s">
        <v>11627</v>
      </c>
      <c r="K2765" s="24"/>
      <c r="L2765" s="24"/>
      <c r="M2765" s="20"/>
      <c r="N2765" s="20"/>
      <c r="O2765" s="20"/>
      <c r="P2765" s="20"/>
      <c r="Q2765" s="20"/>
    </row>
    <row r="2766" spans="1:17" ht="25.5" x14ac:dyDescent="0.25">
      <c r="A2766" s="15" t="s">
        <v>479</v>
      </c>
      <c r="B2766" s="15" t="s">
        <v>6231</v>
      </c>
      <c r="C2766" s="15" t="s">
        <v>10116</v>
      </c>
      <c r="D2766" s="15">
        <v>2920897</v>
      </c>
      <c r="E2766" s="15">
        <v>2920001</v>
      </c>
      <c r="F2766" s="15">
        <f>ABS(Tabelle2[[#This Row],[Stop]]-Tabelle2[[#This Row],[Start]]+1)</f>
        <v>895</v>
      </c>
      <c r="G2766" s="16">
        <f>Tabelle2[[#This Row],[Size '[bp']]]/$F$3118*100</f>
        <v>3.0863984661116894E-2</v>
      </c>
      <c r="H2766" s="15" t="s">
        <v>10117</v>
      </c>
      <c r="I2766" s="14" t="s">
        <v>7647</v>
      </c>
      <c r="J2766" s="14" t="s">
        <v>6554</v>
      </c>
      <c r="K2766" s="24"/>
      <c r="L2766" s="24"/>
      <c r="M2766" s="20"/>
      <c r="N2766" s="20"/>
      <c r="O2766" s="20"/>
      <c r="P2766" s="20"/>
      <c r="Q2766" s="20"/>
    </row>
    <row r="2767" spans="1:17" ht="25.5" x14ac:dyDescent="0.25">
      <c r="A2767" s="15" t="s">
        <v>478</v>
      </c>
      <c r="B2767" s="15" t="s">
        <v>6232</v>
      </c>
      <c r="C2767" s="15" t="s">
        <v>10118</v>
      </c>
      <c r="D2767" s="15">
        <v>2921192</v>
      </c>
      <c r="E2767" s="15">
        <v>2920923</v>
      </c>
      <c r="F2767" s="15">
        <f>ABS(Tabelle2[[#This Row],[Stop]]-Tabelle2[[#This Row],[Start]]+1)</f>
        <v>268</v>
      </c>
      <c r="G2767" s="16">
        <f>Tabelle2[[#This Row],[Size '[bp']]]/$F$3118*100</f>
        <v>9.2419529488037191E-3</v>
      </c>
      <c r="H2767" s="15" t="s">
        <v>10117</v>
      </c>
      <c r="I2767" s="14" t="s">
        <v>7647</v>
      </c>
      <c r="J2767" s="14" t="s">
        <v>6554</v>
      </c>
      <c r="K2767" s="24"/>
      <c r="L2767" s="24"/>
      <c r="M2767" s="20"/>
      <c r="N2767" s="20"/>
      <c r="O2767" s="20"/>
      <c r="P2767" s="20"/>
      <c r="Q2767" s="20"/>
    </row>
    <row r="2768" spans="1:17" ht="25.5" x14ac:dyDescent="0.25">
      <c r="A2768" s="15" t="s">
        <v>477</v>
      </c>
      <c r="B2768" s="15" t="s">
        <v>6233</v>
      </c>
      <c r="C2768" s="15" t="s">
        <v>10119</v>
      </c>
      <c r="D2768" s="15">
        <v>2922494</v>
      </c>
      <c r="E2768" s="15">
        <v>2921352</v>
      </c>
      <c r="F2768" s="15">
        <f>ABS(Tabelle2[[#This Row],[Stop]]-Tabelle2[[#This Row],[Start]]+1)</f>
        <v>1141</v>
      </c>
      <c r="G2768" s="16">
        <f>Tabelle2[[#This Row],[Size '[bp']]]/$F$3118*100</f>
        <v>3.9347269830541202E-2</v>
      </c>
      <c r="H2768" s="15" t="s">
        <v>10120</v>
      </c>
      <c r="I2768" s="14" t="s">
        <v>6933</v>
      </c>
      <c r="J2768" s="14" t="s">
        <v>7096</v>
      </c>
      <c r="K2768" s="24"/>
      <c r="L2768" s="24"/>
      <c r="M2768" s="20"/>
      <c r="N2768" s="20"/>
      <c r="O2768" s="20"/>
      <c r="P2768" s="20"/>
      <c r="Q2768" s="20"/>
    </row>
    <row r="2769" spans="1:17" x14ac:dyDescent="0.25">
      <c r="A2769" s="15" t="s">
        <v>476</v>
      </c>
      <c r="B2769" s="15" t="s">
        <v>6234</v>
      </c>
      <c r="C2769" s="15" t="s">
        <v>10121</v>
      </c>
      <c r="D2769" s="15">
        <v>2923188</v>
      </c>
      <c r="E2769" s="15">
        <v>2922568</v>
      </c>
      <c r="F2769" s="15">
        <f>ABS(Tabelle2[[#This Row],[Stop]]-Tabelle2[[#This Row],[Start]]+1)</f>
        <v>619</v>
      </c>
      <c r="G2769" s="16">
        <f>Tabelle2[[#This Row],[Size '[bp']]]/$F$3118*100</f>
        <v>2.1346152519811572E-2</v>
      </c>
      <c r="H2769" s="15" t="s">
        <v>10122</v>
      </c>
      <c r="I2769" s="14" t="s">
        <v>6931</v>
      </c>
      <c r="J2769" s="14" t="s">
        <v>6566</v>
      </c>
      <c r="K2769" s="24"/>
      <c r="L2769" s="24"/>
      <c r="M2769" s="20"/>
      <c r="N2769" s="20"/>
      <c r="O2769" s="20"/>
      <c r="P2769" s="20"/>
      <c r="Q2769" s="20"/>
    </row>
    <row r="2770" spans="1:17" ht="25.5" x14ac:dyDescent="0.25">
      <c r="A2770" s="15" t="s">
        <v>475</v>
      </c>
      <c r="B2770" s="15" t="s">
        <v>6235</v>
      </c>
      <c r="C2770" s="15" t="s">
        <v>474</v>
      </c>
      <c r="D2770" s="15">
        <v>2925029</v>
      </c>
      <c r="E2770" s="15">
        <v>2923737</v>
      </c>
      <c r="F2770" s="15">
        <f>ABS(Tabelle2[[#This Row],[Stop]]-Tabelle2[[#This Row],[Start]]+1)</f>
        <v>1291</v>
      </c>
      <c r="G2770" s="16">
        <f>Tabelle2[[#This Row],[Size '[bp']]]/$F$3118*100</f>
        <v>4.4520004689946269E-2</v>
      </c>
      <c r="H2770" s="15" t="s">
        <v>10123</v>
      </c>
      <c r="I2770" s="14" t="s">
        <v>11281</v>
      </c>
      <c r="J2770" s="14" t="s">
        <v>6708</v>
      </c>
      <c r="K2770" s="24"/>
      <c r="L2770" s="24"/>
      <c r="M2770" s="20"/>
      <c r="N2770" s="20"/>
      <c r="O2770" s="20"/>
      <c r="P2770" s="20"/>
      <c r="Q2770" s="20"/>
    </row>
    <row r="2771" spans="1:17" x14ac:dyDescent="0.25">
      <c r="A2771" s="15" t="s">
        <v>473</v>
      </c>
      <c r="B2771" s="15" t="s">
        <v>6236</v>
      </c>
      <c r="D2771" s="15">
        <v>2925149</v>
      </c>
      <c r="E2771" s="15">
        <v>2926000</v>
      </c>
      <c r="F2771" s="15">
        <f>ABS(Tabelle2[[#This Row],[Stop]]-Tabelle2[[#This Row],[Start]]+1)</f>
        <v>852</v>
      </c>
      <c r="G2771" s="16">
        <f>Tabelle2[[#This Row],[Size '[bp']]]/$F$3118*100</f>
        <v>2.9381134001420776E-2</v>
      </c>
      <c r="I2771" s="14" t="s">
        <v>6560</v>
      </c>
      <c r="J2771" s="14" t="s">
        <v>11627</v>
      </c>
      <c r="K2771" s="24"/>
      <c r="L2771" s="24"/>
      <c r="M2771" s="20"/>
      <c r="N2771" s="20"/>
      <c r="O2771" s="20"/>
      <c r="P2771" s="20"/>
      <c r="Q2771" s="20"/>
    </row>
    <row r="2772" spans="1:17" x14ac:dyDescent="0.25">
      <c r="A2772" s="15" t="s">
        <v>472</v>
      </c>
      <c r="D2772" s="15">
        <v>2926015</v>
      </c>
      <c r="E2772" s="15">
        <v>2926281</v>
      </c>
      <c r="F2772" s="15">
        <f>ABS(Tabelle2[[#This Row],[Stop]]-Tabelle2[[#This Row],[Start]]+1)</f>
        <v>267</v>
      </c>
      <c r="G2772" s="16">
        <f>Tabelle2[[#This Row],[Size '[bp']]]/$F$3118*100</f>
        <v>9.2074680497410185E-3</v>
      </c>
      <c r="I2772" s="14" t="s">
        <v>6564</v>
      </c>
      <c r="J2772" s="14" t="s">
        <v>11627</v>
      </c>
      <c r="K2772" s="24"/>
      <c r="L2772" s="24"/>
      <c r="M2772" s="20"/>
      <c r="N2772" s="20"/>
      <c r="O2772" s="20"/>
      <c r="P2772" s="20"/>
      <c r="Q2772" s="20"/>
    </row>
    <row r="2773" spans="1:17" x14ac:dyDescent="0.25">
      <c r="A2773" s="15" t="s">
        <v>471</v>
      </c>
      <c r="B2773" s="15" t="s">
        <v>6237</v>
      </c>
      <c r="D2773" s="15">
        <v>2927447</v>
      </c>
      <c r="E2773" s="15">
        <v>2926278</v>
      </c>
      <c r="F2773" s="15">
        <f>ABS(Tabelle2[[#This Row],[Stop]]-Tabelle2[[#This Row],[Start]]+1)</f>
        <v>1168</v>
      </c>
      <c r="G2773" s="16">
        <f>Tabelle2[[#This Row],[Size '[bp']]]/$F$3118*100</f>
        <v>4.0278362105234118E-2</v>
      </c>
      <c r="I2773" s="14" t="s">
        <v>6564</v>
      </c>
      <c r="J2773" s="14" t="s">
        <v>11627</v>
      </c>
      <c r="K2773" s="24"/>
      <c r="L2773" s="24"/>
      <c r="M2773" s="20"/>
      <c r="N2773" s="20"/>
      <c r="O2773" s="20"/>
      <c r="P2773" s="20"/>
      <c r="Q2773" s="20"/>
    </row>
    <row r="2774" spans="1:17" ht="25.5" x14ac:dyDescent="0.25">
      <c r="A2774" s="15" t="s">
        <v>470</v>
      </c>
      <c r="B2774" s="15" t="s">
        <v>6238</v>
      </c>
      <c r="C2774" s="15" t="s">
        <v>469</v>
      </c>
      <c r="D2774" s="15">
        <v>2928578</v>
      </c>
      <c r="E2774" s="15">
        <v>2927544</v>
      </c>
      <c r="F2774" s="15">
        <f>ABS(Tabelle2[[#This Row],[Stop]]-Tabelle2[[#This Row],[Start]]+1)</f>
        <v>1033</v>
      </c>
      <c r="G2774" s="16">
        <f>Tabelle2[[#This Row],[Size '[bp']]]/$F$3118*100</f>
        <v>3.5622900731769554E-2</v>
      </c>
      <c r="H2774" s="15" t="s">
        <v>10124</v>
      </c>
      <c r="I2774" s="14" t="s">
        <v>10125</v>
      </c>
      <c r="J2774" s="14" t="s">
        <v>7093</v>
      </c>
      <c r="K2774" s="24" t="s">
        <v>10126</v>
      </c>
      <c r="L2774" s="24"/>
      <c r="M2774" s="20"/>
      <c r="N2774" s="20"/>
      <c r="O2774" s="20"/>
      <c r="P2774" s="20"/>
      <c r="Q2774" s="20"/>
    </row>
    <row r="2775" spans="1:17" x14ac:dyDescent="0.25">
      <c r="A2775" s="15" t="s">
        <v>468</v>
      </c>
      <c r="B2775" s="15" t="s">
        <v>6239</v>
      </c>
      <c r="D2775" s="15">
        <v>2930043</v>
      </c>
      <c r="E2775" s="15">
        <v>2928826</v>
      </c>
      <c r="F2775" s="15">
        <f>ABS(Tabelle2[[#This Row],[Stop]]-Tabelle2[[#This Row],[Start]]+1)</f>
        <v>1216</v>
      </c>
      <c r="G2775" s="16">
        <f>Tabelle2[[#This Row],[Size '[bp']]]/$F$3118*100</f>
        <v>4.1933637260243739E-2</v>
      </c>
      <c r="I2775" s="14" t="s">
        <v>6560</v>
      </c>
      <c r="J2775" s="14" t="s">
        <v>11627</v>
      </c>
      <c r="K2775" s="24"/>
      <c r="L2775" s="24"/>
      <c r="M2775" s="20"/>
      <c r="N2775" s="20"/>
      <c r="O2775" s="20"/>
      <c r="P2775" s="20"/>
      <c r="Q2775" s="20"/>
    </row>
    <row r="2776" spans="1:17" x14ac:dyDescent="0.25">
      <c r="A2776" s="15" t="s">
        <v>467</v>
      </c>
      <c r="B2776" s="15" t="s">
        <v>6240</v>
      </c>
      <c r="D2776" s="15">
        <v>2930801</v>
      </c>
      <c r="E2776" s="15">
        <v>2930133</v>
      </c>
      <c r="F2776" s="15">
        <f>ABS(Tabelle2[[#This Row],[Stop]]-Tabelle2[[#This Row],[Start]]+1)</f>
        <v>667</v>
      </c>
      <c r="G2776" s="16">
        <f>Tabelle2[[#This Row],[Size '[bp']]]/$F$3118*100</f>
        <v>2.3001427674821193E-2</v>
      </c>
      <c r="I2776" s="14" t="s">
        <v>10127</v>
      </c>
      <c r="J2776" s="14" t="s">
        <v>6575</v>
      </c>
      <c r="K2776" s="24"/>
      <c r="L2776" s="24"/>
      <c r="M2776" s="20"/>
      <c r="N2776" s="20"/>
      <c r="O2776" s="20"/>
      <c r="P2776" s="20"/>
      <c r="Q2776" s="20"/>
    </row>
    <row r="2777" spans="1:17" ht="25.5" x14ac:dyDescent="0.25">
      <c r="A2777" s="15" t="s">
        <v>466</v>
      </c>
      <c r="B2777" s="15" t="s">
        <v>6241</v>
      </c>
      <c r="C2777" s="15" t="s">
        <v>10128</v>
      </c>
      <c r="D2777" s="15">
        <v>2931342</v>
      </c>
      <c r="E2777" s="15">
        <v>2930788</v>
      </c>
      <c r="F2777" s="15">
        <f>ABS(Tabelle2[[#This Row],[Stop]]-Tabelle2[[#This Row],[Start]]+1)</f>
        <v>553</v>
      </c>
      <c r="G2777" s="16">
        <f>Tabelle2[[#This Row],[Size '[bp']]]/$F$3118*100</f>
        <v>1.9070149181673345E-2</v>
      </c>
      <c r="H2777" s="15" t="s">
        <v>10129</v>
      </c>
      <c r="I2777" s="14" t="s">
        <v>10130</v>
      </c>
      <c r="J2777" s="14" t="s">
        <v>6708</v>
      </c>
      <c r="K2777" s="30"/>
      <c r="L2777" s="30"/>
      <c r="M2777" s="20" t="s">
        <v>11419</v>
      </c>
      <c r="N2777" s="20"/>
      <c r="O2777" s="20"/>
      <c r="P2777" s="20"/>
      <c r="Q2777" s="20"/>
    </row>
    <row r="2778" spans="1:17" x14ac:dyDescent="0.25">
      <c r="A2778" s="15" t="s">
        <v>465</v>
      </c>
      <c r="B2778" s="15" t="s">
        <v>6242</v>
      </c>
      <c r="D2778" s="15">
        <v>2932782</v>
      </c>
      <c r="E2778" s="15">
        <v>2931442</v>
      </c>
      <c r="F2778" s="15">
        <f>ABS(Tabelle2[[#This Row],[Stop]]-Tabelle2[[#This Row],[Start]]+1)</f>
        <v>1339</v>
      </c>
      <c r="G2778" s="16">
        <f>Tabelle2[[#This Row],[Size '[bp']]]/$F$3118*100</f>
        <v>4.617527984495589E-2</v>
      </c>
      <c r="I2778" s="14" t="s">
        <v>7373</v>
      </c>
      <c r="J2778" s="14" t="s">
        <v>11627</v>
      </c>
      <c r="K2778" s="24"/>
      <c r="L2778" s="24"/>
      <c r="M2778" s="20"/>
      <c r="N2778" s="20"/>
      <c r="O2778" s="20"/>
      <c r="P2778" s="20"/>
      <c r="Q2778" s="21">
        <v>1</v>
      </c>
    </row>
    <row r="2779" spans="1:17" x14ac:dyDescent="0.25">
      <c r="A2779" s="15" t="s">
        <v>464</v>
      </c>
      <c r="B2779" s="15" t="s">
        <v>6243</v>
      </c>
      <c r="C2779" s="15" t="s">
        <v>10131</v>
      </c>
      <c r="D2779" s="15">
        <v>2933647</v>
      </c>
      <c r="E2779" s="15">
        <v>2932823</v>
      </c>
      <c r="F2779" s="15">
        <f>ABS(Tabelle2[[#This Row],[Stop]]-Tabelle2[[#This Row],[Start]]+1)</f>
        <v>823</v>
      </c>
      <c r="G2779" s="16">
        <f>Tabelle2[[#This Row],[Size '[bp']]]/$F$3118*100</f>
        <v>2.8381071928602463E-2</v>
      </c>
      <c r="H2779" s="15" t="s">
        <v>10132</v>
      </c>
      <c r="I2779" s="14" t="s">
        <v>10133</v>
      </c>
      <c r="J2779" s="14" t="s">
        <v>6597</v>
      </c>
      <c r="K2779" s="24"/>
      <c r="L2779" s="24"/>
      <c r="M2779" s="20"/>
      <c r="N2779" s="20"/>
      <c r="O2779" s="20"/>
      <c r="P2779" s="21">
        <v>1</v>
      </c>
      <c r="Q2779" s="20"/>
    </row>
    <row r="2780" spans="1:17" x14ac:dyDescent="0.25">
      <c r="A2780" s="15" t="s">
        <v>463</v>
      </c>
      <c r="B2780" s="15" t="s">
        <v>6244</v>
      </c>
      <c r="D2780" s="15">
        <v>2934493</v>
      </c>
      <c r="E2780" s="15">
        <v>2933771</v>
      </c>
      <c r="F2780" s="15">
        <f>ABS(Tabelle2[[#This Row],[Stop]]-Tabelle2[[#This Row],[Start]]+1)</f>
        <v>721</v>
      </c>
      <c r="G2780" s="16">
        <f>Tabelle2[[#This Row],[Size '[bp']]]/$F$3118*100</f>
        <v>2.4863612224207021E-2</v>
      </c>
      <c r="I2780" s="14" t="s">
        <v>7482</v>
      </c>
      <c r="J2780" s="14" t="s">
        <v>6566</v>
      </c>
      <c r="K2780" s="24"/>
      <c r="L2780" s="24"/>
      <c r="M2780" s="20"/>
      <c r="N2780" s="20"/>
      <c r="O2780" s="20"/>
      <c r="P2780" s="21">
        <v>1</v>
      </c>
      <c r="Q2780" s="20"/>
    </row>
    <row r="2781" spans="1:17" x14ac:dyDescent="0.25">
      <c r="A2781" s="15" t="s">
        <v>462</v>
      </c>
      <c r="B2781" s="15" t="s">
        <v>6245</v>
      </c>
      <c r="C2781" s="15" t="s">
        <v>10134</v>
      </c>
      <c r="D2781" s="15">
        <v>2934648</v>
      </c>
      <c r="E2781" s="15">
        <v>2936027</v>
      </c>
      <c r="F2781" s="15">
        <f>ABS(Tabelle2[[#This Row],[Stop]]-Tabelle2[[#This Row],[Start]]+1)</f>
        <v>1380</v>
      </c>
      <c r="G2781" s="16">
        <f>Tabelle2[[#This Row],[Size '[bp']]]/$F$3118*100</f>
        <v>4.7589160706526606E-2</v>
      </c>
      <c r="H2781" s="15" t="s">
        <v>10135</v>
      </c>
      <c r="I2781" s="14" t="s">
        <v>10136</v>
      </c>
      <c r="J2781" s="14" t="s">
        <v>6690</v>
      </c>
      <c r="K2781" s="24"/>
      <c r="L2781" s="24"/>
      <c r="M2781" s="20"/>
      <c r="N2781" s="20"/>
      <c r="O2781" s="20"/>
      <c r="P2781" s="21">
        <v>1</v>
      </c>
      <c r="Q2781" s="20"/>
    </row>
    <row r="2782" spans="1:17" x14ac:dyDescent="0.25">
      <c r="A2782" s="15" t="s">
        <v>461</v>
      </c>
      <c r="D2782" s="15">
        <v>2936314</v>
      </c>
      <c r="E2782" s="15">
        <v>2936033</v>
      </c>
      <c r="F2782" s="15">
        <f>ABS(Tabelle2[[#This Row],[Stop]]-Tabelle2[[#This Row],[Start]]+1)</f>
        <v>280</v>
      </c>
      <c r="G2782" s="16">
        <f>Tabelle2[[#This Row],[Size '[bp']]]/$F$3118*100</f>
        <v>9.6557717375561243E-3</v>
      </c>
      <c r="I2782" s="14" t="s">
        <v>6564</v>
      </c>
      <c r="J2782" s="14" t="s">
        <v>11627</v>
      </c>
      <c r="K2782" s="24"/>
      <c r="L2782" s="24"/>
      <c r="M2782" s="20"/>
      <c r="N2782" s="20"/>
      <c r="O2782" s="20"/>
      <c r="P2782" s="20"/>
      <c r="Q2782" s="21">
        <v>1</v>
      </c>
    </row>
    <row r="2783" spans="1:17" ht="25.5" x14ac:dyDescent="0.25">
      <c r="A2783" s="15" t="s">
        <v>460</v>
      </c>
      <c r="B2783" s="15" t="s">
        <v>6246</v>
      </c>
      <c r="D2783" s="15">
        <v>2936902</v>
      </c>
      <c r="E2783" s="15">
        <v>2936501</v>
      </c>
      <c r="F2783" s="15">
        <f>ABS(Tabelle2[[#This Row],[Stop]]-Tabelle2[[#This Row],[Start]]+1)</f>
        <v>400</v>
      </c>
      <c r="G2783" s="16">
        <f>Tabelle2[[#This Row],[Size '[bp']]]/$F$3118*100</f>
        <v>1.3793959625080178E-2</v>
      </c>
      <c r="I2783" s="14" t="s">
        <v>120</v>
      </c>
      <c r="J2783" s="14" t="s">
        <v>11627</v>
      </c>
      <c r="K2783" s="24" t="s">
        <v>10137</v>
      </c>
      <c r="L2783" s="24"/>
      <c r="M2783" s="20"/>
      <c r="N2783" s="20"/>
      <c r="O2783" s="20"/>
      <c r="P2783" s="20"/>
      <c r="Q2783" s="21">
        <v>1</v>
      </c>
    </row>
    <row r="2784" spans="1:17" ht="25.5" x14ac:dyDescent="0.25">
      <c r="A2784" s="15" t="s">
        <v>459</v>
      </c>
      <c r="B2784" s="15" t="s">
        <v>6247</v>
      </c>
      <c r="C2784" s="15" t="s">
        <v>10138</v>
      </c>
      <c r="D2784" s="15">
        <v>2939467</v>
      </c>
      <c r="E2784" s="15">
        <v>2936909</v>
      </c>
      <c r="F2784" s="15">
        <f>ABS(Tabelle2[[#This Row],[Stop]]-Tabelle2[[#This Row],[Start]]+1)</f>
        <v>2557</v>
      </c>
      <c r="G2784" s="16">
        <f>Tabelle2[[#This Row],[Size '[bp']]]/$F$3118*100</f>
        <v>8.8177886903325037E-2</v>
      </c>
      <c r="H2784" s="15" t="s">
        <v>10139</v>
      </c>
      <c r="I2784" s="14" t="s">
        <v>10140</v>
      </c>
      <c r="J2784" s="14" t="s">
        <v>6585</v>
      </c>
      <c r="K2784" s="24" t="s">
        <v>10141</v>
      </c>
      <c r="L2784" s="24"/>
      <c r="M2784" s="20"/>
      <c r="N2784" s="20"/>
      <c r="O2784" s="20"/>
      <c r="P2784" s="21">
        <v>1</v>
      </c>
      <c r="Q2784" s="20"/>
    </row>
    <row r="2785" spans="1:17" x14ac:dyDescent="0.25">
      <c r="A2785" s="15" t="s">
        <v>458</v>
      </c>
      <c r="B2785" s="15" t="s">
        <v>6248</v>
      </c>
      <c r="C2785" s="15" t="s">
        <v>10788</v>
      </c>
      <c r="D2785" s="15">
        <v>2941110</v>
      </c>
      <c r="E2785" s="15">
        <v>2939761</v>
      </c>
      <c r="F2785" s="15">
        <f>ABS(Tabelle2[[#This Row],[Stop]]-Tabelle2[[#This Row],[Start]]+1)</f>
        <v>1348</v>
      </c>
      <c r="G2785" s="16">
        <f>Tabelle2[[#This Row],[Size '[bp']]]/$F$3118*100</f>
        <v>4.6485643936520195E-2</v>
      </c>
      <c r="H2785" s="15" t="s">
        <v>8158</v>
      </c>
      <c r="I2785" s="14" t="s">
        <v>10142</v>
      </c>
      <c r="J2785" s="14" t="s">
        <v>6597</v>
      </c>
      <c r="K2785" s="30"/>
      <c r="L2785" s="30"/>
      <c r="M2785" s="20" t="s">
        <v>10764</v>
      </c>
      <c r="N2785" s="20"/>
      <c r="O2785" s="20"/>
      <c r="P2785" s="21">
        <v>1</v>
      </c>
      <c r="Q2785" s="20"/>
    </row>
    <row r="2786" spans="1:17" ht="25.5" x14ac:dyDescent="0.25">
      <c r="A2786" s="15" t="s">
        <v>457</v>
      </c>
      <c r="B2786" s="15" t="s">
        <v>6249</v>
      </c>
      <c r="D2786" s="15">
        <v>2941727</v>
      </c>
      <c r="E2786" s="15">
        <v>2942098</v>
      </c>
      <c r="F2786" s="15">
        <f>ABS(Tabelle2[[#This Row],[Stop]]-Tabelle2[[#This Row],[Start]]+1)</f>
        <v>372</v>
      </c>
      <c r="G2786" s="16">
        <f>Tabelle2[[#This Row],[Size '[bp']]]/$F$3118*100</f>
        <v>1.2828382451324566E-2</v>
      </c>
      <c r="I2786" s="14" t="s">
        <v>6798</v>
      </c>
      <c r="J2786" s="14" t="s">
        <v>6566</v>
      </c>
      <c r="K2786" s="24" t="s">
        <v>10143</v>
      </c>
      <c r="L2786" s="24" t="s">
        <v>10144</v>
      </c>
      <c r="M2786" s="20" t="s">
        <v>10853</v>
      </c>
      <c r="N2786" s="20"/>
      <c r="O2786" s="20"/>
      <c r="P2786" s="21">
        <v>1</v>
      </c>
      <c r="Q2786" s="20"/>
    </row>
    <row r="2787" spans="1:17" x14ac:dyDescent="0.25">
      <c r="A2787" s="15" t="s">
        <v>456</v>
      </c>
      <c r="B2787" s="15" t="s">
        <v>6250</v>
      </c>
      <c r="D2787" s="15">
        <v>2942095</v>
      </c>
      <c r="E2787" s="15">
        <v>2943117</v>
      </c>
      <c r="F2787" s="15">
        <f>ABS(Tabelle2[[#This Row],[Stop]]-Tabelle2[[#This Row],[Start]]+1)</f>
        <v>1023</v>
      </c>
      <c r="G2787" s="16">
        <f>Tabelle2[[#This Row],[Size '[bp']]]/$F$3118*100</f>
        <v>3.5278051741142555E-2</v>
      </c>
      <c r="I2787" s="14" t="s">
        <v>10145</v>
      </c>
      <c r="J2787" s="14" t="s">
        <v>6597</v>
      </c>
      <c r="K2787" s="24" t="s">
        <v>10143</v>
      </c>
      <c r="L2787" s="24"/>
      <c r="M2787" s="20"/>
      <c r="N2787" s="20"/>
      <c r="O2787" s="20"/>
      <c r="P2787" s="21">
        <v>1</v>
      </c>
      <c r="Q2787" s="20"/>
    </row>
    <row r="2788" spans="1:17" x14ac:dyDescent="0.25">
      <c r="A2788" s="15" t="s">
        <v>455</v>
      </c>
      <c r="B2788" s="15" t="s">
        <v>6251</v>
      </c>
      <c r="D2788" s="15">
        <v>2943140</v>
      </c>
      <c r="E2788" s="15">
        <v>2944312</v>
      </c>
      <c r="F2788" s="15">
        <f>ABS(Tabelle2[[#This Row],[Stop]]-Tabelle2[[#This Row],[Start]]+1)</f>
        <v>1173</v>
      </c>
      <c r="G2788" s="16">
        <f>Tabelle2[[#This Row],[Size '[bp']]]/$F$3118*100</f>
        <v>4.0450786600547621E-2</v>
      </c>
      <c r="I2788" s="14" t="s">
        <v>10146</v>
      </c>
      <c r="J2788" s="14" t="s">
        <v>6597</v>
      </c>
      <c r="K2788" s="24" t="s">
        <v>10147</v>
      </c>
      <c r="L2788" s="24"/>
      <c r="M2788" s="20"/>
      <c r="N2788" s="20"/>
      <c r="O2788" s="20"/>
      <c r="P2788" s="21">
        <v>1</v>
      </c>
      <c r="Q2788" s="20"/>
    </row>
    <row r="2789" spans="1:17" x14ac:dyDescent="0.25">
      <c r="A2789" s="15" t="s">
        <v>454</v>
      </c>
      <c r="B2789" s="15" t="s">
        <v>6252</v>
      </c>
      <c r="D2789" s="15">
        <v>2944323</v>
      </c>
      <c r="E2789" s="15">
        <v>2945366</v>
      </c>
      <c r="F2789" s="15">
        <f>ABS(Tabelle2[[#This Row],[Stop]]-Tabelle2[[#This Row],[Start]]+1)</f>
        <v>1044</v>
      </c>
      <c r="G2789" s="16">
        <f>Tabelle2[[#This Row],[Size '[bp']]]/$F$3118*100</f>
        <v>3.600223462145926E-2</v>
      </c>
      <c r="I2789" s="14" t="s">
        <v>10148</v>
      </c>
      <c r="J2789" s="14" t="s">
        <v>6563</v>
      </c>
      <c r="K2789" s="24" t="s">
        <v>10147</v>
      </c>
      <c r="L2789" s="24"/>
      <c r="M2789" s="20"/>
      <c r="N2789" s="20"/>
      <c r="O2789" s="20"/>
      <c r="P2789" s="20"/>
      <c r="Q2789" s="21">
        <v>1</v>
      </c>
    </row>
    <row r="2790" spans="1:17" x14ac:dyDescent="0.25">
      <c r="A2790" s="15" t="s">
        <v>453</v>
      </c>
      <c r="B2790" s="15" t="s">
        <v>6253</v>
      </c>
      <c r="D2790" s="15">
        <v>2946511</v>
      </c>
      <c r="E2790" s="15">
        <v>2945363</v>
      </c>
      <c r="F2790" s="15">
        <f>ABS(Tabelle2[[#This Row],[Stop]]-Tabelle2[[#This Row],[Start]]+1)</f>
        <v>1147</v>
      </c>
      <c r="G2790" s="16">
        <f>Tabelle2[[#This Row],[Size '[bp']]]/$F$3118*100</f>
        <v>3.9554179224917413E-2</v>
      </c>
      <c r="I2790" s="14" t="s">
        <v>10149</v>
      </c>
      <c r="J2790" s="14" t="s">
        <v>6690</v>
      </c>
      <c r="K2790" s="24"/>
      <c r="L2790" s="24"/>
      <c r="M2790" s="20" t="s">
        <v>10772</v>
      </c>
      <c r="N2790" s="20"/>
      <c r="O2790" s="20"/>
      <c r="P2790" s="21">
        <v>1</v>
      </c>
      <c r="Q2790" s="20"/>
    </row>
    <row r="2791" spans="1:17" x14ac:dyDescent="0.25">
      <c r="A2791" s="15" t="s">
        <v>452</v>
      </c>
      <c r="B2791" s="15" t="s">
        <v>6254</v>
      </c>
      <c r="D2791" s="15">
        <v>2947102</v>
      </c>
      <c r="E2791" s="15">
        <v>2946533</v>
      </c>
      <c r="F2791" s="15">
        <f>ABS(Tabelle2[[#This Row],[Stop]]-Tabelle2[[#This Row],[Start]]+1)</f>
        <v>568</v>
      </c>
      <c r="G2791" s="16">
        <f>Tabelle2[[#This Row],[Size '[bp']]]/$F$3118*100</f>
        <v>1.958742266761385E-2</v>
      </c>
      <c r="I2791" s="14" t="s">
        <v>10944</v>
      </c>
      <c r="J2791" s="14" t="s">
        <v>6566</v>
      </c>
      <c r="K2791" s="24"/>
      <c r="L2791" s="24"/>
      <c r="M2791" s="20"/>
      <c r="N2791" s="20"/>
      <c r="O2791" s="20"/>
      <c r="P2791" s="21">
        <v>1</v>
      </c>
      <c r="Q2791" s="20"/>
    </row>
    <row r="2792" spans="1:17" ht="25.5" x14ac:dyDescent="0.25">
      <c r="A2792" s="15" t="s">
        <v>451</v>
      </c>
      <c r="B2792" s="15" t="s">
        <v>6255</v>
      </c>
      <c r="C2792" s="15" t="s">
        <v>10640</v>
      </c>
      <c r="D2792" s="15">
        <v>2947267</v>
      </c>
      <c r="E2792" s="15">
        <v>2947509</v>
      </c>
      <c r="F2792" s="15">
        <f>ABS(Tabelle2[[#This Row],[Stop]]-Tabelle2[[#This Row],[Start]]+1)</f>
        <v>243</v>
      </c>
      <c r="G2792" s="16">
        <f>Tabelle2[[#This Row],[Size '[bp']]]/$F$3118*100</f>
        <v>8.379830472236208E-3</v>
      </c>
      <c r="H2792" s="15" t="s">
        <v>10150</v>
      </c>
      <c r="I2792" s="14" t="s">
        <v>10151</v>
      </c>
      <c r="J2792" s="14" t="s">
        <v>6690</v>
      </c>
      <c r="K2792" s="24"/>
      <c r="L2792" s="24"/>
      <c r="M2792" s="20"/>
      <c r="N2792" s="20"/>
      <c r="O2792" s="20"/>
      <c r="P2792" s="21">
        <v>1</v>
      </c>
      <c r="Q2792" s="20"/>
    </row>
    <row r="2793" spans="1:17" ht="25.5" x14ac:dyDescent="0.25">
      <c r="A2793" s="15" t="s">
        <v>450</v>
      </c>
      <c r="B2793" s="15" t="s">
        <v>6256</v>
      </c>
      <c r="C2793" s="15" t="s">
        <v>10641</v>
      </c>
      <c r="D2793" s="15">
        <v>2947506</v>
      </c>
      <c r="E2793" s="15">
        <v>2947691</v>
      </c>
      <c r="F2793" s="15">
        <f>ABS(Tabelle2[[#This Row],[Stop]]-Tabelle2[[#This Row],[Start]]+1)</f>
        <v>186</v>
      </c>
      <c r="G2793" s="16">
        <f>Tabelle2[[#This Row],[Size '[bp']]]/$F$3118*100</f>
        <v>6.4141912256622828E-3</v>
      </c>
      <c r="H2793" s="15" t="s">
        <v>10150</v>
      </c>
      <c r="I2793" s="14" t="s">
        <v>10152</v>
      </c>
      <c r="J2793" s="14" t="s">
        <v>6690</v>
      </c>
      <c r="K2793" s="24"/>
      <c r="L2793" s="24"/>
      <c r="M2793" s="20"/>
      <c r="N2793" s="20"/>
      <c r="O2793" s="20"/>
      <c r="P2793" s="21">
        <v>1</v>
      </c>
      <c r="Q2793" s="20"/>
    </row>
    <row r="2794" spans="1:17" x14ac:dyDescent="0.25">
      <c r="A2794" s="15" t="s">
        <v>449</v>
      </c>
      <c r="B2794" s="15" t="s">
        <v>6257</v>
      </c>
      <c r="D2794" s="15">
        <v>2947773</v>
      </c>
      <c r="E2794" s="15">
        <v>2948900</v>
      </c>
      <c r="F2794" s="15">
        <f>ABS(Tabelle2[[#This Row],[Stop]]-Tabelle2[[#This Row],[Start]]+1)</f>
        <v>1128</v>
      </c>
      <c r="G2794" s="16">
        <f>Tabelle2[[#This Row],[Size '[bp']]]/$F$3118*100</f>
        <v>3.8898966142726102E-2</v>
      </c>
      <c r="I2794" s="14" t="s">
        <v>6560</v>
      </c>
      <c r="J2794" s="14" t="s">
        <v>11627</v>
      </c>
      <c r="K2794" s="24"/>
      <c r="L2794" s="24"/>
      <c r="M2794" s="20"/>
      <c r="N2794" s="20"/>
      <c r="O2794" s="20"/>
      <c r="P2794" s="20"/>
      <c r="Q2794" s="21">
        <v>1</v>
      </c>
    </row>
    <row r="2795" spans="1:17" x14ac:dyDescent="0.25">
      <c r="A2795" s="15" t="s">
        <v>448</v>
      </c>
      <c r="B2795" s="15" t="s">
        <v>6258</v>
      </c>
      <c r="D2795" s="15">
        <v>2948860</v>
      </c>
      <c r="E2795" s="15">
        <v>2949669</v>
      </c>
      <c r="F2795" s="15">
        <f>ABS(Tabelle2[[#This Row],[Stop]]-Tabelle2[[#This Row],[Start]]+1)</f>
        <v>810</v>
      </c>
      <c r="G2795" s="16">
        <f>Tabelle2[[#This Row],[Size '[bp']]]/$F$3118*100</f>
        <v>2.7932768240787359E-2</v>
      </c>
      <c r="I2795" s="14" t="s">
        <v>6560</v>
      </c>
      <c r="J2795" s="14" t="s">
        <v>11627</v>
      </c>
      <c r="K2795" s="24"/>
      <c r="L2795" s="24"/>
      <c r="M2795" s="20"/>
      <c r="N2795" s="20"/>
      <c r="O2795" s="20"/>
      <c r="P2795" s="20"/>
      <c r="Q2795" s="21">
        <v>1</v>
      </c>
    </row>
    <row r="2796" spans="1:17" ht="25.5" x14ac:dyDescent="0.25">
      <c r="A2796" s="15" t="s">
        <v>447</v>
      </c>
      <c r="B2796" s="15" t="s">
        <v>6259</v>
      </c>
      <c r="D2796" s="15">
        <v>2949926</v>
      </c>
      <c r="E2796" s="15">
        <v>2951083</v>
      </c>
      <c r="F2796" s="15">
        <f>ABS(Tabelle2[[#This Row],[Stop]]-Tabelle2[[#This Row],[Start]]+1)</f>
        <v>1158</v>
      </c>
      <c r="G2796" s="16">
        <f>Tabelle2[[#This Row],[Size '[bp']]]/$F$3118*100</f>
        <v>3.9933513114607112E-2</v>
      </c>
      <c r="I2796" s="14" t="s">
        <v>10153</v>
      </c>
      <c r="J2796" s="14" t="s">
        <v>6563</v>
      </c>
      <c r="K2796" s="24"/>
      <c r="L2796" s="24"/>
      <c r="M2796" s="20"/>
      <c r="N2796" s="20"/>
      <c r="O2796" s="20"/>
      <c r="P2796" s="20"/>
      <c r="Q2796" s="20"/>
    </row>
    <row r="2797" spans="1:17" x14ac:dyDescent="0.25">
      <c r="A2797" s="15" t="s">
        <v>446</v>
      </c>
      <c r="B2797" s="15" t="s">
        <v>6260</v>
      </c>
      <c r="D2797" s="15">
        <v>2951950</v>
      </c>
      <c r="E2797" s="15">
        <v>2951150</v>
      </c>
      <c r="F2797" s="15">
        <f>ABS(Tabelle2[[#This Row],[Stop]]-Tabelle2[[#This Row],[Start]]+1)</f>
        <v>799</v>
      </c>
      <c r="G2797" s="16">
        <f>Tabelle2[[#This Row],[Size '[bp']]]/$F$3118*100</f>
        <v>2.7553434351097653E-2</v>
      </c>
      <c r="I2797" s="14" t="s">
        <v>10154</v>
      </c>
      <c r="J2797" s="14" t="s">
        <v>6563</v>
      </c>
      <c r="K2797" s="24"/>
      <c r="L2797" s="24"/>
      <c r="M2797" s="20"/>
      <c r="N2797" s="20"/>
      <c r="O2797" s="20"/>
      <c r="P2797" s="20"/>
      <c r="Q2797" s="20"/>
    </row>
    <row r="2798" spans="1:17" x14ac:dyDescent="0.25">
      <c r="A2798" s="15" t="s">
        <v>445</v>
      </c>
      <c r="B2798" s="15" t="s">
        <v>6261</v>
      </c>
      <c r="D2798" s="15">
        <v>2952043</v>
      </c>
      <c r="E2798" s="15">
        <v>2952288</v>
      </c>
      <c r="F2798" s="15">
        <f>ABS(Tabelle2[[#This Row],[Stop]]-Tabelle2[[#This Row],[Start]]+1)</f>
        <v>246</v>
      </c>
      <c r="G2798" s="16">
        <f>Tabelle2[[#This Row],[Size '[bp']]]/$F$3118*100</f>
        <v>8.483285169424308E-3</v>
      </c>
      <c r="I2798" s="14" t="s">
        <v>120</v>
      </c>
      <c r="J2798" s="14" t="s">
        <v>11627</v>
      </c>
      <c r="K2798" s="24"/>
      <c r="L2798" s="24"/>
      <c r="M2798" s="20"/>
      <c r="N2798" s="20"/>
      <c r="O2798" s="20"/>
      <c r="P2798" s="20"/>
      <c r="Q2798" s="20"/>
    </row>
    <row r="2799" spans="1:17" x14ac:dyDescent="0.25">
      <c r="A2799" s="15" t="s">
        <v>444</v>
      </c>
      <c r="B2799" s="15" t="s">
        <v>6262</v>
      </c>
      <c r="D2799" s="15">
        <v>2952288</v>
      </c>
      <c r="E2799" s="15">
        <v>2953424</v>
      </c>
      <c r="F2799" s="15">
        <f>ABS(Tabelle2[[#This Row],[Stop]]-Tabelle2[[#This Row],[Start]]+1)</f>
        <v>1137</v>
      </c>
      <c r="G2799" s="16">
        <f>Tabelle2[[#This Row],[Size '[bp']]]/$F$3118*100</f>
        <v>3.9209330234290407E-2</v>
      </c>
      <c r="I2799" s="14" t="s">
        <v>6560</v>
      </c>
      <c r="J2799" s="14" t="s">
        <v>11627</v>
      </c>
      <c r="K2799" s="24"/>
      <c r="L2799" s="24"/>
      <c r="M2799" s="20"/>
      <c r="N2799" s="20"/>
      <c r="O2799" s="20"/>
      <c r="P2799" s="20"/>
      <c r="Q2799" s="20"/>
    </row>
    <row r="2800" spans="1:17" ht="51" x14ac:dyDescent="0.25">
      <c r="A2800" s="15" t="s">
        <v>443</v>
      </c>
      <c r="B2800" s="15" t="s">
        <v>6263</v>
      </c>
      <c r="C2800" s="15" t="s">
        <v>10155</v>
      </c>
      <c r="D2800" s="15">
        <v>2955004</v>
      </c>
      <c r="E2800" s="15">
        <v>2953484</v>
      </c>
      <c r="F2800" s="15">
        <f>ABS(Tabelle2[[#This Row],[Stop]]-Tabelle2[[#This Row],[Start]]+1)</f>
        <v>1519</v>
      </c>
      <c r="G2800" s="16">
        <f>Tabelle2[[#This Row],[Size '[bp']]]/$F$3118*100</f>
        <v>5.238256167624198E-2</v>
      </c>
      <c r="H2800" s="15" t="s">
        <v>10156</v>
      </c>
      <c r="I2800" s="14" t="s">
        <v>11542</v>
      </c>
      <c r="J2800" s="14" t="s">
        <v>6614</v>
      </c>
      <c r="K2800" s="24" t="s">
        <v>10157</v>
      </c>
      <c r="L2800" s="24"/>
      <c r="M2800" s="24" t="s">
        <v>11543</v>
      </c>
      <c r="N2800" s="20"/>
      <c r="O2800" s="20"/>
      <c r="P2800" s="20"/>
      <c r="Q2800" s="20"/>
    </row>
    <row r="2801" spans="1:17" ht="51" x14ac:dyDescent="0.25">
      <c r="A2801" s="15" t="s">
        <v>442</v>
      </c>
      <c r="B2801" s="15" t="s">
        <v>6264</v>
      </c>
      <c r="C2801" s="15" t="s">
        <v>10158</v>
      </c>
      <c r="D2801" s="15">
        <v>2955766</v>
      </c>
      <c r="E2801" s="15">
        <v>2955326</v>
      </c>
      <c r="F2801" s="15">
        <f>ABS(Tabelle2[[#This Row],[Stop]]-Tabelle2[[#This Row],[Start]]+1)</f>
        <v>439</v>
      </c>
      <c r="G2801" s="16">
        <f>Tabelle2[[#This Row],[Size '[bp']]]/$F$3118*100</f>
        <v>1.5138870688525494E-2</v>
      </c>
      <c r="H2801" s="15" t="s">
        <v>10159</v>
      </c>
      <c r="I2801" s="14" t="s">
        <v>10948</v>
      </c>
      <c r="J2801" s="14" t="s">
        <v>6566</v>
      </c>
      <c r="K2801" s="24" t="s">
        <v>10160</v>
      </c>
      <c r="L2801" s="24" t="s">
        <v>10700</v>
      </c>
      <c r="M2801" s="20" t="s">
        <v>10945</v>
      </c>
      <c r="N2801" s="20"/>
      <c r="O2801" s="20"/>
      <c r="P2801" s="20"/>
      <c r="Q2801" s="20"/>
    </row>
    <row r="2802" spans="1:17" ht="25.5" x14ac:dyDescent="0.25">
      <c r="A2802" s="15" t="s">
        <v>441</v>
      </c>
      <c r="B2802" s="15" t="s">
        <v>6265</v>
      </c>
      <c r="C2802" s="15" t="s">
        <v>10161</v>
      </c>
      <c r="D2802" s="15">
        <v>2956985</v>
      </c>
      <c r="E2802" s="15">
        <v>2955798</v>
      </c>
      <c r="F2802" s="15">
        <f>ABS(Tabelle2[[#This Row],[Stop]]-Tabelle2[[#This Row],[Start]]+1)</f>
        <v>1186</v>
      </c>
      <c r="G2802" s="16">
        <f>Tabelle2[[#This Row],[Size '[bp']]]/$F$3118*100</f>
        <v>4.0899090288362729E-2</v>
      </c>
      <c r="H2802" s="15" t="s">
        <v>10162</v>
      </c>
      <c r="I2802" s="14" t="s">
        <v>10163</v>
      </c>
      <c r="J2802" s="14" t="s">
        <v>6585</v>
      </c>
      <c r="K2802" s="24" t="s">
        <v>10160</v>
      </c>
      <c r="L2802" s="24"/>
      <c r="M2802" s="20"/>
      <c r="N2802" s="20"/>
      <c r="O2802" s="20"/>
      <c r="P2802" s="20"/>
      <c r="Q2802" s="20"/>
    </row>
    <row r="2803" spans="1:17" ht="25.5" x14ac:dyDescent="0.25">
      <c r="A2803" s="15" t="s">
        <v>440</v>
      </c>
      <c r="B2803" s="15" t="s">
        <v>6266</v>
      </c>
      <c r="C2803" s="15" t="s">
        <v>10164</v>
      </c>
      <c r="D2803" s="15">
        <v>2957846</v>
      </c>
      <c r="E2803" s="15">
        <v>2957190</v>
      </c>
      <c r="F2803" s="15">
        <f>ABS(Tabelle2[[#This Row],[Stop]]-Tabelle2[[#This Row],[Start]]+1)</f>
        <v>655</v>
      </c>
      <c r="G2803" s="16">
        <f>Tabelle2[[#This Row],[Size '[bp']]]/$F$3118*100</f>
        <v>2.258760888606879E-2</v>
      </c>
      <c r="H2803" s="15" t="s">
        <v>10165</v>
      </c>
      <c r="I2803" s="14" t="s">
        <v>10166</v>
      </c>
      <c r="J2803" s="14" t="s">
        <v>6585</v>
      </c>
      <c r="K2803" s="24" t="s">
        <v>10167</v>
      </c>
      <c r="L2803" s="24"/>
      <c r="M2803" s="27"/>
      <c r="N2803" s="20"/>
      <c r="O2803" s="20"/>
      <c r="P2803" s="20"/>
      <c r="Q2803" s="20"/>
    </row>
    <row r="2804" spans="1:17" ht="25.5" x14ac:dyDescent="0.25">
      <c r="A2804" s="15" t="s">
        <v>439</v>
      </c>
      <c r="B2804" s="15" t="s">
        <v>6267</v>
      </c>
      <c r="C2804" s="15" t="s">
        <v>10168</v>
      </c>
      <c r="D2804" s="15">
        <v>2959703</v>
      </c>
      <c r="E2804" s="15">
        <v>2957847</v>
      </c>
      <c r="F2804" s="15">
        <f>ABS(Tabelle2[[#This Row],[Stop]]-Tabelle2[[#This Row],[Start]]+1)</f>
        <v>1855</v>
      </c>
      <c r="G2804" s="16">
        <f>Tabelle2[[#This Row],[Size '[bp']]]/$F$3118*100</f>
        <v>6.3969487761309327E-2</v>
      </c>
      <c r="H2804" s="15" t="s">
        <v>10169</v>
      </c>
      <c r="I2804" s="14" t="s">
        <v>10170</v>
      </c>
      <c r="J2804" s="14" t="s">
        <v>6585</v>
      </c>
      <c r="K2804" s="24" t="s">
        <v>8943</v>
      </c>
      <c r="L2804" s="24"/>
      <c r="M2804" s="20"/>
      <c r="N2804" s="20"/>
      <c r="O2804" s="20"/>
      <c r="P2804" s="20"/>
      <c r="Q2804" s="20"/>
    </row>
    <row r="2805" spans="1:17" x14ac:dyDescent="0.25">
      <c r="A2805" s="15" t="s">
        <v>438</v>
      </c>
      <c r="B2805" s="15" t="s">
        <v>6268</v>
      </c>
      <c r="D2805" s="15">
        <v>2960073</v>
      </c>
      <c r="E2805" s="15">
        <v>2961473</v>
      </c>
      <c r="F2805" s="15">
        <f>ABS(Tabelle2[[#This Row],[Stop]]-Tabelle2[[#This Row],[Start]]+1)</f>
        <v>1401</v>
      </c>
      <c r="G2805" s="16">
        <f>Tabelle2[[#This Row],[Size '[bp']]]/$F$3118*100</f>
        <v>4.8313343586843319E-2</v>
      </c>
      <c r="I2805" s="14" t="s">
        <v>7320</v>
      </c>
      <c r="J2805" s="14" t="s">
        <v>6563</v>
      </c>
      <c r="K2805" s="24"/>
      <c r="L2805" s="24"/>
      <c r="M2805" s="20"/>
      <c r="N2805" s="20"/>
      <c r="O2805" s="20"/>
      <c r="P2805" s="20"/>
      <c r="Q2805" s="20"/>
    </row>
    <row r="2806" spans="1:17" x14ac:dyDescent="0.25">
      <c r="A2806" s="15" t="s">
        <v>437</v>
      </c>
      <c r="B2806" s="15" t="s">
        <v>6269</v>
      </c>
      <c r="D2806" s="15">
        <v>2962077</v>
      </c>
      <c r="E2806" s="15">
        <v>2961517</v>
      </c>
      <c r="F2806" s="15">
        <f>ABS(Tabelle2[[#This Row],[Stop]]-Tabelle2[[#This Row],[Start]]+1)</f>
        <v>559</v>
      </c>
      <c r="G2806" s="16">
        <f>Tabelle2[[#This Row],[Size '[bp']]]/$F$3118*100</f>
        <v>1.9277058576049548E-2</v>
      </c>
      <c r="I2806" s="14" t="s">
        <v>10171</v>
      </c>
      <c r="J2806" s="14" t="s">
        <v>6708</v>
      </c>
      <c r="K2806" s="24"/>
      <c r="L2806" s="24"/>
      <c r="M2806" s="20"/>
      <c r="N2806" s="21">
        <v>1</v>
      </c>
      <c r="O2806" s="20"/>
      <c r="P2806" s="21">
        <v>1</v>
      </c>
      <c r="Q2806" s="20"/>
    </row>
    <row r="2807" spans="1:17" x14ac:dyDescent="0.25">
      <c r="A2807" s="15" t="s">
        <v>436</v>
      </c>
      <c r="B2807" s="15" t="s">
        <v>6270</v>
      </c>
      <c r="D2807" s="15">
        <v>2963255</v>
      </c>
      <c r="E2807" s="15">
        <v>2962149</v>
      </c>
      <c r="F2807" s="15">
        <f>ABS(Tabelle2[[#This Row],[Stop]]-Tabelle2[[#This Row],[Start]]+1)</f>
        <v>1105</v>
      </c>
      <c r="G2807" s="16">
        <f>Tabelle2[[#This Row],[Size '[bp']]]/$F$3118*100</f>
        <v>3.8105813464283989E-2</v>
      </c>
      <c r="I2807" s="14" t="s">
        <v>6560</v>
      </c>
      <c r="J2807" s="14" t="s">
        <v>11627</v>
      </c>
      <c r="K2807" s="24"/>
      <c r="L2807" s="24"/>
      <c r="M2807" s="20"/>
      <c r="N2807" s="20"/>
      <c r="O2807" s="21">
        <v>1</v>
      </c>
      <c r="P2807" s="20"/>
      <c r="Q2807" s="21">
        <v>1</v>
      </c>
    </row>
    <row r="2808" spans="1:17" ht="25.5" x14ac:dyDescent="0.25">
      <c r="A2808" s="15" t="s">
        <v>435</v>
      </c>
      <c r="B2808" s="15" t="s">
        <v>6271</v>
      </c>
      <c r="D2808" s="15">
        <v>2966592</v>
      </c>
      <c r="E2808" s="15">
        <v>2963257</v>
      </c>
      <c r="F2808" s="15">
        <f>ABS(Tabelle2[[#This Row],[Stop]]-Tabelle2[[#This Row],[Start]]+1)</f>
        <v>3334</v>
      </c>
      <c r="G2808" s="16">
        <f>Tabelle2[[#This Row],[Size '[bp']]]/$F$3118*100</f>
        <v>0.11497265347504328</v>
      </c>
      <c r="I2808" s="14" t="s">
        <v>7986</v>
      </c>
      <c r="J2808" s="14" t="s">
        <v>6554</v>
      </c>
      <c r="K2808" s="24"/>
      <c r="L2808" s="24"/>
      <c r="M2808" s="20"/>
      <c r="N2808" s="21">
        <v>1</v>
      </c>
      <c r="O2808" s="20"/>
      <c r="P2808" s="21">
        <v>1</v>
      </c>
      <c r="Q2808" s="20"/>
    </row>
    <row r="2809" spans="1:17" x14ac:dyDescent="0.25">
      <c r="A2809" s="15" t="s">
        <v>434</v>
      </c>
      <c r="B2809" s="15" t="s">
        <v>6272</v>
      </c>
      <c r="D2809" s="15">
        <v>2967227</v>
      </c>
      <c r="E2809" s="15">
        <v>2966589</v>
      </c>
      <c r="F2809" s="15">
        <f>ABS(Tabelle2[[#This Row],[Stop]]-Tabelle2[[#This Row],[Start]]+1)</f>
        <v>637</v>
      </c>
      <c r="G2809" s="16">
        <f>Tabelle2[[#This Row],[Size '[bp']]]/$F$3118*100</f>
        <v>2.1966880702940183E-2</v>
      </c>
      <c r="I2809" s="14" t="s">
        <v>120</v>
      </c>
      <c r="J2809" s="14" t="s">
        <v>11627</v>
      </c>
      <c r="K2809" s="24"/>
      <c r="L2809" s="24"/>
      <c r="M2809" s="20"/>
      <c r="N2809" s="20"/>
      <c r="O2809" s="21">
        <v>1</v>
      </c>
      <c r="P2809" s="20"/>
      <c r="Q2809" s="21">
        <v>1</v>
      </c>
    </row>
    <row r="2810" spans="1:17" x14ac:dyDescent="0.25">
      <c r="A2810" s="15" t="s">
        <v>433</v>
      </c>
      <c r="B2810" s="15" t="s">
        <v>6273</v>
      </c>
      <c r="D2810" s="15">
        <v>2968711</v>
      </c>
      <c r="E2810" s="15">
        <v>2967224</v>
      </c>
      <c r="F2810" s="15">
        <f>ABS(Tabelle2[[#This Row],[Stop]]-Tabelle2[[#This Row],[Start]]+1)</f>
        <v>1486</v>
      </c>
      <c r="G2810" s="16">
        <f>Tabelle2[[#This Row],[Size '[bp']]]/$F$3118*100</f>
        <v>5.1244560007172854E-2</v>
      </c>
      <c r="I2810" s="14" t="s">
        <v>6560</v>
      </c>
      <c r="J2810" s="14" t="s">
        <v>11627</v>
      </c>
      <c r="K2810" s="24"/>
      <c r="L2810" s="24"/>
      <c r="M2810" s="20"/>
      <c r="N2810" s="20"/>
      <c r="O2810" s="21">
        <v>1</v>
      </c>
      <c r="P2810" s="20"/>
      <c r="Q2810" s="21">
        <v>1</v>
      </c>
    </row>
    <row r="2811" spans="1:17" ht="38.25" x14ac:dyDescent="0.25">
      <c r="A2811" s="15" t="s">
        <v>432</v>
      </c>
      <c r="B2811" s="15" t="s">
        <v>6274</v>
      </c>
      <c r="C2811" s="15" t="s">
        <v>10172</v>
      </c>
      <c r="D2811" s="15">
        <v>2970087</v>
      </c>
      <c r="E2811" s="15">
        <v>2969050</v>
      </c>
      <c r="F2811" s="15">
        <f>ABS(Tabelle2[[#This Row],[Stop]]-Tabelle2[[#This Row],[Start]]+1)</f>
        <v>1036</v>
      </c>
      <c r="G2811" s="16">
        <f>Tabelle2[[#This Row],[Size '[bp']]]/$F$3118*100</f>
        <v>3.5726355428957662E-2</v>
      </c>
      <c r="H2811" s="15" t="s">
        <v>10173</v>
      </c>
      <c r="I2811" s="14" t="s">
        <v>10174</v>
      </c>
      <c r="J2811" s="14" t="s">
        <v>6614</v>
      </c>
      <c r="K2811" s="24" t="s">
        <v>10175</v>
      </c>
      <c r="L2811" s="24"/>
      <c r="M2811" s="20" t="s">
        <v>11544</v>
      </c>
      <c r="N2811" s="21">
        <v>1</v>
      </c>
      <c r="O2811" s="20"/>
      <c r="P2811" s="21">
        <v>1</v>
      </c>
      <c r="Q2811" s="20"/>
    </row>
    <row r="2812" spans="1:17" x14ac:dyDescent="0.25">
      <c r="A2812" s="15" t="s">
        <v>431</v>
      </c>
      <c r="D2812" s="15">
        <v>2970587</v>
      </c>
      <c r="E2812" s="15">
        <v>2970441</v>
      </c>
      <c r="F2812" s="15">
        <f>ABS(Tabelle2[[#This Row],[Stop]]-Tabelle2[[#This Row],[Start]]+1)</f>
        <v>145</v>
      </c>
      <c r="G2812" s="16">
        <f>Tabelle2[[#This Row],[Size '[bp']]]/$F$3118*100</f>
        <v>5.0003103640915642E-3</v>
      </c>
      <c r="I2812" s="14" t="s">
        <v>6589</v>
      </c>
      <c r="J2812" s="14" t="s">
        <v>11627</v>
      </c>
      <c r="K2812" s="24"/>
      <c r="L2812" s="24"/>
      <c r="M2812" s="20"/>
      <c r="N2812" s="20"/>
      <c r="O2812" s="21">
        <v>1</v>
      </c>
      <c r="P2812" s="20"/>
      <c r="Q2812" s="21">
        <v>1</v>
      </c>
    </row>
    <row r="2813" spans="1:17" x14ac:dyDescent="0.25">
      <c r="A2813" s="15" t="s">
        <v>125</v>
      </c>
      <c r="D2813" s="15">
        <v>2970457</v>
      </c>
      <c r="E2813" s="15">
        <v>2970675</v>
      </c>
      <c r="F2813" s="15">
        <f>ABS(Tabelle2[[#This Row],[Stop]]-Tabelle2[[#This Row],[Start]]+1)</f>
        <v>219</v>
      </c>
      <c r="G2813" s="16">
        <f>Tabelle2[[#This Row],[Size '[bp']]]/$F$3118*100</f>
        <v>7.5521928947313967E-3</v>
      </c>
      <c r="I2813" s="14" t="s">
        <v>120</v>
      </c>
      <c r="J2813" s="14" t="s">
        <v>11627</v>
      </c>
      <c r="K2813" s="24"/>
      <c r="L2813" s="24"/>
      <c r="M2813" s="20"/>
      <c r="N2813" s="20"/>
      <c r="O2813" s="21">
        <v>1</v>
      </c>
      <c r="P2813" s="20"/>
      <c r="Q2813" s="21">
        <v>1</v>
      </c>
    </row>
    <row r="2814" spans="1:17" x14ac:dyDescent="0.25">
      <c r="A2814" s="15" t="s">
        <v>430</v>
      </c>
      <c r="B2814" s="15" t="s">
        <v>6275</v>
      </c>
      <c r="D2814" s="15">
        <v>2970993</v>
      </c>
      <c r="E2814" s="15">
        <v>2970784</v>
      </c>
      <c r="F2814" s="15">
        <f>ABS(Tabelle2[[#This Row],[Stop]]-Tabelle2[[#This Row],[Start]]+1)</f>
        <v>208</v>
      </c>
      <c r="G2814" s="16">
        <f>Tabelle2[[#This Row],[Size '[bp']]]/$F$3118*100</f>
        <v>7.1728590050416921E-3</v>
      </c>
      <c r="I2814" s="14" t="s">
        <v>6564</v>
      </c>
      <c r="J2814" s="14" t="s">
        <v>11627</v>
      </c>
      <c r="K2814" s="24"/>
      <c r="L2814" s="24"/>
      <c r="M2814" s="20"/>
      <c r="N2814" s="20"/>
      <c r="O2814" s="21">
        <v>1</v>
      </c>
      <c r="P2814" s="20"/>
      <c r="Q2814" s="21">
        <v>1</v>
      </c>
    </row>
    <row r="2815" spans="1:17" x14ac:dyDescent="0.25">
      <c r="A2815" s="15" t="s">
        <v>429</v>
      </c>
      <c r="B2815" s="15" t="s">
        <v>6276</v>
      </c>
      <c r="D2815" s="15">
        <v>2970994</v>
      </c>
      <c r="E2815" s="15">
        <v>2971185</v>
      </c>
      <c r="F2815" s="15">
        <f>ABS(Tabelle2[[#This Row],[Stop]]-Tabelle2[[#This Row],[Start]]+1)</f>
        <v>192</v>
      </c>
      <c r="G2815" s="16">
        <f>Tabelle2[[#This Row],[Size '[bp']]]/$F$3118*100</f>
        <v>6.6211006200384854E-3</v>
      </c>
      <c r="I2815" s="14" t="s">
        <v>10176</v>
      </c>
      <c r="J2815" s="14" t="s">
        <v>11627</v>
      </c>
      <c r="K2815" s="24"/>
      <c r="L2815" s="24"/>
      <c r="M2815" s="20"/>
      <c r="N2815" s="20"/>
      <c r="O2815" s="21">
        <v>1</v>
      </c>
      <c r="P2815" s="20"/>
      <c r="Q2815" s="21">
        <v>1</v>
      </c>
    </row>
    <row r="2816" spans="1:17" x14ac:dyDescent="0.25">
      <c r="A2816" s="15" t="s">
        <v>428</v>
      </c>
      <c r="D2816" s="15">
        <v>2971406</v>
      </c>
      <c r="E2816" s="15">
        <v>2971266</v>
      </c>
      <c r="F2816" s="15">
        <f>ABS(Tabelle2[[#This Row],[Stop]]-Tabelle2[[#This Row],[Start]]+1)</f>
        <v>139</v>
      </c>
      <c r="G2816" s="16">
        <f>Tabelle2[[#This Row],[Size '[bp']]]/$F$3118*100</f>
        <v>4.7934009697153616E-3</v>
      </c>
      <c r="I2816" s="14" t="s">
        <v>6589</v>
      </c>
      <c r="J2816" s="14" t="s">
        <v>11627</v>
      </c>
      <c r="K2816" s="24"/>
      <c r="L2816" s="24"/>
      <c r="M2816" s="20"/>
      <c r="N2816" s="20"/>
      <c r="O2816" s="21">
        <v>1</v>
      </c>
      <c r="P2816" s="20"/>
      <c r="Q2816" s="21">
        <v>1</v>
      </c>
    </row>
    <row r="2817" spans="1:17" ht="25.5" x14ac:dyDescent="0.25">
      <c r="A2817" s="15" t="s">
        <v>427</v>
      </c>
      <c r="B2817" s="15" t="s">
        <v>6277</v>
      </c>
      <c r="C2817" s="15" t="s">
        <v>10177</v>
      </c>
      <c r="D2817" s="15">
        <v>2972760</v>
      </c>
      <c r="E2817" s="15">
        <v>2971831</v>
      </c>
      <c r="F2817" s="15">
        <f>ABS(Tabelle2[[#This Row],[Stop]]-Tabelle2[[#This Row],[Start]]+1)</f>
        <v>928</v>
      </c>
      <c r="G2817" s="16">
        <f>Tabelle2[[#This Row],[Size '[bp']]]/$F$3118*100</f>
        <v>3.2001986330186014E-2</v>
      </c>
      <c r="H2817" s="15" t="s">
        <v>10178</v>
      </c>
      <c r="I2817" s="14" t="s">
        <v>11282</v>
      </c>
      <c r="J2817" s="14" t="s">
        <v>7586</v>
      </c>
      <c r="K2817" s="24" t="s">
        <v>10179</v>
      </c>
      <c r="L2817" s="24"/>
      <c r="M2817" s="20" t="s">
        <v>10785</v>
      </c>
      <c r="N2817" s="20"/>
      <c r="O2817" s="20"/>
      <c r="P2817" s="20"/>
      <c r="Q2817" s="20"/>
    </row>
    <row r="2818" spans="1:17" ht="25.5" x14ac:dyDescent="0.25">
      <c r="A2818" s="15" t="s">
        <v>426</v>
      </c>
      <c r="B2818" s="15" t="s">
        <v>6278</v>
      </c>
      <c r="C2818" s="15" t="s">
        <v>10180</v>
      </c>
      <c r="D2818" s="15">
        <v>2973506</v>
      </c>
      <c r="E2818" s="15">
        <v>2972781</v>
      </c>
      <c r="F2818" s="15">
        <f>ABS(Tabelle2[[#This Row],[Stop]]-Tabelle2[[#This Row],[Start]]+1)</f>
        <v>724</v>
      </c>
      <c r="G2818" s="16">
        <f>Tabelle2[[#This Row],[Size '[bp']]]/$F$3118*100</f>
        <v>2.4967066921395119E-2</v>
      </c>
      <c r="H2818" s="15" t="s">
        <v>10181</v>
      </c>
      <c r="I2818" s="14" t="s">
        <v>11283</v>
      </c>
      <c r="J2818" s="14" t="s">
        <v>7586</v>
      </c>
      <c r="K2818" s="24" t="s">
        <v>10179</v>
      </c>
      <c r="L2818" s="24"/>
      <c r="M2818" s="20" t="s">
        <v>10785</v>
      </c>
      <c r="N2818" s="20"/>
      <c r="O2818" s="20"/>
      <c r="P2818" s="20"/>
      <c r="Q2818" s="20"/>
    </row>
    <row r="2819" spans="1:17" ht="25.5" x14ac:dyDescent="0.25">
      <c r="A2819" s="15" t="s">
        <v>425</v>
      </c>
      <c r="B2819" s="15" t="s">
        <v>6279</v>
      </c>
      <c r="C2819" s="15" t="s">
        <v>10182</v>
      </c>
      <c r="D2819" s="15">
        <v>2974845</v>
      </c>
      <c r="E2819" s="15">
        <v>2973544</v>
      </c>
      <c r="F2819" s="15">
        <f>ABS(Tabelle2[[#This Row],[Stop]]-Tabelle2[[#This Row],[Start]]+1)</f>
        <v>1300</v>
      </c>
      <c r="G2819" s="16">
        <f>Tabelle2[[#This Row],[Size '[bp']]]/$F$3118*100</f>
        <v>4.4830368781510574E-2</v>
      </c>
      <c r="H2819" s="15" t="s">
        <v>10183</v>
      </c>
      <c r="I2819" s="14" t="s">
        <v>11284</v>
      </c>
      <c r="J2819" s="14" t="s">
        <v>7586</v>
      </c>
      <c r="K2819" s="24" t="s">
        <v>10184</v>
      </c>
      <c r="L2819" s="24"/>
      <c r="M2819" s="20" t="s">
        <v>10785</v>
      </c>
      <c r="N2819" s="20"/>
      <c r="O2819" s="20"/>
      <c r="P2819" s="20"/>
      <c r="Q2819" s="20"/>
    </row>
    <row r="2820" spans="1:17" ht="25.5" x14ac:dyDescent="0.25">
      <c r="A2820" s="15" t="s">
        <v>424</v>
      </c>
      <c r="B2820" s="15" t="s">
        <v>6280</v>
      </c>
      <c r="C2820" s="15" t="s">
        <v>10185</v>
      </c>
      <c r="D2820" s="15">
        <v>2975759</v>
      </c>
      <c r="E2820" s="15">
        <v>2974845</v>
      </c>
      <c r="F2820" s="15">
        <f>ABS(Tabelle2[[#This Row],[Stop]]-Tabelle2[[#This Row],[Start]]+1)</f>
        <v>913</v>
      </c>
      <c r="G2820" s="16">
        <f>Tabelle2[[#This Row],[Size '[bp']]]/$F$3118*100</f>
        <v>3.1484712844245505E-2</v>
      </c>
      <c r="H2820" s="15" t="s">
        <v>10186</v>
      </c>
      <c r="I2820" s="14" t="s">
        <v>11285</v>
      </c>
      <c r="J2820" s="14" t="s">
        <v>7586</v>
      </c>
      <c r="K2820" s="24" t="s">
        <v>10179</v>
      </c>
      <c r="L2820" s="24"/>
      <c r="M2820" s="20" t="s">
        <v>10785</v>
      </c>
      <c r="N2820" s="20"/>
      <c r="O2820" s="20"/>
      <c r="P2820" s="20"/>
      <c r="Q2820" s="20"/>
    </row>
    <row r="2821" spans="1:17" ht="25.5" x14ac:dyDescent="0.25">
      <c r="A2821" s="15" t="s">
        <v>423</v>
      </c>
      <c r="B2821" s="15" t="s">
        <v>6281</v>
      </c>
      <c r="C2821" s="15" t="s">
        <v>10187</v>
      </c>
      <c r="D2821" s="15">
        <v>2976541</v>
      </c>
      <c r="E2821" s="15">
        <v>2975756</v>
      </c>
      <c r="F2821" s="15">
        <f>ABS(Tabelle2[[#This Row],[Stop]]-Tabelle2[[#This Row],[Start]]+1)</f>
        <v>784</v>
      </c>
      <c r="G2821" s="16">
        <f>Tabelle2[[#This Row],[Size '[bp']]]/$F$3118*100</f>
        <v>2.7036160865157147E-2</v>
      </c>
      <c r="H2821" s="15" t="s">
        <v>10188</v>
      </c>
      <c r="I2821" s="14" t="s">
        <v>11286</v>
      </c>
      <c r="J2821" s="14" t="s">
        <v>7586</v>
      </c>
      <c r="K2821" s="24" t="s">
        <v>10189</v>
      </c>
      <c r="L2821" s="24"/>
      <c r="M2821" s="20" t="s">
        <v>10785</v>
      </c>
      <c r="N2821" s="20"/>
      <c r="O2821" s="20"/>
      <c r="P2821" s="20"/>
      <c r="Q2821" s="20"/>
    </row>
    <row r="2822" spans="1:17" ht="25.5" x14ac:dyDescent="0.25">
      <c r="A2822" s="15" t="s">
        <v>422</v>
      </c>
      <c r="C2822" s="15" t="s">
        <v>10190</v>
      </c>
      <c r="D2822" s="15">
        <v>2976786</v>
      </c>
      <c r="E2822" s="15">
        <v>2976538</v>
      </c>
      <c r="F2822" s="15">
        <f>ABS(Tabelle2[[#This Row],[Stop]]-Tabelle2[[#This Row],[Start]]+1)</f>
        <v>247</v>
      </c>
      <c r="G2822" s="16">
        <f>Tabelle2[[#This Row],[Size '[bp']]]/$F$3118*100</f>
        <v>8.5177700684870104E-3</v>
      </c>
      <c r="H2822" s="15" t="s">
        <v>10191</v>
      </c>
      <c r="I2822" s="14" t="s">
        <v>11287</v>
      </c>
      <c r="J2822" s="14" t="s">
        <v>7586</v>
      </c>
      <c r="K2822" s="24" t="s">
        <v>10192</v>
      </c>
      <c r="L2822" s="24"/>
      <c r="M2822" s="20" t="s">
        <v>10785</v>
      </c>
      <c r="N2822" s="20"/>
      <c r="O2822" s="20"/>
      <c r="P2822" s="20"/>
      <c r="Q2822" s="20"/>
    </row>
    <row r="2823" spans="1:17" ht="25.5" x14ac:dyDescent="0.25">
      <c r="A2823" s="15" t="s">
        <v>421</v>
      </c>
      <c r="B2823" s="15" t="s">
        <v>6282</v>
      </c>
      <c r="C2823" s="15" t="s">
        <v>10193</v>
      </c>
      <c r="D2823" s="15">
        <v>2978468</v>
      </c>
      <c r="E2823" s="15">
        <v>2976783</v>
      </c>
      <c r="F2823" s="15">
        <f>ABS(Tabelle2[[#This Row],[Stop]]-Tabelle2[[#This Row],[Start]]+1)</f>
        <v>1684</v>
      </c>
      <c r="G2823" s="16">
        <f>Tabelle2[[#This Row],[Size '[bp']]]/$F$3118*100</f>
        <v>5.8072570021587541E-2</v>
      </c>
      <c r="H2823" s="15" t="s">
        <v>10194</v>
      </c>
      <c r="I2823" s="14" t="s">
        <v>11288</v>
      </c>
      <c r="J2823" s="14" t="s">
        <v>7586</v>
      </c>
      <c r="K2823" s="24" t="s">
        <v>10195</v>
      </c>
      <c r="L2823" s="24"/>
      <c r="M2823" s="20" t="s">
        <v>10785</v>
      </c>
      <c r="N2823" s="20"/>
      <c r="O2823" s="20"/>
      <c r="P2823" s="20"/>
      <c r="Q2823" s="20"/>
    </row>
    <row r="2824" spans="1:17" ht="25.5" x14ac:dyDescent="0.25">
      <c r="A2824" s="15" t="s">
        <v>420</v>
      </c>
      <c r="B2824" s="15" t="s">
        <v>6283</v>
      </c>
      <c r="C2824" s="15" t="s">
        <v>10196</v>
      </c>
      <c r="D2824" s="15">
        <v>2978851</v>
      </c>
      <c r="E2824" s="15">
        <v>2980224</v>
      </c>
      <c r="F2824" s="15">
        <f>ABS(Tabelle2[[#This Row],[Stop]]-Tabelle2[[#This Row],[Start]]+1)</f>
        <v>1374</v>
      </c>
      <c r="G2824" s="16">
        <f>Tabelle2[[#This Row],[Size '[bp']]]/$F$3118*100</f>
        <v>4.738225131215041E-2</v>
      </c>
      <c r="H2824" s="15" t="s">
        <v>10197</v>
      </c>
      <c r="I2824" s="14" t="s">
        <v>10198</v>
      </c>
      <c r="J2824" s="14" t="s">
        <v>7586</v>
      </c>
      <c r="K2824" s="24" t="s">
        <v>10189</v>
      </c>
      <c r="L2824" s="24"/>
      <c r="M2824" s="20" t="s">
        <v>10785</v>
      </c>
      <c r="N2824" s="20"/>
      <c r="O2824" s="20"/>
      <c r="P2824" s="20"/>
      <c r="Q2824" s="20"/>
    </row>
    <row r="2825" spans="1:17" x14ac:dyDescent="0.25">
      <c r="A2825" s="15" t="s">
        <v>419</v>
      </c>
      <c r="B2825" s="15" t="s">
        <v>6284</v>
      </c>
      <c r="D2825" s="15">
        <v>2980321</v>
      </c>
      <c r="E2825" s="15">
        <v>2981685</v>
      </c>
      <c r="F2825" s="15">
        <f>ABS(Tabelle2[[#This Row],[Stop]]-Tabelle2[[#This Row],[Start]]+1)</f>
        <v>1365</v>
      </c>
      <c r="G2825" s="16">
        <f>Tabelle2[[#This Row],[Size '[bp']]]/$F$3118*100</f>
        <v>4.7071887220586105E-2</v>
      </c>
      <c r="I2825" s="14" t="s">
        <v>6560</v>
      </c>
      <c r="J2825" s="14" t="s">
        <v>11627</v>
      </c>
      <c r="K2825" s="24"/>
      <c r="L2825" s="24"/>
      <c r="M2825" s="20"/>
      <c r="N2825" s="20"/>
      <c r="O2825" s="20"/>
      <c r="P2825" s="20"/>
      <c r="Q2825" s="20"/>
    </row>
    <row r="2826" spans="1:17" x14ac:dyDescent="0.25">
      <c r="A2826" s="15" t="s">
        <v>418</v>
      </c>
      <c r="B2826" s="15" t="s">
        <v>6285</v>
      </c>
      <c r="D2826" s="15">
        <v>2981995</v>
      </c>
      <c r="E2826" s="15">
        <v>2981756</v>
      </c>
      <c r="F2826" s="15">
        <f>ABS(Tabelle2[[#This Row],[Stop]]-Tabelle2[[#This Row],[Start]]+1)</f>
        <v>238</v>
      </c>
      <c r="G2826" s="16">
        <f>Tabelle2[[#This Row],[Size '[bp']]]/$F$3118*100</f>
        <v>8.2074059769227051E-3</v>
      </c>
      <c r="I2826" s="14" t="s">
        <v>6564</v>
      </c>
      <c r="J2826" s="14" t="s">
        <v>11627</v>
      </c>
      <c r="K2826" s="24"/>
      <c r="L2826" s="24"/>
      <c r="M2826" s="20"/>
      <c r="N2826" s="20"/>
      <c r="O2826" s="20"/>
      <c r="P2826" s="20"/>
      <c r="Q2826" s="20"/>
    </row>
    <row r="2827" spans="1:17" x14ac:dyDescent="0.25">
      <c r="A2827" s="15" t="s">
        <v>417</v>
      </c>
      <c r="B2827" s="15" t="s">
        <v>6286</v>
      </c>
      <c r="C2827" s="15" t="s">
        <v>10199</v>
      </c>
      <c r="D2827" s="15">
        <v>2982468</v>
      </c>
      <c r="E2827" s="15">
        <v>2982052</v>
      </c>
      <c r="F2827" s="15">
        <f>ABS(Tabelle2[[#This Row],[Stop]]-Tabelle2[[#This Row],[Start]]+1)</f>
        <v>415</v>
      </c>
      <c r="G2827" s="16">
        <f>Tabelle2[[#This Row],[Size '[bp']]]/$F$3118*100</f>
        <v>1.4311233111020684E-2</v>
      </c>
      <c r="H2827" s="15" t="s">
        <v>10200</v>
      </c>
      <c r="I2827" s="14" t="s">
        <v>10201</v>
      </c>
      <c r="J2827" s="14" t="s">
        <v>6597</v>
      </c>
      <c r="K2827" s="24"/>
      <c r="L2827" s="24"/>
      <c r="M2827" s="20"/>
      <c r="N2827" s="20"/>
      <c r="O2827" s="20"/>
      <c r="P2827" s="20"/>
      <c r="Q2827" s="20"/>
    </row>
    <row r="2828" spans="1:17" x14ac:dyDescent="0.25">
      <c r="A2828" s="15" t="s">
        <v>416</v>
      </c>
      <c r="B2828" s="15" t="s">
        <v>6287</v>
      </c>
      <c r="D2828" s="15">
        <v>2982548</v>
      </c>
      <c r="E2828" s="15">
        <v>2982916</v>
      </c>
      <c r="F2828" s="15">
        <f>ABS(Tabelle2[[#This Row],[Stop]]-Tabelle2[[#This Row],[Start]]+1)</f>
        <v>369</v>
      </c>
      <c r="G2828" s="16">
        <f>Tabelle2[[#This Row],[Size '[bp']]]/$F$3118*100</f>
        <v>1.2724927754136464E-2</v>
      </c>
      <c r="I2828" s="14" t="s">
        <v>6560</v>
      </c>
      <c r="J2828" s="14" t="s">
        <v>11627</v>
      </c>
      <c r="K2828" s="24"/>
      <c r="L2828" s="24"/>
      <c r="M2828" s="20"/>
      <c r="N2828" s="20"/>
      <c r="O2828" s="20"/>
      <c r="P2828" s="20"/>
      <c r="Q2828" s="20"/>
    </row>
    <row r="2829" spans="1:17" ht="25.5" x14ac:dyDescent="0.25">
      <c r="A2829" s="15" t="s">
        <v>415</v>
      </c>
      <c r="B2829" s="15" t="s">
        <v>6288</v>
      </c>
      <c r="C2829" s="15" t="s">
        <v>10202</v>
      </c>
      <c r="D2829" s="15">
        <v>2984545</v>
      </c>
      <c r="E2829" s="15">
        <v>2983013</v>
      </c>
      <c r="F2829" s="15">
        <f>ABS(Tabelle2[[#This Row],[Stop]]-Tabelle2[[#This Row],[Start]]+1)</f>
        <v>1531</v>
      </c>
      <c r="G2829" s="16">
        <f>Tabelle2[[#This Row],[Size '[bp']]]/$F$3118*100</f>
        <v>5.279638046499438E-2</v>
      </c>
      <c r="H2829" s="15" t="s">
        <v>10203</v>
      </c>
      <c r="I2829" s="14" t="s">
        <v>413</v>
      </c>
      <c r="J2829" s="14" t="s">
        <v>6614</v>
      </c>
      <c r="K2829" s="24" t="s">
        <v>10204</v>
      </c>
      <c r="L2829" s="24"/>
      <c r="M2829" s="20" t="s">
        <v>11545</v>
      </c>
      <c r="N2829" s="20"/>
      <c r="O2829" s="20"/>
      <c r="P2829" s="20"/>
      <c r="Q2829" s="20"/>
    </row>
    <row r="2830" spans="1:17" ht="25.5" x14ac:dyDescent="0.25">
      <c r="A2830" s="15" t="s">
        <v>414</v>
      </c>
      <c r="B2830" s="15" t="s">
        <v>6289</v>
      </c>
      <c r="C2830" s="15" t="s">
        <v>10205</v>
      </c>
      <c r="D2830" s="15">
        <v>2985111</v>
      </c>
      <c r="E2830" s="15">
        <v>2984545</v>
      </c>
      <c r="F2830" s="15">
        <f>ABS(Tabelle2[[#This Row],[Stop]]-Tabelle2[[#This Row],[Start]]+1)</f>
        <v>565</v>
      </c>
      <c r="G2830" s="16">
        <f>Tabelle2[[#This Row],[Size '[bp']]]/$F$3118*100</f>
        <v>1.9483967970425752E-2</v>
      </c>
      <c r="H2830" s="15" t="s">
        <v>10206</v>
      </c>
      <c r="I2830" s="14" t="s">
        <v>413</v>
      </c>
      <c r="J2830" s="14" t="s">
        <v>6614</v>
      </c>
      <c r="K2830" s="24" t="s">
        <v>10207</v>
      </c>
      <c r="L2830" s="24"/>
      <c r="M2830" s="20" t="s">
        <v>11545</v>
      </c>
      <c r="N2830" s="20"/>
      <c r="O2830" s="20"/>
      <c r="P2830" s="20"/>
      <c r="Q2830" s="20"/>
    </row>
    <row r="2831" spans="1:17" ht="25.5" x14ac:dyDescent="0.25">
      <c r="A2831" s="15" t="s">
        <v>412</v>
      </c>
      <c r="B2831" s="15" t="s">
        <v>6290</v>
      </c>
      <c r="C2831" s="15" t="s">
        <v>10208</v>
      </c>
      <c r="D2831" s="15">
        <v>2986115</v>
      </c>
      <c r="E2831" s="15">
        <v>2985111</v>
      </c>
      <c r="F2831" s="15">
        <f>ABS(Tabelle2[[#This Row],[Stop]]-Tabelle2[[#This Row],[Start]]+1)</f>
        <v>1003</v>
      </c>
      <c r="G2831" s="16">
        <f>Tabelle2[[#This Row],[Size '[bp']]]/$F$3118*100</f>
        <v>3.4588353759888543E-2</v>
      </c>
      <c r="H2831" s="15" t="s">
        <v>10209</v>
      </c>
      <c r="I2831" s="14" t="s">
        <v>411</v>
      </c>
      <c r="J2831" s="14" t="s">
        <v>6614</v>
      </c>
      <c r="K2831" s="24" t="s">
        <v>10207</v>
      </c>
      <c r="L2831" s="24"/>
      <c r="M2831" s="20" t="s">
        <v>11545</v>
      </c>
      <c r="N2831" s="20"/>
      <c r="O2831" s="20"/>
      <c r="P2831" s="20"/>
      <c r="Q2831" s="20"/>
    </row>
    <row r="2832" spans="1:17" x14ac:dyDescent="0.25">
      <c r="A2832" s="15" t="s">
        <v>410</v>
      </c>
      <c r="B2832" s="15" t="s">
        <v>6291</v>
      </c>
      <c r="D2832" s="15">
        <v>2987143</v>
      </c>
      <c r="E2832" s="15">
        <v>2986409</v>
      </c>
      <c r="F2832" s="15">
        <f>ABS(Tabelle2[[#This Row],[Stop]]-Tabelle2[[#This Row],[Start]]+1)</f>
        <v>733</v>
      </c>
      <c r="G2832" s="16">
        <f>Tabelle2[[#This Row],[Size '[bp']]]/$F$3118*100</f>
        <v>2.5277431012959425E-2</v>
      </c>
      <c r="I2832" s="14" t="s">
        <v>9660</v>
      </c>
      <c r="J2832" s="14" t="s">
        <v>6563</v>
      </c>
      <c r="K2832" s="24"/>
      <c r="L2832" s="24"/>
      <c r="M2832" s="20"/>
      <c r="N2832" s="20"/>
      <c r="O2832" s="20"/>
      <c r="P2832" s="20"/>
      <c r="Q2832" s="20"/>
    </row>
    <row r="2833" spans="1:17" x14ac:dyDescent="0.25">
      <c r="A2833" s="15" t="s">
        <v>409</v>
      </c>
      <c r="B2833" s="15" t="s">
        <v>6292</v>
      </c>
      <c r="D2833" s="15">
        <v>2987862</v>
      </c>
      <c r="E2833" s="15">
        <v>2987140</v>
      </c>
      <c r="F2833" s="15">
        <f>ABS(Tabelle2[[#This Row],[Stop]]-Tabelle2[[#This Row],[Start]]+1)</f>
        <v>721</v>
      </c>
      <c r="G2833" s="16">
        <f>Tabelle2[[#This Row],[Size '[bp']]]/$F$3118*100</f>
        <v>2.4863612224207021E-2</v>
      </c>
      <c r="I2833" s="14" t="s">
        <v>9660</v>
      </c>
      <c r="J2833" s="14" t="s">
        <v>6563</v>
      </c>
      <c r="K2833" s="24"/>
      <c r="L2833" s="24"/>
      <c r="M2833" s="20"/>
      <c r="N2833" s="20"/>
      <c r="O2833" s="20"/>
      <c r="P2833" s="20"/>
      <c r="Q2833" s="20"/>
    </row>
    <row r="2834" spans="1:17" x14ac:dyDescent="0.25">
      <c r="A2834" s="15" t="s">
        <v>408</v>
      </c>
      <c r="B2834" s="15" t="s">
        <v>6293</v>
      </c>
      <c r="D2834" s="15">
        <v>2987922</v>
      </c>
      <c r="E2834" s="15">
        <v>2989133</v>
      </c>
      <c r="F2834" s="15">
        <f>ABS(Tabelle2[[#This Row],[Stop]]-Tabelle2[[#This Row],[Start]]+1)</f>
        <v>1212</v>
      </c>
      <c r="G2834" s="16">
        <f>Tabelle2[[#This Row],[Size '[bp']]]/$F$3118*100</f>
        <v>4.1795697663992937E-2</v>
      </c>
      <c r="I2834" s="14" t="s">
        <v>6704</v>
      </c>
      <c r="J2834" s="14" t="s">
        <v>6563</v>
      </c>
      <c r="K2834" s="24"/>
      <c r="L2834" s="24"/>
      <c r="M2834" s="20"/>
      <c r="N2834" s="20"/>
      <c r="O2834" s="20"/>
      <c r="P2834" s="20"/>
      <c r="Q2834" s="20"/>
    </row>
    <row r="2835" spans="1:17" x14ac:dyDescent="0.25">
      <c r="A2835" s="15" t="s">
        <v>407</v>
      </c>
      <c r="B2835" s="15" t="s">
        <v>6294</v>
      </c>
      <c r="D2835" s="15">
        <v>2990455</v>
      </c>
      <c r="E2835" s="15">
        <v>2989130</v>
      </c>
      <c r="F2835" s="15">
        <f>ABS(Tabelle2[[#This Row],[Stop]]-Tabelle2[[#This Row],[Start]]+1)</f>
        <v>1324</v>
      </c>
      <c r="G2835" s="16">
        <f>Tabelle2[[#This Row],[Size '[bp']]]/$F$3118*100</f>
        <v>4.5658006359015388E-2</v>
      </c>
      <c r="I2835" s="14" t="s">
        <v>10210</v>
      </c>
      <c r="J2835" s="14" t="s">
        <v>6563</v>
      </c>
      <c r="K2835" s="24"/>
      <c r="L2835" s="24"/>
      <c r="M2835" s="20"/>
      <c r="N2835" s="20"/>
      <c r="O2835" s="20"/>
      <c r="P2835" s="20"/>
      <c r="Q2835" s="20"/>
    </row>
    <row r="2836" spans="1:17" x14ac:dyDescent="0.25">
      <c r="A2836" s="15" t="s">
        <v>406</v>
      </c>
      <c r="B2836" s="15" t="s">
        <v>6295</v>
      </c>
      <c r="D2836" s="15">
        <v>2990790</v>
      </c>
      <c r="E2836" s="15">
        <v>2992529</v>
      </c>
      <c r="F2836" s="15">
        <f>ABS(Tabelle2[[#This Row],[Stop]]-Tabelle2[[#This Row],[Start]]+1)</f>
        <v>1740</v>
      </c>
      <c r="G2836" s="16">
        <f>Tabelle2[[#This Row],[Size '[bp']]]/$F$3118*100</f>
        <v>6.0003724369098774E-2</v>
      </c>
      <c r="I2836" s="14" t="s">
        <v>6564</v>
      </c>
      <c r="J2836" s="14" t="s">
        <v>11627</v>
      </c>
      <c r="K2836" s="24" t="s">
        <v>8074</v>
      </c>
      <c r="L2836" s="24"/>
      <c r="M2836" s="20"/>
      <c r="N2836" s="20"/>
      <c r="O2836" s="20"/>
      <c r="P2836" s="20"/>
      <c r="Q2836" s="20"/>
    </row>
    <row r="2837" spans="1:17" ht="38.25" x14ac:dyDescent="0.25">
      <c r="A2837" s="15" t="s">
        <v>405</v>
      </c>
      <c r="B2837" s="15" t="s">
        <v>6296</v>
      </c>
      <c r="D2837" s="15">
        <v>2993873</v>
      </c>
      <c r="E2837" s="15">
        <v>2992845</v>
      </c>
      <c r="F2837" s="15">
        <f>ABS(Tabelle2[[#This Row],[Stop]]-Tabelle2[[#This Row],[Start]]+1)</f>
        <v>1027</v>
      </c>
      <c r="G2837" s="16">
        <f>Tabelle2[[#This Row],[Size '[bp']]]/$F$3118*100</f>
        <v>3.5415991337393357E-2</v>
      </c>
      <c r="I2837" s="14" t="s">
        <v>10733</v>
      </c>
      <c r="J2837" s="14" t="s">
        <v>10211</v>
      </c>
      <c r="K2837" s="24"/>
      <c r="L2837" s="24"/>
      <c r="M2837" s="20"/>
      <c r="N2837" s="20"/>
      <c r="O2837" s="20"/>
      <c r="P2837" s="20"/>
      <c r="Q2837" s="20"/>
    </row>
    <row r="2838" spans="1:17" ht="38.25" x14ac:dyDescent="0.25">
      <c r="A2838" s="15" t="s">
        <v>404</v>
      </c>
      <c r="B2838" s="15" t="s">
        <v>6297</v>
      </c>
      <c r="D2838" s="15">
        <v>2994508</v>
      </c>
      <c r="E2838" s="15">
        <v>2993864</v>
      </c>
      <c r="F2838" s="15">
        <f>ABS(Tabelle2[[#This Row],[Stop]]-Tabelle2[[#This Row],[Start]]+1)</f>
        <v>643</v>
      </c>
      <c r="G2838" s="16">
        <f>Tabelle2[[#This Row],[Size '[bp']]]/$F$3118*100</f>
        <v>2.2173790097316383E-2</v>
      </c>
      <c r="I2838" s="14" t="s">
        <v>10734</v>
      </c>
      <c r="J2838" s="14" t="s">
        <v>10211</v>
      </c>
      <c r="K2838" s="24"/>
      <c r="L2838" s="24"/>
      <c r="M2838" s="20"/>
      <c r="N2838" s="20"/>
      <c r="O2838" s="20"/>
      <c r="P2838" s="20"/>
      <c r="Q2838" s="20"/>
    </row>
    <row r="2839" spans="1:17" ht="25.5" x14ac:dyDescent="0.25">
      <c r="A2839" s="15" t="s">
        <v>403</v>
      </c>
      <c r="B2839" s="15" t="s">
        <v>6298</v>
      </c>
      <c r="D2839" s="15">
        <v>2995299</v>
      </c>
      <c r="E2839" s="15">
        <v>2994511</v>
      </c>
      <c r="F2839" s="15">
        <f>ABS(Tabelle2[[#This Row],[Stop]]-Tabelle2[[#This Row],[Start]]+1)</f>
        <v>787</v>
      </c>
      <c r="G2839" s="16">
        <f>Tabelle2[[#This Row],[Size '[bp']]]/$F$3118*100</f>
        <v>2.7139615562345246E-2</v>
      </c>
      <c r="I2839" s="14" t="s">
        <v>10212</v>
      </c>
      <c r="J2839" s="14" t="s">
        <v>10211</v>
      </c>
      <c r="K2839" s="24"/>
      <c r="L2839" s="24"/>
      <c r="M2839" s="20"/>
      <c r="N2839" s="20"/>
      <c r="O2839" s="20"/>
      <c r="P2839" s="20"/>
      <c r="Q2839" s="20"/>
    </row>
    <row r="2840" spans="1:17" x14ac:dyDescent="0.25">
      <c r="A2840" s="15" t="s">
        <v>402</v>
      </c>
      <c r="B2840" s="15" t="s">
        <v>6299</v>
      </c>
      <c r="D2840" s="15">
        <v>2996234</v>
      </c>
      <c r="E2840" s="15">
        <v>2995416</v>
      </c>
      <c r="F2840" s="15">
        <f>ABS(Tabelle2[[#This Row],[Stop]]-Tabelle2[[#This Row],[Start]]+1)</f>
        <v>817</v>
      </c>
      <c r="G2840" s="16">
        <f>Tabelle2[[#This Row],[Size '[bp']]]/$F$3118*100</f>
        <v>2.8174162534226263E-2</v>
      </c>
      <c r="I2840" s="14" t="s">
        <v>10213</v>
      </c>
      <c r="J2840" s="14" t="s">
        <v>6597</v>
      </c>
      <c r="K2840" s="24"/>
      <c r="L2840" s="24"/>
      <c r="M2840" s="20"/>
      <c r="N2840" s="20"/>
      <c r="O2840" s="20"/>
      <c r="P2840" s="20"/>
      <c r="Q2840" s="20"/>
    </row>
    <row r="2841" spans="1:17" x14ac:dyDescent="0.25">
      <c r="A2841" s="15" t="s">
        <v>401</v>
      </c>
      <c r="B2841" s="15" t="s">
        <v>6300</v>
      </c>
      <c r="C2841" s="15" t="s">
        <v>10214</v>
      </c>
      <c r="D2841" s="15">
        <v>2997206</v>
      </c>
      <c r="E2841" s="15">
        <v>2996301</v>
      </c>
      <c r="F2841" s="15">
        <f>ABS(Tabelle2[[#This Row],[Stop]]-Tabelle2[[#This Row],[Start]]+1)</f>
        <v>904</v>
      </c>
      <c r="G2841" s="16">
        <f>Tabelle2[[#This Row],[Size '[bp']]]/$F$3118*100</f>
        <v>3.11743487526812E-2</v>
      </c>
      <c r="H2841" s="15" t="s">
        <v>10215</v>
      </c>
      <c r="I2841" s="14" t="s">
        <v>8229</v>
      </c>
      <c r="J2841" s="14" t="s">
        <v>6708</v>
      </c>
      <c r="K2841" s="30"/>
      <c r="L2841" s="30"/>
      <c r="M2841" s="20" t="s">
        <v>10786</v>
      </c>
      <c r="N2841" s="20"/>
      <c r="O2841" s="20"/>
      <c r="P2841" s="20"/>
      <c r="Q2841" s="20"/>
    </row>
    <row r="2842" spans="1:17" ht="25.5" x14ac:dyDescent="0.25">
      <c r="A2842" s="15" t="s">
        <v>400</v>
      </c>
      <c r="B2842" s="15" t="s">
        <v>6301</v>
      </c>
      <c r="C2842" s="15" t="s">
        <v>10216</v>
      </c>
      <c r="D2842" s="15">
        <v>2997685</v>
      </c>
      <c r="E2842" s="15">
        <v>2998662</v>
      </c>
      <c r="F2842" s="15">
        <f>ABS(Tabelle2[[#This Row],[Stop]]-Tabelle2[[#This Row],[Start]]+1)</f>
        <v>978</v>
      </c>
      <c r="G2842" s="16">
        <f>Tabelle2[[#This Row],[Size '[bp']]]/$F$3118*100</f>
        <v>3.3726231283321036E-2</v>
      </c>
      <c r="H2842" s="15" t="s">
        <v>10217</v>
      </c>
      <c r="I2842" s="14" t="s">
        <v>10218</v>
      </c>
      <c r="J2842" s="14" t="s">
        <v>6585</v>
      </c>
      <c r="K2842" s="30" t="s">
        <v>10219</v>
      </c>
      <c r="L2842" s="30"/>
      <c r="M2842" s="20" t="s">
        <v>11264</v>
      </c>
      <c r="N2842" s="20"/>
      <c r="O2842" s="20"/>
      <c r="P2842" s="20"/>
      <c r="Q2842" s="20"/>
    </row>
    <row r="2843" spans="1:17" ht="25.5" x14ac:dyDescent="0.25">
      <c r="A2843" s="15" t="s">
        <v>399</v>
      </c>
      <c r="D2843" s="15">
        <v>2998667</v>
      </c>
      <c r="E2843" s="15">
        <v>2998861</v>
      </c>
      <c r="F2843" s="15">
        <f>ABS(Tabelle2[[#This Row],[Stop]]-Tabelle2[[#This Row],[Start]]+1)</f>
        <v>195</v>
      </c>
      <c r="G2843" s="16">
        <f>Tabelle2[[#This Row],[Size '[bp']]]/$F$3118*100</f>
        <v>6.7245553172265871E-3</v>
      </c>
      <c r="I2843" s="14" t="s">
        <v>6560</v>
      </c>
      <c r="J2843" s="14" t="s">
        <v>11627</v>
      </c>
      <c r="K2843" s="24" t="s">
        <v>10220</v>
      </c>
      <c r="L2843" s="24"/>
      <c r="M2843" s="20"/>
      <c r="N2843" s="20"/>
      <c r="O2843" s="20"/>
      <c r="P2843" s="20"/>
      <c r="Q2843" s="20"/>
    </row>
    <row r="2844" spans="1:17" ht="25.5" x14ac:dyDescent="0.25">
      <c r="A2844" s="15" t="s">
        <v>398</v>
      </c>
      <c r="B2844" s="15" t="s">
        <v>6302</v>
      </c>
      <c r="C2844" s="15" t="s">
        <v>10221</v>
      </c>
      <c r="D2844" s="15">
        <v>2998858</v>
      </c>
      <c r="E2844" s="15">
        <v>2999448</v>
      </c>
      <c r="F2844" s="15">
        <f>ABS(Tabelle2[[#This Row],[Stop]]-Tabelle2[[#This Row],[Start]]+1)</f>
        <v>591</v>
      </c>
      <c r="G2844" s="16">
        <f>Tabelle2[[#This Row],[Size '[bp']]]/$F$3118*100</f>
        <v>2.038057534605596E-2</v>
      </c>
      <c r="H2844" s="15" t="s">
        <v>10222</v>
      </c>
      <c r="I2844" s="14" t="s">
        <v>10223</v>
      </c>
      <c r="J2844" s="14" t="s">
        <v>6554</v>
      </c>
      <c r="K2844" s="24"/>
      <c r="L2844" s="24"/>
      <c r="M2844" s="20"/>
      <c r="N2844" s="20"/>
      <c r="O2844" s="20"/>
      <c r="P2844" s="20"/>
      <c r="Q2844" s="20"/>
    </row>
    <row r="2845" spans="1:17" x14ac:dyDescent="0.25">
      <c r="A2845" s="15" t="s">
        <v>397</v>
      </c>
      <c r="B2845" s="15" t="s">
        <v>6303</v>
      </c>
      <c r="C2845" s="15" t="s">
        <v>10224</v>
      </c>
      <c r="D2845" s="15">
        <v>3000605</v>
      </c>
      <c r="E2845" s="15">
        <v>2999445</v>
      </c>
      <c r="F2845" s="15">
        <f>ABS(Tabelle2[[#This Row],[Stop]]-Tabelle2[[#This Row],[Start]]+1)</f>
        <v>1159</v>
      </c>
      <c r="G2845" s="16">
        <f>Tabelle2[[#This Row],[Size '[bp']]]/$F$3118*100</f>
        <v>3.9967998013669813E-2</v>
      </c>
      <c r="H2845" s="15" t="s">
        <v>10225</v>
      </c>
      <c r="I2845" s="14" t="s">
        <v>10226</v>
      </c>
      <c r="J2845" s="14" t="s">
        <v>6597</v>
      </c>
      <c r="K2845" s="30" t="s">
        <v>10227</v>
      </c>
      <c r="L2845" s="30"/>
      <c r="M2845" s="20" t="s">
        <v>11314</v>
      </c>
      <c r="N2845" s="20"/>
      <c r="O2845" s="20"/>
      <c r="P2845" s="20"/>
      <c r="Q2845" s="20"/>
    </row>
    <row r="2846" spans="1:17" x14ac:dyDescent="0.25">
      <c r="A2846" s="15" t="s">
        <v>396</v>
      </c>
      <c r="B2846" s="15" t="s">
        <v>6304</v>
      </c>
      <c r="D2846" s="15">
        <v>3000867</v>
      </c>
      <c r="E2846" s="15">
        <v>3001472</v>
      </c>
      <c r="F2846" s="15">
        <f>ABS(Tabelle2[[#This Row],[Stop]]-Tabelle2[[#This Row],[Start]]+1)</f>
        <v>606</v>
      </c>
      <c r="G2846" s="16">
        <f>Tabelle2[[#This Row],[Size '[bp']]]/$F$3118*100</f>
        <v>2.0897848831996468E-2</v>
      </c>
      <c r="I2846" s="14" t="s">
        <v>6564</v>
      </c>
      <c r="J2846" s="14" t="s">
        <v>11627</v>
      </c>
      <c r="K2846" s="24"/>
      <c r="L2846" s="24"/>
      <c r="M2846" s="20"/>
      <c r="N2846" s="20"/>
      <c r="O2846" s="20"/>
      <c r="P2846" s="20"/>
      <c r="Q2846" s="20"/>
    </row>
    <row r="2847" spans="1:17" x14ac:dyDescent="0.25">
      <c r="A2847" s="15" t="s">
        <v>395</v>
      </c>
      <c r="B2847" s="15" t="s">
        <v>6305</v>
      </c>
      <c r="D2847" s="15">
        <v>3001574</v>
      </c>
      <c r="E2847" s="15">
        <v>3002200</v>
      </c>
      <c r="F2847" s="15">
        <f>ABS(Tabelle2[[#This Row],[Stop]]-Tabelle2[[#This Row],[Start]]+1)</f>
        <v>627</v>
      </c>
      <c r="G2847" s="16">
        <f>Tabelle2[[#This Row],[Size '[bp']]]/$F$3118*100</f>
        <v>2.1622031712313177E-2</v>
      </c>
      <c r="I2847" s="14" t="s">
        <v>7523</v>
      </c>
      <c r="J2847" s="14" t="s">
        <v>11627</v>
      </c>
      <c r="K2847" s="24"/>
      <c r="L2847" s="24"/>
      <c r="M2847" s="20"/>
      <c r="N2847" s="20"/>
      <c r="O2847" s="20"/>
      <c r="P2847" s="20"/>
      <c r="Q2847" s="20"/>
    </row>
    <row r="2848" spans="1:17" ht="25.5" x14ac:dyDescent="0.25">
      <c r="A2848" s="15" t="s">
        <v>394</v>
      </c>
      <c r="B2848" s="15" t="s">
        <v>6306</v>
      </c>
      <c r="C2848" s="15" t="s">
        <v>11317</v>
      </c>
      <c r="D2848" s="15">
        <v>3002777</v>
      </c>
      <c r="E2848" s="15">
        <v>3002187</v>
      </c>
      <c r="F2848" s="15">
        <f>ABS(Tabelle2[[#This Row],[Stop]]-Tabelle2[[#This Row],[Start]]+1)</f>
        <v>589</v>
      </c>
      <c r="G2848" s="16">
        <f>Tabelle2[[#This Row],[Size '[bp']]]/$F$3118*100</f>
        <v>2.0311605547930562E-2</v>
      </c>
      <c r="H2848" s="15" t="s">
        <v>11315</v>
      </c>
      <c r="I2848" s="14" t="s">
        <v>11321</v>
      </c>
      <c r="J2848" s="14" t="s">
        <v>6758</v>
      </c>
      <c r="K2848" s="30"/>
      <c r="L2848" s="30"/>
      <c r="M2848" s="20" t="s">
        <v>11319</v>
      </c>
      <c r="N2848" s="20"/>
      <c r="O2848" s="20"/>
      <c r="P2848" s="20"/>
      <c r="Q2848" s="20"/>
    </row>
    <row r="2849" spans="1:17" ht="25.5" x14ac:dyDescent="0.25">
      <c r="A2849" s="15" t="s">
        <v>393</v>
      </c>
      <c r="B2849" s="15" t="s">
        <v>6307</v>
      </c>
      <c r="D2849" s="15">
        <v>3002810</v>
      </c>
      <c r="E2849" s="15">
        <v>3003091</v>
      </c>
      <c r="F2849" s="15">
        <f>ABS(Tabelle2[[#This Row],[Stop]]-Tabelle2[[#This Row],[Start]]+1)</f>
        <v>282</v>
      </c>
      <c r="G2849" s="16">
        <f>Tabelle2[[#This Row],[Size '[bp']]]/$F$3118*100</f>
        <v>9.7247415356815255E-3</v>
      </c>
      <c r="I2849" s="14" t="s">
        <v>11322</v>
      </c>
      <c r="J2849" s="14" t="s">
        <v>11627</v>
      </c>
      <c r="K2849" s="30"/>
      <c r="L2849" s="30"/>
      <c r="M2849" s="20" t="s">
        <v>11319</v>
      </c>
      <c r="N2849" s="20"/>
      <c r="O2849" s="20"/>
      <c r="P2849" s="20"/>
      <c r="Q2849" s="20"/>
    </row>
    <row r="2850" spans="1:17" x14ac:dyDescent="0.25">
      <c r="A2850" s="15" t="s">
        <v>392</v>
      </c>
      <c r="B2850" s="15" t="s">
        <v>6308</v>
      </c>
      <c r="C2850" s="15" t="s">
        <v>10642</v>
      </c>
      <c r="D2850" s="15">
        <v>3003367</v>
      </c>
      <c r="E2850" s="15">
        <v>3003005</v>
      </c>
      <c r="F2850" s="15">
        <f>ABS(Tabelle2[[#This Row],[Stop]]-Tabelle2[[#This Row],[Start]]+1)</f>
        <v>361</v>
      </c>
      <c r="G2850" s="16">
        <f>Tabelle2[[#This Row],[Size '[bp']]]/$F$3118*100</f>
        <v>1.2449048561634859E-2</v>
      </c>
      <c r="H2850" s="15" t="s">
        <v>11318</v>
      </c>
      <c r="I2850" s="14" t="s">
        <v>11323</v>
      </c>
      <c r="J2850" s="14" t="s">
        <v>6614</v>
      </c>
      <c r="K2850" s="30"/>
      <c r="L2850" s="30"/>
      <c r="M2850" s="20" t="s">
        <v>11319</v>
      </c>
      <c r="N2850" s="20"/>
      <c r="O2850" s="20"/>
      <c r="P2850" s="20"/>
      <c r="Q2850" s="20"/>
    </row>
    <row r="2851" spans="1:17" x14ac:dyDescent="0.25">
      <c r="A2851" s="15" t="s">
        <v>391</v>
      </c>
      <c r="C2851" s="15" t="s">
        <v>10642</v>
      </c>
      <c r="D2851" s="15">
        <v>3003646</v>
      </c>
      <c r="E2851" s="15">
        <v>3003404</v>
      </c>
      <c r="F2851" s="15">
        <f>ABS(Tabelle2[[#This Row],[Stop]]-Tabelle2[[#This Row],[Start]]+1)</f>
        <v>241</v>
      </c>
      <c r="G2851" s="16">
        <f>Tabelle2[[#This Row],[Size '[bp']]]/$F$3118*100</f>
        <v>8.3108606741108069E-3</v>
      </c>
      <c r="H2851" s="15" t="s">
        <v>11320</v>
      </c>
      <c r="I2851" s="14" t="s">
        <v>11324</v>
      </c>
      <c r="J2851" s="14" t="s">
        <v>6614</v>
      </c>
      <c r="K2851" s="30"/>
      <c r="L2851" s="30"/>
      <c r="M2851" s="20" t="s">
        <v>11319</v>
      </c>
      <c r="N2851" s="20"/>
      <c r="O2851" s="20"/>
      <c r="P2851" s="20"/>
      <c r="Q2851" s="20"/>
    </row>
    <row r="2852" spans="1:17" x14ac:dyDescent="0.25">
      <c r="A2852" s="15" t="s">
        <v>390</v>
      </c>
      <c r="B2852" s="15" t="s">
        <v>6309</v>
      </c>
      <c r="C2852" s="15" t="s">
        <v>10643</v>
      </c>
      <c r="D2852" s="15">
        <v>3003626</v>
      </c>
      <c r="E2852" s="15">
        <v>3003844</v>
      </c>
      <c r="F2852" s="15">
        <f>ABS(Tabelle2[[#This Row],[Stop]]-Tabelle2[[#This Row],[Start]]+1)</f>
        <v>219</v>
      </c>
      <c r="G2852" s="16">
        <f>Tabelle2[[#This Row],[Size '[bp']]]/$F$3118*100</f>
        <v>7.5521928947313967E-3</v>
      </c>
      <c r="H2852" s="15" t="s">
        <v>10228</v>
      </c>
      <c r="I2852" s="14" t="s">
        <v>10229</v>
      </c>
      <c r="J2852" s="14" t="s">
        <v>6563</v>
      </c>
      <c r="K2852" s="30"/>
      <c r="L2852" s="30"/>
      <c r="M2852" s="20" t="s">
        <v>11319</v>
      </c>
      <c r="N2852" s="20"/>
      <c r="O2852" s="20"/>
      <c r="P2852" s="20"/>
      <c r="Q2852" s="20"/>
    </row>
    <row r="2853" spans="1:17" ht="25.5" x14ac:dyDescent="0.25">
      <c r="A2853" s="15" t="s">
        <v>389</v>
      </c>
      <c r="B2853" s="15" t="s">
        <v>6310</v>
      </c>
      <c r="C2853" s="15" t="s">
        <v>10230</v>
      </c>
      <c r="D2853" s="15">
        <v>3003975</v>
      </c>
      <c r="E2853" s="15">
        <v>3005288</v>
      </c>
      <c r="F2853" s="15">
        <f>ABS(Tabelle2[[#This Row],[Stop]]-Tabelle2[[#This Row],[Start]]+1)</f>
        <v>1314</v>
      </c>
      <c r="G2853" s="16">
        <f>Tabelle2[[#This Row],[Size '[bp']]]/$F$3118*100</f>
        <v>4.5313157368388382E-2</v>
      </c>
      <c r="H2853" s="15" t="s">
        <v>10231</v>
      </c>
      <c r="I2853" s="14" t="s">
        <v>11316</v>
      </c>
      <c r="J2853" s="14" t="s">
        <v>6643</v>
      </c>
      <c r="K2853" s="24"/>
      <c r="L2853" s="24"/>
      <c r="M2853" s="20" t="s">
        <v>11000</v>
      </c>
      <c r="N2853" s="20"/>
      <c r="O2853" s="20"/>
      <c r="P2853" s="20"/>
      <c r="Q2853" s="20"/>
    </row>
    <row r="2854" spans="1:17" ht="25.5" x14ac:dyDescent="0.25">
      <c r="A2854" s="15" t="s">
        <v>388</v>
      </c>
      <c r="B2854" s="15" t="s">
        <v>6311</v>
      </c>
      <c r="C2854" s="15" t="s">
        <v>10232</v>
      </c>
      <c r="D2854" s="15">
        <v>3005658</v>
      </c>
      <c r="E2854" s="15">
        <v>3007172</v>
      </c>
      <c r="F2854" s="15">
        <f>ABS(Tabelle2[[#This Row],[Stop]]-Tabelle2[[#This Row],[Start]]+1)</f>
        <v>1515</v>
      </c>
      <c r="G2854" s="16">
        <f>Tabelle2[[#This Row],[Size '[bp']]]/$F$3118*100</f>
        <v>5.2244622079991178E-2</v>
      </c>
      <c r="H2854" s="15" t="s">
        <v>10233</v>
      </c>
      <c r="I2854" s="14" t="s">
        <v>6808</v>
      </c>
      <c r="J2854" s="14" t="s">
        <v>6554</v>
      </c>
      <c r="K2854" s="24"/>
      <c r="L2854" s="24"/>
      <c r="M2854" s="20"/>
      <c r="N2854" s="21">
        <v>1</v>
      </c>
      <c r="O2854" s="21"/>
      <c r="P2854" s="21">
        <v>1</v>
      </c>
      <c r="Q2854" s="20"/>
    </row>
    <row r="2855" spans="1:17" x14ac:dyDescent="0.25">
      <c r="A2855" s="15" t="s">
        <v>387</v>
      </c>
      <c r="B2855" s="15" t="s">
        <v>6312</v>
      </c>
      <c r="D2855" s="15">
        <v>3007487</v>
      </c>
      <c r="E2855" s="15">
        <v>3008746</v>
      </c>
      <c r="F2855" s="15">
        <f>ABS(Tabelle2[[#This Row],[Stop]]-Tabelle2[[#This Row],[Start]]+1)</f>
        <v>1260</v>
      </c>
      <c r="G2855" s="16">
        <f>Tabelle2[[#This Row],[Size '[bp']]]/$F$3118*100</f>
        <v>4.3450972819002558E-2</v>
      </c>
      <c r="I2855" s="14" t="s">
        <v>6564</v>
      </c>
      <c r="J2855" s="14" t="s">
        <v>11627</v>
      </c>
      <c r="K2855" s="24"/>
      <c r="L2855" s="24"/>
      <c r="M2855" s="20"/>
      <c r="N2855" s="20"/>
      <c r="O2855" s="20"/>
      <c r="P2855" s="20"/>
      <c r="Q2855" s="20"/>
    </row>
    <row r="2856" spans="1:17" x14ac:dyDescent="0.25">
      <c r="A2856" s="15" t="s">
        <v>386</v>
      </c>
      <c r="B2856" s="15" t="s">
        <v>6313</v>
      </c>
      <c r="C2856" s="15" t="s">
        <v>10234</v>
      </c>
      <c r="D2856" s="15">
        <v>3010062</v>
      </c>
      <c r="E2856" s="15">
        <v>3008743</v>
      </c>
      <c r="F2856" s="15">
        <f>ABS(Tabelle2[[#This Row],[Stop]]-Tabelle2[[#This Row],[Start]]+1)</f>
        <v>1318</v>
      </c>
      <c r="G2856" s="16">
        <f>Tabelle2[[#This Row],[Size '[bp']]]/$F$3118*100</f>
        <v>4.5451096964639184E-2</v>
      </c>
      <c r="H2856" s="15" t="s">
        <v>10235</v>
      </c>
      <c r="I2856" s="14" t="s">
        <v>385</v>
      </c>
      <c r="J2856" s="14" t="s">
        <v>6708</v>
      </c>
      <c r="K2856" s="24"/>
      <c r="L2856" s="24"/>
      <c r="M2856" s="20"/>
      <c r="N2856" s="20"/>
      <c r="O2856" s="20"/>
      <c r="P2856" s="20"/>
      <c r="Q2856" s="20"/>
    </row>
    <row r="2857" spans="1:17" x14ac:dyDescent="0.25">
      <c r="A2857" s="15" t="s">
        <v>384</v>
      </c>
      <c r="B2857" s="15" t="s">
        <v>6314</v>
      </c>
      <c r="C2857" s="15" t="s">
        <v>10236</v>
      </c>
      <c r="D2857" s="15">
        <v>3010717</v>
      </c>
      <c r="E2857" s="15">
        <v>3010148</v>
      </c>
      <c r="F2857" s="15">
        <f>ABS(Tabelle2[[#This Row],[Stop]]-Tabelle2[[#This Row],[Start]]+1)</f>
        <v>568</v>
      </c>
      <c r="G2857" s="16">
        <f>Tabelle2[[#This Row],[Size '[bp']]]/$F$3118*100</f>
        <v>1.958742266761385E-2</v>
      </c>
      <c r="H2857" s="15" t="s">
        <v>10237</v>
      </c>
      <c r="I2857" s="14" t="s">
        <v>10238</v>
      </c>
      <c r="J2857" s="14" t="s">
        <v>6708</v>
      </c>
      <c r="K2857" s="24"/>
      <c r="L2857" s="24"/>
      <c r="M2857" s="20"/>
      <c r="N2857" s="20"/>
      <c r="O2857" s="20"/>
      <c r="P2857" s="20"/>
      <c r="Q2857" s="20"/>
    </row>
    <row r="2858" spans="1:17" x14ac:dyDescent="0.25">
      <c r="A2858" s="15" t="s">
        <v>10239</v>
      </c>
      <c r="D2858" s="15">
        <v>3010857</v>
      </c>
      <c r="E2858" s="15">
        <v>3010930</v>
      </c>
      <c r="F2858" s="15">
        <f>ABS(Tabelle2[[#This Row],[Stop]]-Tabelle2[[#This Row],[Start]]+1)</f>
        <v>74</v>
      </c>
      <c r="G2858" s="16">
        <f>Tabelle2[[#This Row],[Size '[bp']]]/$F$3118*100</f>
        <v>2.551882530639833E-3</v>
      </c>
      <c r="I2858" s="14" t="s">
        <v>8739</v>
      </c>
      <c r="J2858" s="14" t="s">
        <v>6575</v>
      </c>
      <c r="K2858" s="24"/>
      <c r="L2858" s="24"/>
      <c r="M2858" s="20"/>
      <c r="N2858" s="20"/>
      <c r="O2858" s="20"/>
      <c r="P2858" s="20"/>
      <c r="Q2858" s="20"/>
    </row>
    <row r="2859" spans="1:17" x14ac:dyDescent="0.25">
      <c r="A2859" s="15" t="s">
        <v>383</v>
      </c>
      <c r="B2859" s="15" t="s">
        <v>6315</v>
      </c>
      <c r="C2859" s="15" t="s">
        <v>10240</v>
      </c>
      <c r="D2859" s="15">
        <v>3011478</v>
      </c>
      <c r="E2859" s="15">
        <v>3012251</v>
      </c>
      <c r="F2859" s="15">
        <f>ABS(Tabelle2[[#This Row],[Stop]]-Tabelle2[[#This Row],[Start]]+1)</f>
        <v>774</v>
      </c>
      <c r="G2859" s="16">
        <f>Tabelle2[[#This Row],[Size '[bp']]]/$F$3118*100</f>
        <v>2.6691311874530142E-2</v>
      </c>
      <c r="H2859" s="15" t="s">
        <v>10241</v>
      </c>
      <c r="I2859" s="14" t="s">
        <v>7071</v>
      </c>
      <c r="J2859" s="14" t="s">
        <v>6690</v>
      </c>
      <c r="K2859" s="24" t="s">
        <v>6744</v>
      </c>
      <c r="L2859" s="24"/>
      <c r="M2859" s="20"/>
      <c r="N2859" s="20"/>
      <c r="O2859" s="20"/>
      <c r="P2859" s="20"/>
      <c r="Q2859" s="20"/>
    </row>
    <row r="2860" spans="1:17" x14ac:dyDescent="0.25">
      <c r="A2860" s="15" t="s">
        <v>382</v>
      </c>
      <c r="B2860" s="15" t="s">
        <v>6316</v>
      </c>
      <c r="D2860" s="15">
        <v>3013987</v>
      </c>
      <c r="E2860" s="15">
        <v>3012296</v>
      </c>
      <c r="F2860" s="15">
        <f>ABS(Tabelle2[[#This Row],[Stop]]-Tabelle2[[#This Row],[Start]]+1)</f>
        <v>1690</v>
      </c>
      <c r="G2860" s="16">
        <f>Tabelle2[[#This Row],[Size '[bp']]]/$F$3118*100</f>
        <v>5.8279479415963745E-2</v>
      </c>
      <c r="I2860" s="14" t="s">
        <v>6589</v>
      </c>
      <c r="J2860" s="14" t="s">
        <v>11627</v>
      </c>
      <c r="K2860" s="24"/>
      <c r="L2860" s="24"/>
      <c r="M2860" s="20"/>
      <c r="N2860" s="20"/>
      <c r="O2860" s="20"/>
      <c r="P2860" s="20"/>
      <c r="Q2860" s="20"/>
    </row>
    <row r="2861" spans="1:17" x14ac:dyDescent="0.25">
      <c r="A2861" s="15" t="s">
        <v>381</v>
      </c>
      <c r="B2861" s="15" t="s">
        <v>6317</v>
      </c>
      <c r="C2861" s="15" t="s">
        <v>10242</v>
      </c>
      <c r="D2861" s="15">
        <v>3015208</v>
      </c>
      <c r="E2861" s="15">
        <v>3014051</v>
      </c>
      <c r="F2861" s="15">
        <f>ABS(Tabelle2[[#This Row],[Stop]]-Tabelle2[[#This Row],[Start]]+1)</f>
        <v>1156</v>
      </c>
      <c r="G2861" s="16">
        <f>Tabelle2[[#This Row],[Size '[bp']]]/$F$3118*100</f>
        <v>3.9864543316481711E-2</v>
      </c>
      <c r="H2861" s="15" t="s">
        <v>10243</v>
      </c>
      <c r="I2861" s="14" t="s">
        <v>10244</v>
      </c>
      <c r="J2861" s="14" t="s">
        <v>6632</v>
      </c>
      <c r="K2861" s="24"/>
      <c r="L2861" s="24"/>
      <c r="M2861" s="20" t="s">
        <v>10989</v>
      </c>
      <c r="N2861" s="20"/>
      <c r="O2861" s="20"/>
      <c r="P2861" s="20"/>
      <c r="Q2861" s="20"/>
    </row>
    <row r="2862" spans="1:17" ht="25.5" x14ac:dyDescent="0.25">
      <c r="A2862" s="15" t="s">
        <v>380</v>
      </c>
      <c r="B2862" s="15" t="s">
        <v>6318</v>
      </c>
      <c r="D2862" s="15">
        <v>3015300</v>
      </c>
      <c r="E2862" s="15">
        <v>3015746</v>
      </c>
      <c r="F2862" s="15">
        <f>ABS(Tabelle2[[#This Row],[Stop]]-Tabelle2[[#This Row],[Start]]+1)</f>
        <v>447</v>
      </c>
      <c r="G2862" s="16">
        <f>Tabelle2[[#This Row],[Size '[bp']]]/$F$3118*100</f>
        <v>1.5414749881027099E-2</v>
      </c>
      <c r="I2862" s="14" t="s">
        <v>10245</v>
      </c>
      <c r="J2862" s="14" t="s">
        <v>6758</v>
      </c>
      <c r="K2862" s="24"/>
      <c r="L2862" s="24"/>
      <c r="M2862" s="20"/>
      <c r="N2862" s="20"/>
      <c r="O2862" s="20"/>
      <c r="P2862" s="20"/>
      <c r="Q2862" s="20"/>
    </row>
    <row r="2863" spans="1:17" x14ac:dyDescent="0.25">
      <c r="A2863" s="15" t="s">
        <v>379</v>
      </c>
      <c r="D2863" s="15">
        <v>3015809</v>
      </c>
      <c r="E2863" s="15">
        <v>3016012</v>
      </c>
      <c r="F2863" s="15">
        <f>ABS(Tabelle2[[#This Row],[Stop]]-Tabelle2[[#This Row],[Start]]+1)</f>
        <v>204</v>
      </c>
      <c r="G2863" s="16">
        <f>Tabelle2[[#This Row],[Size '[bp']]]/$F$3118*100</f>
        <v>7.0349194087908897E-3</v>
      </c>
      <c r="I2863" s="14" t="s">
        <v>6589</v>
      </c>
      <c r="J2863" s="14" t="s">
        <v>11627</v>
      </c>
      <c r="K2863" s="24"/>
      <c r="L2863" s="24"/>
      <c r="M2863" s="20"/>
      <c r="N2863" s="20"/>
      <c r="O2863" s="20"/>
      <c r="P2863" s="20"/>
      <c r="Q2863" s="20"/>
    </row>
    <row r="2864" spans="1:17" x14ac:dyDescent="0.25">
      <c r="A2864" s="15" t="s">
        <v>378</v>
      </c>
      <c r="B2864" s="15" t="s">
        <v>6319</v>
      </c>
      <c r="D2864" s="15">
        <v>3016074</v>
      </c>
      <c r="E2864" s="15">
        <v>3019097</v>
      </c>
      <c r="F2864" s="15">
        <f>ABS(Tabelle2[[#This Row],[Stop]]-Tabelle2[[#This Row],[Start]]+1)</f>
        <v>3024</v>
      </c>
      <c r="G2864" s="16">
        <f>Tabelle2[[#This Row],[Size '[bp']]]/$F$3118*100</f>
        <v>0.10428233476560615</v>
      </c>
      <c r="I2864" s="14" t="s">
        <v>6564</v>
      </c>
      <c r="J2864" s="14" t="s">
        <v>11627</v>
      </c>
      <c r="K2864" s="24"/>
      <c r="L2864" s="24"/>
      <c r="M2864" s="20"/>
      <c r="N2864" s="20"/>
      <c r="O2864" s="20"/>
      <c r="P2864" s="20"/>
      <c r="Q2864" s="20"/>
    </row>
    <row r="2865" spans="1:17" x14ac:dyDescent="0.25">
      <c r="A2865" s="15" t="s">
        <v>377</v>
      </c>
      <c r="B2865" s="15" t="s">
        <v>6320</v>
      </c>
      <c r="D2865" s="15">
        <v>3019102</v>
      </c>
      <c r="E2865" s="15">
        <v>3019299</v>
      </c>
      <c r="F2865" s="15">
        <f>ABS(Tabelle2[[#This Row],[Stop]]-Tabelle2[[#This Row],[Start]]+1)</f>
        <v>198</v>
      </c>
      <c r="G2865" s="16">
        <f>Tabelle2[[#This Row],[Size '[bp']]]/$F$3118*100</f>
        <v>6.8280100144146871E-3</v>
      </c>
      <c r="I2865" s="14" t="s">
        <v>120</v>
      </c>
      <c r="J2865" s="14" t="s">
        <v>11627</v>
      </c>
      <c r="K2865" s="24"/>
      <c r="L2865" s="24"/>
      <c r="M2865" s="20"/>
      <c r="N2865" s="20"/>
      <c r="O2865" s="20"/>
      <c r="P2865" s="20"/>
      <c r="Q2865" s="20"/>
    </row>
    <row r="2866" spans="1:17" x14ac:dyDescent="0.25">
      <c r="A2866" s="15" t="s">
        <v>376</v>
      </c>
      <c r="B2866" s="15" t="s">
        <v>6321</v>
      </c>
      <c r="C2866" s="15" t="s">
        <v>11554</v>
      </c>
      <c r="D2866" s="15">
        <v>3020495</v>
      </c>
      <c r="E2866" s="15">
        <v>3019425</v>
      </c>
      <c r="F2866" s="15">
        <f>ABS(Tabelle2[[#This Row],[Stop]]-Tabelle2[[#This Row],[Start]]+1)</f>
        <v>1069</v>
      </c>
      <c r="G2866" s="16">
        <f>Tabelle2[[#This Row],[Size '[bp']]]/$F$3118*100</f>
        <v>3.6864357098026775E-2</v>
      </c>
      <c r="H2866" s="15" t="s">
        <v>11553</v>
      </c>
      <c r="I2866" s="14" t="s">
        <v>11552</v>
      </c>
      <c r="J2866" s="14" t="s">
        <v>6632</v>
      </c>
      <c r="K2866" s="24"/>
      <c r="L2866" s="24"/>
      <c r="M2866" s="20" t="s">
        <v>11547</v>
      </c>
      <c r="N2866" s="20"/>
      <c r="O2866" s="20"/>
      <c r="P2866" s="20"/>
      <c r="Q2866" s="20"/>
    </row>
    <row r="2867" spans="1:17" ht="25.5" x14ac:dyDescent="0.25">
      <c r="A2867" s="15" t="s">
        <v>375</v>
      </c>
      <c r="B2867" s="15" t="s">
        <v>6322</v>
      </c>
      <c r="D2867" s="15">
        <v>3020539</v>
      </c>
      <c r="E2867" s="15">
        <v>3021357</v>
      </c>
      <c r="F2867" s="15">
        <f>ABS(Tabelle2[[#This Row],[Stop]]-Tabelle2[[#This Row],[Start]]+1)</f>
        <v>819</v>
      </c>
      <c r="G2867" s="16">
        <f>Tabelle2[[#This Row],[Size '[bp']]]/$F$3118*100</f>
        <v>2.8243132332351664E-2</v>
      </c>
      <c r="I2867" s="14" t="s">
        <v>11556</v>
      </c>
      <c r="J2867" s="14" t="s">
        <v>6632</v>
      </c>
      <c r="K2867" s="24"/>
      <c r="L2867" s="24"/>
      <c r="M2867" s="20" t="s">
        <v>11555</v>
      </c>
      <c r="N2867" s="20"/>
      <c r="O2867" s="20"/>
      <c r="P2867" s="20"/>
      <c r="Q2867" s="20"/>
    </row>
    <row r="2868" spans="1:17" ht="25.5" x14ac:dyDescent="0.25">
      <c r="A2868" s="15" t="s">
        <v>374</v>
      </c>
      <c r="B2868" s="15" t="s">
        <v>6323</v>
      </c>
      <c r="D2868" s="15">
        <v>3021364</v>
      </c>
      <c r="E2868" s="15">
        <v>3022788</v>
      </c>
      <c r="F2868" s="15">
        <f>ABS(Tabelle2[[#This Row],[Stop]]-Tabelle2[[#This Row],[Start]]+1)</f>
        <v>1425</v>
      </c>
      <c r="G2868" s="16">
        <f>Tabelle2[[#This Row],[Size '[bp']]]/$F$3118*100</f>
        <v>4.9140981164348133E-2</v>
      </c>
      <c r="I2868" s="14" t="s">
        <v>11558</v>
      </c>
      <c r="J2868" s="14" t="s">
        <v>6632</v>
      </c>
      <c r="K2868" s="24"/>
      <c r="L2868" s="24"/>
      <c r="M2868" s="20" t="s">
        <v>11557</v>
      </c>
      <c r="N2868" s="20"/>
      <c r="O2868" s="20"/>
      <c r="P2868" s="20"/>
      <c r="Q2868" s="20"/>
    </row>
    <row r="2869" spans="1:17" ht="25.5" x14ac:dyDescent="0.25">
      <c r="A2869" s="15" t="s">
        <v>373</v>
      </c>
      <c r="B2869" s="15" t="s">
        <v>6324</v>
      </c>
      <c r="D2869" s="15">
        <v>3023862</v>
      </c>
      <c r="E2869" s="15">
        <v>3022759</v>
      </c>
      <c r="F2869" s="15">
        <f>ABS(Tabelle2[[#This Row],[Stop]]-Tabelle2[[#This Row],[Start]]+1)</f>
        <v>1102</v>
      </c>
      <c r="G2869" s="16">
        <f>Tabelle2[[#This Row],[Size '[bp']]]/$F$3118*100</f>
        <v>3.8002358767095887E-2</v>
      </c>
      <c r="I2869" s="14" t="s">
        <v>11560</v>
      </c>
      <c r="J2869" s="14" t="s">
        <v>6632</v>
      </c>
      <c r="K2869" s="24"/>
      <c r="L2869" s="24"/>
      <c r="M2869" s="20" t="s">
        <v>11557</v>
      </c>
      <c r="N2869" s="20"/>
      <c r="O2869" s="20"/>
      <c r="P2869" s="20"/>
      <c r="Q2869" s="20"/>
    </row>
    <row r="2870" spans="1:17" x14ac:dyDescent="0.25">
      <c r="A2870" s="15" t="s">
        <v>372</v>
      </c>
      <c r="B2870" s="15" t="s">
        <v>6325</v>
      </c>
      <c r="D2870" s="15">
        <v>3023909</v>
      </c>
      <c r="E2870" s="15">
        <v>3024499</v>
      </c>
      <c r="F2870" s="15">
        <f>ABS(Tabelle2[[#This Row],[Stop]]-Tabelle2[[#This Row],[Start]]+1)</f>
        <v>591</v>
      </c>
      <c r="G2870" s="16">
        <f>Tabelle2[[#This Row],[Size '[bp']]]/$F$3118*100</f>
        <v>2.038057534605596E-2</v>
      </c>
      <c r="I2870" s="14" t="s">
        <v>120</v>
      </c>
      <c r="J2870" s="14" t="s">
        <v>11627</v>
      </c>
      <c r="K2870" s="24"/>
      <c r="L2870" s="24"/>
      <c r="M2870" s="20"/>
      <c r="N2870" s="20"/>
      <c r="O2870" s="20"/>
      <c r="P2870" s="20"/>
      <c r="Q2870" s="20"/>
    </row>
    <row r="2871" spans="1:17" ht="25.5" x14ac:dyDescent="0.25">
      <c r="A2871" s="15" t="s">
        <v>371</v>
      </c>
      <c r="B2871" s="15" t="s">
        <v>6326</v>
      </c>
      <c r="D2871" s="15">
        <v>3024500</v>
      </c>
      <c r="E2871" s="15">
        <v>3025273</v>
      </c>
      <c r="F2871" s="15">
        <f>ABS(Tabelle2[[#This Row],[Stop]]-Tabelle2[[#This Row],[Start]]+1)</f>
        <v>774</v>
      </c>
      <c r="G2871" s="16">
        <f>Tabelle2[[#This Row],[Size '[bp']]]/$F$3118*100</f>
        <v>2.6691311874530142E-2</v>
      </c>
      <c r="I2871" s="14" t="s">
        <v>11559</v>
      </c>
      <c r="J2871" s="14" t="s">
        <v>6632</v>
      </c>
      <c r="K2871" s="24"/>
      <c r="L2871" s="24"/>
      <c r="M2871" s="20" t="s">
        <v>11557</v>
      </c>
      <c r="N2871" s="20"/>
      <c r="O2871" s="20"/>
      <c r="P2871" s="20"/>
      <c r="Q2871" s="20"/>
    </row>
    <row r="2872" spans="1:17" ht="38.25" x14ac:dyDescent="0.25">
      <c r="A2872" s="15" t="s">
        <v>370</v>
      </c>
      <c r="B2872" s="15" t="s">
        <v>6327</v>
      </c>
      <c r="C2872" s="15" t="s">
        <v>10246</v>
      </c>
      <c r="D2872" s="15">
        <v>3027197</v>
      </c>
      <c r="E2872" s="15">
        <v>3025365</v>
      </c>
      <c r="F2872" s="15">
        <f>ABS(Tabelle2[[#This Row],[Stop]]-Tabelle2[[#This Row],[Start]]+1)</f>
        <v>1831</v>
      </c>
      <c r="G2872" s="16">
        <f>Tabelle2[[#This Row],[Size '[bp']]]/$F$3118*100</f>
        <v>6.3141850183804513E-2</v>
      </c>
      <c r="H2872" s="15" t="s">
        <v>10247</v>
      </c>
      <c r="I2872" s="14" t="s">
        <v>10248</v>
      </c>
      <c r="J2872" s="14" t="s">
        <v>7093</v>
      </c>
      <c r="K2872" s="30" t="s">
        <v>10249</v>
      </c>
      <c r="L2872" s="30"/>
      <c r="M2872" s="20" t="s">
        <v>11325</v>
      </c>
      <c r="N2872" s="20"/>
      <c r="O2872" s="20"/>
      <c r="P2872" s="20"/>
      <c r="Q2872" s="20"/>
    </row>
    <row r="2873" spans="1:17" x14ac:dyDescent="0.25">
      <c r="A2873" s="15" t="s">
        <v>369</v>
      </c>
      <c r="B2873" s="15" t="s">
        <v>6328</v>
      </c>
      <c r="D2873" s="15">
        <v>3028065</v>
      </c>
      <c r="E2873" s="15">
        <v>3029078</v>
      </c>
      <c r="F2873" s="15">
        <f>ABS(Tabelle2[[#This Row],[Stop]]-Tabelle2[[#This Row],[Start]]+1)</f>
        <v>1014</v>
      </c>
      <c r="G2873" s="16">
        <f>Tabelle2[[#This Row],[Size '[bp']]]/$F$3118*100</f>
        <v>3.496768764957825E-2</v>
      </c>
      <c r="I2873" s="14" t="s">
        <v>10250</v>
      </c>
      <c r="J2873" s="14" t="s">
        <v>6563</v>
      </c>
      <c r="K2873" s="24" t="s">
        <v>6826</v>
      </c>
      <c r="L2873" s="24"/>
      <c r="M2873" s="20"/>
      <c r="N2873" s="20"/>
      <c r="O2873" s="20"/>
      <c r="P2873" s="20"/>
      <c r="Q2873" s="20"/>
    </row>
    <row r="2874" spans="1:17" x14ac:dyDescent="0.25">
      <c r="A2874" s="15" t="s">
        <v>368</v>
      </c>
      <c r="B2874" s="15" t="s">
        <v>6329</v>
      </c>
      <c r="C2874" s="15" t="s">
        <v>10251</v>
      </c>
      <c r="D2874" s="15">
        <v>3029173</v>
      </c>
      <c r="E2874" s="15">
        <v>3029940</v>
      </c>
      <c r="F2874" s="15">
        <f>ABS(Tabelle2[[#This Row],[Stop]]-Tabelle2[[#This Row],[Start]]+1)</f>
        <v>768</v>
      </c>
      <c r="G2874" s="16">
        <f>Tabelle2[[#This Row],[Size '[bp']]]/$F$3118*100</f>
        <v>2.6484402480153942E-2</v>
      </c>
      <c r="H2874" s="15" t="s">
        <v>10252</v>
      </c>
      <c r="I2874" s="14" t="s">
        <v>10253</v>
      </c>
      <c r="J2874" s="14" t="s">
        <v>6575</v>
      </c>
      <c r="K2874" s="24"/>
      <c r="L2874" s="24"/>
      <c r="M2874" s="20"/>
      <c r="N2874" s="20"/>
      <c r="O2874" s="20"/>
      <c r="P2874" s="20"/>
      <c r="Q2874" s="20"/>
    </row>
    <row r="2875" spans="1:17" x14ac:dyDescent="0.25">
      <c r="A2875" s="15" t="s">
        <v>367</v>
      </c>
      <c r="B2875" s="15" t="s">
        <v>6330</v>
      </c>
      <c r="D2875" s="15">
        <v>3029940</v>
      </c>
      <c r="E2875" s="15">
        <v>3030626</v>
      </c>
      <c r="F2875" s="15">
        <f>ABS(Tabelle2[[#This Row],[Stop]]-Tabelle2[[#This Row],[Start]]+1)</f>
        <v>687</v>
      </c>
      <c r="G2875" s="16">
        <f>Tabelle2[[#This Row],[Size '[bp']]]/$F$3118*100</f>
        <v>2.3691125656075205E-2</v>
      </c>
      <c r="I2875" s="14" t="s">
        <v>6560</v>
      </c>
      <c r="J2875" s="14" t="s">
        <v>11627</v>
      </c>
      <c r="K2875" s="24"/>
      <c r="L2875" s="24"/>
      <c r="M2875" s="20"/>
      <c r="N2875" s="20"/>
      <c r="O2875" s="20"/>
      <c r="P2875" s="20"/>
      <c r="Q2875" s="20"/>
    </row>
    <row r="2876" spans="1:17" ht="25.5" x14ac:dyDescent="0.25">
      <c r="A2876" s="15" t="s">
        <v>366</v>
      </c>
      <c r="B2876" s="15" t="s">
        <v>6331</v>
      </c>
      <c r="C2876" s="15" t="s">
        <v>10254</v>
      </c>
      <c r="D2876" s="15">
        <v>3030634</v>
      </c>
      <c r="E2876" s="15">
        <v>3032952</v>
      </c>
      <c r="F2876" s="15">
        <f>ABS(Tabelle2[[#This Row],[Stop]]-Tabelle2[[#This Row],[Start]]+1)</f>
        <v>2319</v>
      </c>
      <c r="G2876" s="16">
        <f>Tabelle2[[#This Row],[Size '[bp']]]/$F$3118*100</f>
        <v>7.9970480926402326E-2</v>
      </c>
      <c r="H2876" s="15" t="s">
        <v>10255</v>
      </c>
      <c r="I2876" s="14" t="s">
        <v>11550</v>
      </c>
      <c r="J2876" s="14" t="s">
        <v>6632</v>
      </c>
      <c r="K2876" s="24"/>
      <c r="L2876" s="24"/>
      <c r="M2876" s="20" t="s">
        <v>11548</v>
      </c>
      <c r="N2876" s="20"/>
      <c r="O2876" s="20"/>
      <c r="P2876" s="20"/>
      <c r="Q2876" s="20"/>
    </row>
    <row r="2877" spans="1:17" x14ac:dyDescent="0.25">
      <c r="A2877" s="15" t="s">
        <v>365</v>
      </c>
      <c r="B2877" s="15" t="s">
        <v>6332</v>
      </c>
      <c r="D2877" s="15">
        <v>3032957</v>
      </c>
      <c r="E2877" s="15">
        <v>3034042</v>
      </c>
      <c r="F2877" s="15">
        <f>ABS(Tabelle2[[#This Row],[Stop]]-Tabelle2[[#This Row],[Start]]+1)</f>
        <v>1086</v>
      </c>
      <c r="G2877" s="16">
        <f>Tabelle2[[#This Row],[Size '[bp']]]/$F$3118*100</f>
        <v>3.7450600382092677E-2</v>
      </c>
      <c r="I2877" s="14" t="s">
        <v>6564</v>
      </c>
      <c r="J2877" s="14" t="s">
        <v>11627</v>
      </c>
      <c r="K2877" s="24"/>
      <c r="L2877" s="24"/>
      <c r="M2877" s="20"/>
      <c r="N2877" s="20"/>
      <c r="O2877" s="20"/>
      <c r="P2877" s="20"/>
      <c r="Q2877" s="20"/>
    </row>
    <row r="2878" spans="1:17" x14ac:dyDescent="0.25">
      <c r="A2878" s="15" t="s">
        <v>364</v>
      </c>
      <c r="B2878" s="15" t="s">
        <v>6333</v>
      </c>
      <c r="D2878" s="15">
        <v>3034039</v>
      </c>
      <c r="E2878" s="15">
        <v>3034404</v>
      </c>
      <c r="F2878" s="15">
        <f>ABS(Tabelle2[[#This Row],[Stop]]-Tabelle2[[#This Row],[Start]]+1)</f>
        <v>366</v>
      </c>
      <c r="G2878" s="16">
        <f>Tabelle2[[#This Row],[Size '[bp']]]/$F$3118*100</f>
        <v>1.2621473056948364E-2</v>
      </c>
      <c r="I2878" s="14" t="s">
        <v>6564</v>
      </c>
      <c r="J2878" s="14" t="s">
        <v>11627</v>
      </c>
      <c r="K2878" s="24"/>
      <c r="L2878" s="24"/>
      <c r="M2878" s="20"/>
      <c r="N2878" s="20"/>
      <c r="O2878" s="20"/>
      <c r="P2878" s="20"/>
      <c r="Q2878" s="20"/>
    </row>
    <row r="2879" spans="1:17" ht="25.5" x14ac:dyDescent="0.25">
      <c r="A2879" s="15" t="s">
        <v>363</v>
      </c>
      <c r="B2879" s="15" t="s">
        <v>6334</v>
      </c>
      <c r="C2879" s="15" t="s">
        <v>11561</v>
      </c>
      <c r="D2879" s="15">
        <v>3036233</v>
      </c>
      <c r="E2879" s="15">
        <v>3034683</v>
      </c>
      <c r="F2879" s="15">
        <f>ABS(Tabelle2[[#This Row],[Stop]]-Tabelle2[[#This Row],[Start]]+1)</f>
        <v>1549</v>
      </c>
      <c r="G2879" s="16">
        <f>Tabelle2[[#This Row],[Size '[bp']]]/$F$3118*100</f>
        <v>5.3417108648122991E-2</v>
      </c>
      <c r="H2879" s="15" t="s">
        <v>11562</v>
      </c>
      <c r="I2879" s="14" t="s">
        <v>11563</v>
      </c>
      <c r="J2879" s="14" t="s">
        <v>6632</v>
      </c>
      <c r="K2879" s="24"/>
      <c r="L2879" s="24"/>
      <c r="M2879" s="20" t="s">
        <v>11565</v>
      </c>
      <c r="N2879" s="20"/>
      <c r="O2879" s="20"/>
      <c r="P2879" s="20"/>
      <c r="Q2879" s="20"/>
    </row>
    <row r="2880" spans="1:17" ht="25.5" x14ac:dyDescent="0.25">
      <c r="A2880" s="15" t="s">
        <v>362</v>
      </c>
      <c r="B2880" s="15" t="s">
        <v>6335</v>
      </c>
      <c r="C2880" s="15" t="s">
        <v>10256</v>
      </c>
      <c r="D2880" s="15">
        <v>3041086</v>
      </c>
      <c r="E2880" s="15">
        <v>3036254</v>
      </c>
      <c r="F2880" s="15">
        <f>ABS(Tabelle2[[#This Row],[Stop]]-Tabelle2[[#This Row],[Start]]+1)</f>
        <v>4831</v>
      </c>
      <c r="G2880" s="16">
        <f>Tabelle2[[#This Row],[Size '[bp']]]/$F$3118*100</f>
        <v>0.16659654737190585</v>
      </c>
      <c r="H2880" s="15" t="s">
        <v>10257</v>
      </c>
      <c r="I2880" s="14" t="s">
        <v>11571</v>
      </c>
      <c r="J2880" s="14" t="s">
        <v>6632</v>
      </c>
      <c r="K2880" s="30"/>
      <c r="L2880" s="30"/>
      <c r="M2880" s="20" t="s">
        <v>11326</v>
      </c>
      <c r="N2880" s="20"/>
      <c r="O2880" s="20"/>
      <c r="P2880" s="20"/>
      <c r="Q2880" s="20"/>
    </row>
    <row r="2881" spans="1:17" x14ac:dyDescent="0.25">
      <c r="A2881" s="15" t="s">
        <v>361</v>
      </c>
      <c r="B2881" s="15" t="s">
        <v>6336</v>
      </c>
      <c r="C2881" s="15" t="s">
        <v>10258</v>
      </c>
      <c r="D2881" s="15">
        <v>3043308</v>
      </c>
      <c r="E2881" s="15">
        <v>3041446</v>
      </c>
      <c r="F2881" s="15">
        <f>ABS(Tabelle2[[#This Row],[Stop]]-Tabelle2[[#This Row],[Start]]+1)</f>
        <v>1861</v>
      </c>
      <c r="G2881" s="16">
        <f>Tabelle2[[#This Row],[Size '[bp']]]/$F$3118*100</f>
        <v>6.4176397155685516E-2</v>
      </c>
      <c r="H2881" s="15" t="s">
        <v>10259</v>
      </c>
      <c r="I2881" s="14" t="s">
        <v>11564</v>
      </c>
      <c r="J2881" s="14" t="s">
        <v>6632</v>
      </c>
      <c r="K2881" s="24"/>
      <c r="L2881" s="24"/>
      <c r="M2881" s="20" t="s">
        <v>11565</v>
      </c>
      <c r="N2881" s="20"/>
      <c r="O2881" s="20"/>
      <c r="P2881" s="20"/>
      <c r="Q2881" s="20"/>
    </row>
    <row r="2882" spans="1:17" x14ac:dyDescent="0.25">
      <c r="A2882" s="15" t="s">
        <v>360</v>
      </c>
      <c r="B2882" s="15" t="s">
        <v>6337</v>
      </c>
      <c r="D2882" s="15">
        <v>3044446</v>
      </c>
      <c r="E2882" s="15">
        <v>3043517</v>
      </c>
      <c r="F2882" s="15">
        <f>ABS(Tabelle2[[#This Row],[Stop]]-Tabelle2[[#This Row],[Start]]+1)</f>
        <v>928</v>
      </c>
      <c r="G2882" s="16">
        <f>Tabelle2[[#This Row],[Size '[bp']]]/$F$3118*100</f>
        <v>3.2001986330186014E-2</v>
      </c>
      <c r="I2882" s="14" t="s">
        <v>10260</v>
      </c>
      <c r="J2882" s="14" t="s">
        <v>6563</v>
      </c>
      <c r="K2882" s="24"/>
      <c r="L2882" s="24"/>
      <c r="M2882" s="20"/>
      <c r="N2882" s="20"/>
      <c r="O2882" s="20"/>
      <c r="P2882" s="20"/>
      <c r="Q2882" s="20"/>
    </row>
    <row r="2883" spans="1:17" x14ac:dyDescent="0.25">
      <c r="A2883" s="15" t="s">
        <v>359</v>
      </c>
      <c r="B2883" s="15" t="s">
        <v>6338</v>
      </c>
      <c r="D2883" s="15">
        <v>3044950</v>
      </c>
      <c r="E2883" s="15">
        <v>3044450</v>
      </c>
      <c r="F2883" s="15">
        <f>ABS(Tabelle2[[#This Row],[Stop]]-Tabelle2[[#This Row],[Start]]+1)</f>
        <v>499</v>
      </c>
      <c r="G2883" s="16">
        <f>Tabelle2[[#This Row],[Size '[bp']]]/$F$3118*100</f>
        <v>1.720796463228752E-2</v>
      </c>
      <c r="I2883" s="14" t="s">
        <v>6589</v>
      </c>
      <c r="J2883" s="14" t="s">
        <v>11627</v>
      </c>
      <c r="K2883" s="24"/>
      <c r="L2883" s="24"/>
      <c r="M2883" s="20"/>
      <c r="N2883" s="20"/>
      <c r="O2883" s="20"/>
      <c r="P2883" s="20"/>
      <c r="Q2883" s="20"/>
    </row>
    <row r="2884" spans="1:17" ht="25.5" x14ac:dyDescent="0.25">
      <c r="A2884" s="15" t="s">
        <v>358</v>
      </c>
      <c r="B2884" s="15" t="s">
        <v>6339</v>
      </c>
      <c r="C2884" s="15" t="s">
        <v>10261</v>
      </c>
      <c r="D2884" s="15">
        <v>3046926</v>
      </c>
      <c r="E2884" s="15">
        <v>3044953</v>
      </c>
      <c r="F2884" s="15">
        <f>ABS(Tabelle2[[#This Row],[Stop]]-Tabelle2[[#This Row],[Start]]+1)</f>
        <v>1972</v>
      </c>
      <c r="G2884" s="16">
        <f>Tabelle2[[#This Row],[Size '[bp']]]/$F$3118*100</f>
        <v>6.8004220951645281E-2</v>
      </c>
      <c r="H2884" s="15" t="s">
        <v>10262</v>
      </c>
      <c r="I2884" s="14" t="s">
        <v>11012</v>
      </c>
      <c r="J2884" s="14" t="s">
        <v>6632</v>
      </c>
      <c r="K2884" s="30"/>
      <c r="L2884" s="30"/>
      <c r="M2884" s="20" t="s">
        <v>11165</v>
      </c>
      <c r="N2884" s="20"/>
      <c r="O2884" s="20"/>
      <c r="P2884" s="20"/>
      <c r="Q2884" s="20"/>
    </row>
    <row r="2885" spans="1:17" x14ac:dyDescent="0.25">
      <c r="A2885" s="15" t="s">
        <v>357</v>
      </c>
      <c r="B2885" s="15" t="s">
        <v>6340</v>
      </c>
      <c r="D2885" s="15">
        <v>3047383</v>
      </c>
      <c r="E2885" s="15">
        <v>3048756</v>
      </c>
      <c r="F2885" s="15">
        <f>ABS(Tabelle2[[#This Row],[Stop]]-Tabelle2[[#This Row],[Start]]+1)</f>
        <v>1374</v>
      </c>
      <c r="G2885" s="16">
        <f>Tabelle2[[#This Row],[Size '[bp']]]/$F$3118*100</f>
        <v>4.738225131215041E-2</v>
      </c>
      <c r="I2885" s="14" t="s">
        <v>6560</v>
      </c>
      <c r="J2885" s="14" t="s">
        <v>11627</v>
      </c>
      <c r="K2885" s="24"/>
      <c r="L2885" s="24"/>
      <c r="M2885" s="20"/>
      <c r="N2885" s="20"/>
      <c r="O2885" s="20"/>
      <c r="P2885" s="20"/>
      <c r="Q2885" s="20"/>
    </row>
    <row r="2886" spans="1:17" ht="25.5" x14ac:dyDescent="0.25">
      <c r="A2886" s="15" t="s">
        <v>356</v>
      </c>
      <c r="B2886" s="15" t="s">
        <v>6341</v>
      </c>
      <c r="C2886" s="15" t="s">
        <v>10263</v>
      </c>
      <c r="D2886" s="15">
        <v>3049868</v>
      </c>
      <c r="E2886" s="15">
        <v>3048843</v>
      </c>
      <c r="F2886" s="15">
        <f>ABS(Tabelle2[[#This Row],[Stop]]-Tabelle2[[#This Row],[Start]]+1)</f>
        <v>1024</v>
      </c>
      <c r="G2886" s="16">
        <f>Tabelle2[[#This Row],[Size '[bp']]]/$F$3118*100</f>
        <v>3.5312536640205255E-2</v>
      </c>
      <c r="H2886" s="15" t="s">
        <v>10264</v>
      </c>
      <c r="I2886" s="14" t="s">
        <v>11012</v>
      </c>
      <c r="J2886" s="14" t="s">
        <v>6632</v>
      </c>
      <c r="K2886" s="30"/>
      <c r="L2886" s="30"/>
      <c r="M2886" s="20" t="s">
        <v>11165</v>
      </c>
      <c r="N2886" s="20"/>
      <c r="O2886" s="20"/>
      <c r="P2886" s="20"/>
      <c r="Q2886" s="20"/>
    </row>
    <row r="2887" spans="1:17" x14ac:dyDescent="0.25">
      <c r="A2887" s="15" t="s">
        <v>355</v>
      </c>
      <c r="B2887" s="15" t="s">
        <v>6342</v>
      </c>
      <c r="C2887" s="15" t="s">
        <v>10265</v>
      </c>
      <c r="D2887" s="15">
        <v>3052078</v>
      </c>
      <c r="E2887" s="15">
        <v>3050018</v>
      </c>
      <c r="F2887" s="15">
        <f>ABS(Tabelle2[[#This Row],[Stop]]-Tabelle2[[#This Row],[Start]]+1)</f>
        <v>2059</v>
      </c>
      <c r="G2887" s="16">
        <f>Tabelle2[[#This Row],[Size '[bp']]]/$F$3118*100</f>
        <v>7.1004407170100217E-2</v>
      </c>
      <c r="H2887" s="15" t="s">
        <v>10266</v>
      </c>
      <c r="I2887" s="14" t="s">
        <v>6822</v>
      </c>
      <c r="J2887" s="14" t="s">
        <v>6632</v>
      </c>
      <c r="K2887" s="30"/>
      <c r="L2887" s="30"/>
      <c r="M2887" s="20" t="s">
        <v>11331</v>
      </c>
      <c r="N2887" s="20"/>
      <c r="O2887" s="20"/>
      <c r="P2887" s="20"/>
      <c r="Q2887" s="20"/>
    </row>
    <row r="2888" spans="1:17" ht="25.5" x14ac:dyDescent="0.25">
      <c r="A2888" s="15" t="s">
        <v>354</v>
      </c>
      <c r="B2888" s="15" t="s">
        <v>6343</v>
      </c>
      <c r="C2888" s="15" t="s">
        <v>353</v>
      </c>
      <c r="D2888" s="15">
        <v>3053154</v>
      </c>
      <c r="E2888" s="15">
        <v>3052156</v>
      </c>
      <c r="F2888" s="15">
        <f>ABS(Tabelle2[[#This Row],[Stop]]-Tabelle2[[#This Row],[Start]]+1)</f>
        <v>997</v>
      </c>
      <c r="G2888" s="16">
        <f>Tabelle2[[#This Row],[Size '[bp']]]/$F$3118*100</f>
        <v>3.4381444365512347E-2</v>
      </c>
      <c r="H2888" s="15" t="s">
        <v>10267</v>
      </c>
      <c r="I2888" s="14" t="s">
        <v>10268</v>
      </c>
      <c r="J2888" s="14" t="s">
        <v>10269</v>
      </c>
      <c r="K2888" s="30"/>
      <c r="L2888" s="30"/>
      <c r="M2888" s="20" t="s">
        <v>11332</v>
      </c>
      <c r="N2888" s="20"/>
      <c r="O2888" s="20"/>
      <c r="P2888" s="20"/>
      <c r="Q2888" s="20"/>
    </row>
    <row r="2889" spans="1:17" x14ac:dyDescent="0.25">
      <c r="A2889" s="15" t="s">
        <v>352</v>
      </c>
      <c r="B2889" s="15" t="s">
        <v>6344</v>
      </c>
      <c r="D2889" s="15">
        <v>3053657</v>
      </c>
      <c r="E2889" s="15">
        <v>3053151</v>
      </c>
      <c r="F2889" s="15">
        <f>ABS(Tabelle2[[#This Row],[Stop]]-Tabelle2[[#This Row],[Start]]+1)</f>
        <v>505</v>
      </c>
      <c r="G2889" s="16">
        <f>Tabelle2[[#This Row],[Size '[bp']]]/$F$3118*100</f>
        <v>1.7414874026663724E-2</v>
      </c>
      <c r="I2889" s="14" t="s">
        <v>10270</v>
      </c>
      <c r="J2889" s="14" t="s">
        <v>11627</v>
      </c>
      <c r="K2889" s="24"/>
      <c r="L2889" s="24"/>
      <c r="M2889" s="20"/>
      <c r="N2889" s="20"/>
      <c r="O2889" s="20"/>
      <c r="P2889" s="20"/>
      <c r="Q2889" s="20"/>
    </row>
    <row r="2890" spans="1:17" x14ac:dyDescent="0.25">
      <c r="A2890" s="15" t="s">
        <v>351</v>
      </c>
      <c r="B2890" s="15" t="s">
        <v>6345</v>
      </c>
      <c r="C2890" s="15" t="s">
        <v>350</v>
      </c>
      <c r="D2890" s="15">
        <v>3055647</v>
      </c>
      <c r="E2890" s="15">
        <v>3053647</v>
      </c>
      <c r="F2890" s="15">
        <f>ABS(Tabelle2[[#This Row],[Stop]]-Tabelle2[[#This Row],[Start]]+1)</f>
        <v>1999</v>
      </c>
      <c r="G2890" s="16">
        <f>Tabelle2[[#This Row],[Size '[bp']]]/$F$3118*100</f>
        <v>6.8935313226338182E-2</v>
      </c>
      <c r="H2890" s="15" t="s">
        <v>10271</v>
      </c>
      <c r="I2890" s="14" t="s">
        <v>7156</v>
      </c>
      <c r="J2890" s="14" t="s">
        <v>6563</v>
      </c>
      <c r="K2890" s="24"/>
      <c r="L2890" s="24"/>
      <c r="M2890" s="20"/>
      <c r="N2890" s="20"/>
      <c r="O2890" s="20"/>
      <c r="P2890" s="20"/>
      <c r="Q2890" s="20"/>
    </row>
    <row r="2891" spans="1:17" x14ac:dyDescent="0.25">
      <c r="A2891" s="15" t="s">
        <v>349</v>
      </c>
      <c r="B2891" s="15" t="s">
        <v>6346</v>
      </c>
      <c r="D2891" s="15">
        <v>3055869</v>
      </c>
      <c r="E2891" s="15">
        <v>3057269</v>
      </c>
      <c r="F2891" s="15">
        <f>ABS(Tabelle2[[#This Row],[Stop]]-Tabelle2[[#This Row],[Start]]+1)</f>
        <v>1401</v>
      </c>
      <c r="G2891" s="16">
        <f>Tabelle2[[#This Row],[Size '[bp']]]/$F$3118*100</f>
        <v>4.8313343586843319E-2</v>
      </c>
      <c r="I2891" s="14" t="s">
        <v>7373</v>
      </c>
      <c r="J2891" s="14" t="s">
        <v>11627</v>
      </c>
      <c r="K2891" s="24"/>
      <c r="L2891" s="24"/>
      <c r="M2891" s="20"/>
      <c r="N2891" s="20"/>
      <c r="O2891" s="20"/>
      <c r="P2891" s="20"/>
      <c r="Q2891" s="20"/>
    </row>
    <row r="2892" spans="1:17" x14ac:dyDescent="0.25">
      <c r="A2892" s="15" t="s">
        <v>348</v>
      </c>
      <c r="B2892" s="15" t="s">
        <v>6347</v>
      </c>
      <c r="D2892" s="15">
        <v>3057717</v>
      </c>
      <c r="E2892" s="15">
        <v>3057238</v>
      </c>
      <c r="F2892" s="15">
        <f>ABS(Tabelle2[[#This Row],[Stop]]-Tabelle2[[#This Row],[Start]]+1)</f>
        <v>478</v>
      </c>
      <c r="G2892" s="16">
        <f>Tabelle2[[#This Row],[Size '[bp']]]/$F$3118*100</f>
        <v>1.6483781751970815E-2</v>
      </c>
      <c r="I2892" s="14" t="s">
        <v>10270</v>
      </c>
      <c r="J2892" s="14" t="s">
        <v>6632</v>
      </c>
      <c r="K2892" s="24"/>
      <c r="L2892" s="24"/>
      <c r="M2892" s="20"/>
      <c r="N2892" s="20"/>
      <c r="O2892" s="20"/>
      <c r="P2892" s="20"/>
      <c r="Q2892" s="20"/>
    </row>
    <row r="2893" spans="1:17" ht="25.5" x14ac:dyDescent="0.25">
      <c r="A2893" s="15" t="s">
        <v>347</v>
      </c>
      <c r="B2893" s="15" t="s">
        <v>6348</v>
      </c>
      <c r="D2893" s="15">
        <v>3058320</v>
      </c>
      <c r="E2893" s="15">
        <v>3057727</v>
      </c>
      <c r="F2893" s="15">
        <f>ABS(Tabelle2[[#This Row],[Stop]]-Tabelle2[[#This Row],[Start]]+1)</f>
        <v>592</v>
      </c>
      <c r="G2893" s="16">
        <f>Tabelle2[[#This Row],[Size '[bp']]]/$F$3118*100</f>
        <v>2.0415060245118664E-2</v>
      </c>
      <c r="I2893" s="14" t="s">
        <v>10272</v>
      </c>
      <c r="J2893" s="14" t="s">
        <v>6632</v>
      </c>
      <c r="K2893" s="24"/>
      <c r="L2893" s="24"/>
      <c r="M2893" s="20"/>
      <c r="N2893" s="20"/>
      <c r="O2893" s="20"/>
      <c r="P2893" s="20"/>
      <c r="Q2893" s="20"/>
    </row>
    <row r="2894" spans="1:17" x14ac:dyDescent="0.25">
      <c r="A2894" s="15" t="s">
        <v>346</v>
      </c>
      <c r="B2894" s="15" t="s">
        <v>6349</v>
      </c>
      <c r="D2894" s="15">
        <v>3058567</v>
      </c>
      <c r="E2894" s="15">
        <v>3060357</v>
      </c>
      <c r="F2894" s="15">
        <f>ABS(Tabelle2[[#This Row],[Stop]]-Tabelle2[[#This Row],[Start]]+1)</f>
        <v>1791</v>
      </c>
      <c r="G2894" s="16">
        <f>Tabelle2[[#This Row],[Size '[bp']]]/$F$3118*100</f>
        <v>6.1762454221296496E-2</v>
      </c>
      <c r="I2894" s="14" t="s">
        <v>10273</v>
      </c>
      <c r="J2894" s="14" t="s">
        <v>6563</v>
      </c>
      <c r="K2894" s="24" t="s">
        <v>10274</v>
      </c>
      <c r="L2894" s="24"/>
      <c r="M2894" s="20"/>
      <c r="N2894" s="20"/>
      <c r="O2894" s="20"/>
      <c r="P2894" s="20"/>
      <c r="Q2894" s="20"/>
    </row>
    <row r="2895" spans="1:17" x14ac:dyDescent="0.25">
      <c r="A2895" s="15" t="s">
        <v>345</v>
      </c>
      <c r="B2895" s="15" t="s">
        <v>6350</v>
      </c>
      <c r="C2895" s="15" t="s">
        <v>10275</v>
      </c>
      <c r="D2895" s="15">
        <v>3061609</v>
      </c>
      <c r="E2895" s="15">
        <v>3060404</v>
      </c>
      <c r="F2895" s="15">
        <f>ABS(Tabelle2[[#This Row],[Stop]]-Tabelle2[[#This Row],[Start]]+1)</f>
        <v>1204</v>
      </c>
      <c r="G2895" s="16">
        <f>Tabelle2[[#This Row],[Size '[bp']]]/$F$3118*100</f>
        <v>4.1519818471491332E-2</v>
      </c>
      <c r="H2895" s="15" t="s">
        <v>10276</v>
      </c>
      <c r="I2895" s="14" t="s">
        <v>344</v>
      </c>
      <c r="J2895" s="14" t="s">
        <v>6632</v>
      </c>
      <c r="K2895" s="30"/>
      <c r="L2895" s="30"/>
      <c r="M2895" s="20" t="s">
        <v>11333</v>
      </c>
      <c r="N2895" s="20"/>
      <c r="O2895" s="20"/>
      <c r="P2895" s="20"/>
      <c r="Q2895" s="20"/>
    </row>
    <row r="2896" spans="1:17" x14ac:dyDescent="0.25">
      <c r="A2896" s="15" t="s">
        <v>343</v>
      </c>
      <c r="B2896" s="15" t="s">
        <v>6351</v>
      </c>
      <c r="C2896" s="15" t="s">
        <v>10277</v>
      </c>
      <c r="D2896" s="15">
        <v>3061854</v>
      </c>
      <c r="E2896" s="15">
        <v>3063974</v>
      </c>
      <c r="F2896" s="15">
        <f>ABS(Tabelle2[[#This Row],[Stop]]-Tabelle2[[#This Row],[Start]]+1)</f>
        <v>2121</v>
      </c>
      <c r="G2896" s="16">
        <f>Tabelle2[[#This Row],[Size '[bp']]]/$F$3118*100</f>
        <v>7.3142470911987639E-2</v>
      </c>
      <c r="H2896" s="15" t="s">
        <v>10278</v>
      </c>
      <c r="I2896" s="14" t="s">
        <v>6589</v>
      </c>
      <c r="J2896" s="14" t="s">
        <v>11627</v>
      </c>
      <c r="K2896" s="24"/>
      <c r="L2896" s="24"/>
      <c r="M2896" s="20"/>
      <c r="N2896" s="20"/>
      <c r="O2896" s="20"/>
      <c r="P2896" s="20"/>
      <c r="Q2896" s="20"/>
    </row>
    <row r="2897" spans="1:17" x14ac:dyDescent="0.25">
      <c r="A2897" s="15" t="s">
        <v>342</v>
      </c>
      <c r="B2897" s="15" t="s">
        <v>6352</v>
      </c>
      <c r="C2897" s="15" t="s">
        <v>10279</v>
      </c>
      <c r="D2897" s="15">
        <v>3065593</v>
      </c>
      <c r="E2897" s="15">
        <v>3064064</v>
      </c>
      <c r="F2897" s="15">
        <f>ABS(Tabelle2[[#This Row],[Stop]]-Tabelle2[[#This Row],[Start]]+1)</f>
        <v>1528</v>
      </c>
      <c r="G2897" s="16">
        <f>Tabelle2[[#This Row],[Size '[bp']]]/$F$3118*100</f>
        <v>5.2692925767806278E-2</v>
      </c>
      <c r="H2897" s="15" t="s">
        <v>10280</v>
      </c>
      <c r="I2897" s="14" t="s">
        <v>10281</v>
      </c>
      <c r="J2897" s="14" t="s">
        <v>6614</v>
      </c>
      <c r="K2897" s="30"/>
      <c r="L2897" s="30"/>
      <c r="M2897" s="20"/>
      <c r="N2897" s="20"/>
      <c r="O2897" s="20"/>
      <c r="P2897" s="20"/>
      <c r="Q2897" s="20"/>
    </row>
    <row r="2898" spans="1:17" x14ac:dyDescent="0.25">
      <c r="A2898" s="15" t="s">
        <v>341</v>
      </c>
      <c r="B2898" s="15" t="s">
        <v>6353</v>
      </c>
      <c r="D2898" s="15">
        <v>3066482</v>
      </c>
      <c r="E2898" s="15">
        <v>3065646</v>
      </c>
      <c r="F2898" s="15">
        <f>ABS(Tabelle2[[#This Row],[Stop]]-Tabelle2[[#This Row],[Start]]+1)</f>
        <v>835</v>
      </c>
      <c r="G2898" s="16">
        <f>Tabelle2[[#This Row],[Size '[bp']]]/$F$3118*100</f>
        <v>2.879489071735487E-2</v>
      </c>
      <c r="I2898" s="14" t="s">
        <v>9919</v>
      </c>
      <c r="J2898" s="14" t="s">
        <v>6563</v>
      </c>
      <c r="K2898" s="24"/>
      <c r="L2898" s="24"/>
      <c r="M2898" s="20"/>
      <c r="N2898" s="20"/>
      <c r="O2898" s="20"/>
      <c r="P2898" s="20"/>
      <c r="Q2898" s="20"/>
    </row>
    <row r="2899" spans="1:17" x14ac:dyDescent="0.25">
      <c r="A2899" s="15" t="s">
        <v>340</v>
      </c>
      <c r="B2899" s="15" t="s">
        <v>6354</v>
      </c>
      <c r="D2899" s="15">
        <v>3067366</v>
      </c>
      <c r="E2899" s="15">
        <v>3066479</v>
      </c>
      <c r="F2899" s="15">
        <f>ABS(Tabelle2[[#This Row],[Stop]]-Tabelle2[[#This Row],[Start]]+1)</f>
        <v>886</v>
      </c>
      <c r="G2899" s="16">
        <f>Tabelle2[[#This Row],[Size '[bp']]]/$F$3118*100</f>
        <v>3.0553620569552589E-2</v>
      </c>
      <c r="I2899" s="14" t="s">
        <v>10282</v>
      </c>
      <c r="J2899" s="14" t="s">
        <v>6563</v>
      </c>
      <c r="K2899" s="24"/>
      <c r="L2899" s="24"/>
      <c r="M2899" s="20"/>
      <c r="N2899" s="20"/>
      <c r="O2899" s="20"/>
      <c r="P2899" s="20"/>
      <c r="Q2899" s="20"/>
    </row>
    <row r="2900" spans="1:17" x14ac:dyDescent="0.25">
      <c r="A2900" s="15" t="s">
        <v>339</v>
      </c>
      <c r="B2900" s="15" t="s">
        <v>6355</v>
      </c>
      <c r="C2900" s="15" t="s">
        <v>10283</v>
      </c>
      <c r="D2900" s="15">
        <v>3068650</v>
      </c>
      <c r="E2900" s="15">
        <v>3067382</v>
      </c>
      <c r="F2900" s="15">
        <f>ABS(Tabelle2[[#This Row],[Stop]]-Tabelle2[[#This Row],[Start]]+1)</f>
        <v>1267</v>
      </c>
      <c r="G2900" s="16">
        <f>Tabelle2[[#This Row],[Size '[bp']]]/$F$3118*100</f>
        <v>4.3692367112441462E-2</v>
      </c>
      <c r="H2900" s="15" t="s">
        <v>10284</v>
      </c>
      <c r="I2900" s="14" t="s">
        <v>10285</v>
      </c>
      <c r="J2900" s="14" t="s">
        <v>6575</v>
      </c>
      <c r="K2900" s="24"/>
      <c r="L2900" s="24"/>
      <c r="M2900" s="20"/>
      <c r="N2900" s="20"/>
      <c r="O2900" s="20"/>
      <c r="P2900" s="20"/>
      <c r="Q2900" s="20"/>
    </row>
    <row r="2901" spans="1:17" ht="63.75" x14ac:dyDescent="0.25">
      <c r="A2901" s="15" t="s">
        <v>338</v>
      </c>
      <c r="B2901" s="15" t="s">
        <v>6356</v>
      </c>
      <c r="C2901" s="15" t="s">
        <v>10286</v>
      </c>
      <c r="D2901" s="15">
        <v>3068797</v>
      </c>
      <c r="E2901" s="15">
        <v>3069597</v>
      </c>
      <c r="F2901" s="15">
        <f>ABS(Tabelle2[[#This Row],[Stop]]-Tabelle2[[#This Row],[Start]]+1)</f>
        <v>801</v>
      </c>
      <c r="G2901" s="16">
        <f>Tabelle2[[#This Row],[Size '[bp']]]/$F$3118*100</f>
        <v>2.7622404149223054E-2</v>
      </c>
      <c r="H2901" s="15" t="s">
        <v>10287</v>
      </c>
      <c r="I2901" s="14" t="s">
        <v>10947</v>
      </c>
      <c r="J2901" s="14" t="s">
        <v>6566</v>
      </c>
      <c r="K2901" s="24" t="s">
        <v>10288</v>
      </c>
      <c r="L2901" s="24" t="s">
        <v>10701</v>
      </c>
      <c r="M2901" s="20" t="s">
        <v>10946</v>
      </c>
      <c r="N2901" s="20"/>
      <c r="O2901" s="20"/>
      <c r="P2901" s="20"/>
      <c r="Q2901" s="20"/>
    </row>
    <row r="2902" spans="1:17" x14ac:dyDescent="0.25">
      <c r="A2902" s="15" t="s">
        <v>337</v>
      </c>
      <c r="B2902" s="15" t="s">
        <v>6357</v>
      </c>
      <c r="D2902" s="15">
        <v>3069633</v>
      </c>
      <c r="E2902" s="15">
        <v>3070733</v>
      </c>
      <c r="F2902" s="15">
        <f>ABS(Tabelle2[[#This Row],[Stop]]-Tabelle2[[#This Row],[Start]]+1)</f>
        <v>1101</v>
      </c>
      <c r="G2902" s="16">
        <f>Tabelle2[[#This Row],[Size '[bp']]]/$F$3118*100</f>
        <v>3.7967873868033193E-2</v>
      </c>
      <c r="I2902" s="14" t="s">
        <v>6560</v>
      </c>
      <c r="J2902" s="14" t="s">
        <v>11627</v>
      </c>
      <c r="K2902" s="24"/>
      <c r="L2902" s="24"/>
      <c r="M2902" s="20"/>
      <c r="N2902" s="20"/>
      <c r="O2902" s="20"/>
      <c r="P2902" s="20"/>
      <c r="Q2902" s="20"/>
    </row>
    <row r="2903" spans="1:17" x14ac:dyDescent="0.25">
      <c r="A2903" s="15" t="s">
        <v>336</v>
      </c>
      <c r="B2903" s="15" t="s">
        <v>6358</v>
      </c>
      <c r="D2903" s="15">
        <v>3070730</v>
      </c>
      <c r="E2903" s="15">
        <v>3071074</v>
      </c>
      <c r="F2903" s="15">
        <f>ABS(Tabelle2[[#This Row],[Stop]]-Tabelle2[[#This Row],[Start]]+1)</f>
        <v>345</v>
      </c>
      <c r="G2903" s="16">
        <f>Tabelle2[[#This Row],[Size '[bp']]]/$F$3118*100</f>
        <v>1.1897290176631652E-2</v>
      </c>
      <c r="I2903" s="14" t="s">
        <v>6560</v>
      </c>
      <c r="J2903" s="14" t="s">
        <v>11627</v>
      </c>
      <c r="K2903" s="24"/>
      <c r="L2903" s="24"/>
      <c r="M2903" s="20"/>
      <c r="N2903" s="20"/>
      <c r="O2903" s="20"/>
      <c r="P2903" s="20"/>
      <c r="Q2903" s="20"/>
    </row>
    <row r="2904" spans="1:17" x14ac:dyDescent="0.25">
      <c r="A2904" s="15" t="s">
        <v>335</v>
      </c>
      <c r="D2904" s="15">
        <v>3071185</v>
      </c>
      <c r="E2904" s="15">
        <v>3071084</v>
      </c>
      <c r="F2904" s="15">
        <f>ABS(Tabelle2[[#This Row],[Stop]]-Tabelle2[[#This Row],[Start]]+1)</f>
        <v>100</v>
      </c>
      <c r="G2904" s="16">
        <f>Tabelle2[[#This Row],[Size '[bp']]]/$F$3118*100</f>
        <v>3.4484899062700446E-3</v>
      </c>
      <c r="I2904" s="14" t="s">
        <v>120</v>
      </c>
      <c r="J2904" s="14" t="s">
        <v>11627</v>
      </c>
      <c r="K2904" s="24"/>
      <c r="L2904" s="24"/>
      <c r="M2904" s="20"/>
      <c r="N2904" s="20"/>
      <c r="O2904" s="20"/>
      <c r="P2904" s="20"/>
      <c r="Q2904" s="20"/>
    </row>
    <row r="2905" spans="1:17" x14ac:dyDescent="0.25">
      <c r="A2905" s="15" t="s">
        <v>334</v>
      </c>
      <c r="B2905" s="15" t="s">
        <v>6359</v>
      </c>
      <c r="D2905" s="15">
        <v>3071879</v>
      </c>
      <c r="E2905" s="15">
        <v>3071208</v>
      </c>
      <c r="F2905" s="15">
        <f>ABS(Tabelle2[[#This Row],[Stop]]-Tabelle2[[#This Row],[Start]]+1)</f>
        <v>670</v>
      </c>
      <c r="G2905" s="16">
        <f>Tabelle2[[#This Row],[Size '[bp']]]/$F$3118*100</f>
        <v>2.3104882372009299E-2</v>
      </c>
      <c r="I2905" s="14" t="s">
        <v>10289</v>
      </c>
      <c r="J2905" s="14" t="s">
        <v>6563</v>
      </c>
      <c r="K2905" s="24"/>
      <c r="L2905" s="24"/>
      <c r="M2905" s="20"/>
      <c r="N2905" s="20"/>
      <c r="O2905" s="20"/>
      <c r="P2905" s="20"/>
      <c r="Q2905" s="20"/>
    </row>
    <row r="2906" spans="1:17" x14ac:dyDescent="0.25">
      <c r="A2906" s="15" t="s">
        <v>333</v>
      </c>
      <c r="B2906" s="15" t="s">
        <v>6360</v>
      </c>
      <c r="C2906" s="15" t="s">
        <v>10290</v>
      </c>
      <c r="D2906" s="15">
        <v>3072829</v>
      </c>
      <c r="E2906" s="15">
        <v>3071882</v>
      </c>
      <c r="F2906" s="15">
        <f>ABS(Tabelle2[[#This Row],[Stop]]-Tabelle2[[#This Row],[Start]]+1)</f>
        <v>946</v>
      </c>
      <c r="G2906" s="16">
        <f>Tabelle2[[#This Row],[Size '[bp']]]/$F$3118*100</f>
        <v>3.2622714513314617E-2</v>
      </c>
      <c r="H2906" s="15" t="s">
        <v>10291</v>
      </c>
      <c r="I2906" s="14" t="s">
        <v>11289</v>
      </c>
      <c r="J2906" s="14" t="s">
        <v>6643</v>
      </c>
      <c r="K2906" s="24"/>
      <c r="L2906" s="24"/>
      <c r="M2906" s="20" t="s">
        <v>11572</v>
      </c>
      <c r="N2906" s="20"/>
      <c r="O2906" s="20"/>
      <c r="P2906" s="20"/>
      <c r="Q2906" s="20"/>
    </row>
    <row r="2907" spans="1:17" ht="25.5" x14ac:dyDescent="0.25">
      <c r="A2907" s="15" t="s">
        <v>332</v>
      </c>
      <c r="B2907" s="15" t="s">
        <v>6361</v>
      </c>
      <c r="D2907" s="15">
        <v>3072869</v>
      </c>
      <c r="E2907" s="15">
        <v>3074008</v>
      </c>
      <c r="F2907" s="15">
        <f>ABS(Tabelle2[[#This Row],[Stop]]-Tabelle2[[#This Row],[Start]]+1)</f>
        <v>1140</v>
      </c>
      <c r="G2907" s="16">
        <f>Tabelle2[[#This Row],[Size '[bp']]]/$F$3118*100</f>
        <v>3.9312784931478509E-2</v>
      </c>
      <c r="I2907" s="14" t="s">
        <v>10292</v>
      </c>
      <c r="J2907" s="14" t="s">
        <v>6575</v>
      </c>
      <c r="K2907" s="24"/>
      <c r="L2907" s="24"/>
      <c r="M2907" s="20"/>
      <c r="N2907" s="20"/>
      <c r="O2907" s="20"/>
      <c r="P2907" s="20"/>
      <c r="Q2907" s="20"/>
    </row>
    <row r="2908" spans="1:17" x14ac:dyDescent="0.25">
      <c r="A2908" s="15" t="s">
        <v>331</v>
      </c>
      <c r="B2908" s="15" t="s">
        <v>6362</v>
      </c>
      <c r="D2908" s="15">
        <v>3074005</v>
      </c>
      <c r="E2908" s="15">
        <v>3074736</v>
      </c>
      <c r="F2908" s="15">
        <f>ABS(Tabelle2[[#This Row],[Stop]]-Tabelle2[[#This Row],[Start]]+1)</f>
        <v>732</v>
      </c>
      <c r="G2908" s="16">
        <f>Tabelle2[[#This Row],[Size '[bp']]]/$F$3118*100</f>
        <v>2.5242946113896728E-2</v>
      </c>
      <c r="I2908" s="14" t="s">
        <v>10293</v>
      </c>
      <c r="J2908" s="14" t="s">
        <v>6585</v>
      </c>
      <c r="K2908" s="24"/>
      <c r="L2908" s="24"/>
      <c r="M2908" s="20"/>
      <c r="N2908" s="20"/>
      <c r="O2908" s="20"/>
      <c r="P2908" s="20"/>
      <c r="Q2908" s="20"/>
    </row>
    <row r="2909" spans="1:17" x14ac:dyDescent="0.25">
      <c r="A2909" s="15" t="s">
        <v>330</v>
      </c>
      <c r="B2909" s="15" t="s">
        <v>6363</v>
      </c>
      <c r="C2909" s="15" t="s">
        <v>10982</v>
      </c>
      <c r="D2909" s="15">
        <v>3074834</v>
      </c>
      <c r="E2909" s="15">
        <v>3076078</v>
      </c>
      <c r="F2909" s="15">
        <f>ABS(Tabelle2[[#This Row],[Stop]]-Tabelle2[[#This Row],[Start]]+1)</f>
        <v>1245</v>
      </c>
      <c r="G2909" s="16">
        <f>Tabelle2[[#This Row],[Size '[bp']]]/$F$3118*100</f>
        <v>4.2933699333062049E-2</v>
      </c>
      <c r="H2909" s="15" t="s">
        <v>10981</v>
      </c>
      <c r="I2909" s="14" t="s">
        <v>10983</v>
      </c>
      <c r="J2909" s="14" t="s">
        <v>6632</v>
      </c>
      <c r="K2909" s="24" t="s">
        <v>6615</v>
      </c>
      <c r="L2909" s="24"/>
      <c r="M2909" s="24" t="s">
        <v>10980</v>
      </c>
      <c r="N2909" s="20"/>
      <c r="O2909" s="20"/>
      <c r="P2909" s="20"/>
      <c r="Q2909" s="20"/>
    </row>
    <row r="2910" spans="1:17" x14ac:dyDescent="0.25">
      <c r="A2910" s="15" t="s">
        <v>329</v>
      </c>
      <c r="B2910" s="15" t="s">
        <v>6364</v>
      </c>
      <c r="D2910" s="15">
        <v>3076201</v>
      </c>
      <c r="E2910" s="15">
        <v>3077073</v>
      </c>
      <c r="F2910" s="15">
        <f>ABS(Tabelle2[[#This Row],[Stop]]-Tabelle2[[#This Row],[Start]]+1)</f>
        <v>873</v>
      </c>
      <c r="G2910" s="16">
        <f>Tabelle2[[#This Row],[Size '[bp']]]/$F$3118*100</f>
        <v>3.0105316881737485E-2</v>
      </c>
      <c r="I2910" s="14" t="s">
        <v>6589</v>
      </c>
      <c r="J2910" s="14" t="s">
        <v>11627</v>
      </c>
      <c r="K2910" s="24"/>
      <c r="L2910" s="24"/>
      <c r="M2910" s="20"/>
      <c r="N2910" s="20"/>
      <c r="O2910" s="20"/>
      <c r="P2910" s="20"/>
      <c r="Q2910" s="20"/>
    </row>
    <row r="2911" spans="1:17" x14ac:dyDescent="0.25">
      <c r="A2911" s="15" t="s">
        <v>328</v>
      </c>
      <c r="B2911" s="15" t="s">
        <v>6365</v>
      </c>
      <c r="D2911" s="15">
        <v>3077233</v>
      </c>
      <c r="E2911" s="15">
        <v>3077562</v>
      </c>
      <c r="F2911" s="15">
        <f>ABS(Tabelle2[[#This Row],[Stop]]-Tabelle2[[#This Row],[Start]]+1)</f>
        <v>330</v>
      </c>
      <c r="G2911" s="16">
        <f>Tabelle2[[#This Row],[Size '[bp']]]/$F$3118*100</f>
        <v>1.1380016690691146E-2</v>
      </c>
      <c r="I2911" s="14" t="s">
        <v>10294</v>
      </c>
      <c r="J2911" s="14" t="s">
        <v>6690</v>
      </c>
      <c r="K2911" s="24"/>
      <c r="L2911" s="24"/>
      <c r="M2911" s="20"/>
      <c r="N2911" s="20"/>
      <c r="O2911" s="20"/>
      <c r="P2911" s="20"/>
      <c r="Q2911" s="20"/>
    </row>
    <row r="2912" spans="1:17" x14ac:dyDescent="0.25">
      <c r="A2912" s="15" t="s">
        <v>327</v>
      </c>
      <c r="B2912" s="15" t="s">
        <v>6366</v>
      </c>
      <c r="D2912" s="15">
        <v>3077743</v>
      </c>
      <c r="E2912" s="15">
        <v>3079029</v>
      </c>
      <c r="F2912" s="15">
        <f>ABS(Tabelle2[[#This Row],[Stop]]-Tabelle2[[#This Row],[Start]]+1)</f>
        <v>1287</v>
      </c>
      <c r="G2912" s="16">
        <f>Tabelle2[[#This Row],[Size '[bp']]]/$F$3118*100</f>
        <v>4.4382065093695473E-2</v>
      </c>
      <c r="I2912" s="14" t="s">
        <v>6589</v>
      </c>
      <c r="J2912" s="14" t="s">
        <v>11627</v>
      </c>
      <c r="K2912" s="24"/>
      <c r="L2912" s="24"/>
      <c r="M2912" s="20"/>
      <c r="N2912" s="20"/>
      <c r="O2912" s="20"/>
      <c r="P2912" s="20"/>
      <c r="Q2912" s="20"/>
    </row>
    <row r="2913" spans="1:17" x14ac:dyDescent="0.25">
      <c r="A2913" s="15" t="s">
        <v>326</v>
      </c>
      <c r="B2913" s="15" t="s">
        <v>6367</v>
      </c>
      <c r="D2913" s="15">
        <v>3080271</v>
      </c>
      <c r="E2913" s="15">
        <v>3079357</v>
      </c>
      <c r="F2913" s="15">
        <f>ABS(Tabelle2[[#This Row],[Stop]]-Tabelle2[[#This Row],[Start]]+1)</f>
        <v>913</v>
      </c>
      <c r="G2913" s="16">
        <f>Tabelle2[[#This Row],[Size '[bp']]]/$F$3118*100</f>
        <v>3.1484712844245505E-2</v>
      </c>
      <c r="I2913" s="14" t="s">
        <v>6560</v>
      </c>
      <c r="J2913" s="14" t="s">
        <v>11627</v>
      </c>
      <c r="K2913" s="24"/>
      <c r="L2913" s="24"/>
      <c r="M2913" s="20"/>
      <c r="N2913" s="20"/>
      <c r="O2913" s="20"/>
      <c r="P2913" s="20"/>
      <c r="Q2913" s="20"/>
    </row>
    <row r="2914" spans="1:17" ht="25.5" x14ac:dyDescent="0.25">
      <c r="A2914" s="15" t="s">
        <v>325</v>
      </c>
      <c r="B2914" s="15" t="s">
        <v>6368</v>
      </c>
      <c r="C2914" s="15" t="s">
        <v>10295</v>
      </c>
      <c r="D2914" s="15">
        <v>3081016</v>
      </c>
      <c r="E2914" s="15">
        <v>3080255</v>
      </c>
      <c r="F2914" s="15">
        <f>ABS(Tabelle2[[#This Row],[Stop]]-Tabelle2[[#This Row],[Start]]+1)</f>
        <v>760</v>
      </c>
      <c r="G2914" s="16">
        <f>Tabelle2[[#This Row],[Size '[bp']]]/$F$3118*100</f>
        <v>2.6208523287652337E-2</v>
      </c>
      <c r="H2914" s="15" t="s">
        <v>10296</v>
      </c>
      <c r="I2914" s="14" t="s">
        <v>10297</v>
      </c>
      <c r="J2914" s="14" t="s">
        <v>6632</v>
      </c>
      <c r="K2914" s="24"/>
      <c r="L2914" s="24"/>
      <c r="M2914" s="20"/>
      <c r="N2914" s="20"/>
      <c r="O2914" s="20"/>
      <c r="P2914" s="20"/>
      <c r="Q2914" s="20"/>
    </row>
    <row r="2915" spans="1:17" ht="25.5" x14ac:dyDescent="0.25">
      <c r="A2915" s="15" t="s">
        <v>324</v>
      </c>
      <c r="B2915" s="15" t="s">
        <v>6369</v>
      </c>
      <c r="C2915" s="15" t="s">
        <v>10298</v>
      </c>
      <c r="D2915" s="15">
        <v>3081438</v>
      </c>
      <c r="E2915" s="15">
        <v>3082829</v>
      </c>
      <c r="F2915" s="15">
        <f>ABS(Tabelle2[[#This Row],[Stop]]-Tabelle2[[#This Row],[Start]]+1)</f>
        <v>1392</v>
      </c>
      <c r="G2915" s="16">
        <f>Tabelle2[[#This Row],[Size '[bp']]]/$F$3118*100</f>
        <v>4.8002979495279013E-2</v>
      </c>
      <c r="H2915" s="15" t="s">
        <v>10299</v>
      </c>
      <c r="I2915" s="14" t="s">
        <v>10300</v>
      </c>
      <c r="J2915" s="14" t="s">
        <v>6614</v>
      </c>
      <c r="K2915" s="30" t="s">
        <v>9702</v>
      </c>
      <c r="L2915" s="30"/>
      <c r="M2915" s="20" t="s">
        <v>11573</v>
      </c>
      <c r="N2915" s="20"/>
      <c r="O2915" s="20"/>
      <c r="P2915" s="20"/>
      <c r="Q2915" s="20"/>
    </row>
    <row r="2916" spans="1:17" x14ac:dyDescent="0.25">
      <c r="A2916" s="15" t="s">
        <v>323</v>
      </c>
      <c r="B2916" s="15" t="s">
        <v>6370</v>
      </c>
      <c r="D2916" s="15">
        <v>3085627</v>
      </c>
      <c r="E2916" s="15">
        <v>3083768</v>
      </c>
      <c r="F2916" s="15">
        <f>ABS(Tabelle2[[#This Row],[Stop]]-Tabelle2[[#This Row],[Start]]+1)</f>
        <v>1858</v>
      </c>
      <c r="G2916" s="16">
        <f>Tabelle2[[#This Row],[Size '[bp']]]/$F$3118*100</f>
        <v>6.4072942458497414E-2</v>
      </c>
      <c r="I2916" s="14" t="s">
        <v>10301</v>
      </c>
      <c r="J2916" s="14" t="s">
        <v>6563</v>
      </c>
      <c r="K2916" s="24"/>
      <c r="L2916" s="24"/>
      <c r="M2916" s="20"/>
      <c r="N2916" s="20"/>
      <c r="O2916" s="20"/>
      <c r="P2916" s="20"/>
      <c r="Q2916" s="20"/>
    </row>
    <row r="2917" spans="1:17" ht="38.25" x14ac:dyDescent="0.25">
      <c r="A2917" s="15" t="s">
        <v>322</v>
      </c>
      <c r="B2917" s="15" t="s">
        <v>6371</v>
      </c>
      <c r="C2917" s="15" t="s">
        <v>10302</v>
      </c>
      <c r="D2917" s="15">
        <v>3086697</v>
      </c>
      <c r="E2917" s="15">
        <v>3085753</v>
      </c>
      <c r="F2917" s="15">
        <f>ABS(Tabelle2[[#This Row],[Stop]]-Tabelle2[[#This Row],[Start]]+1)</f>
        <v>943</v>
      </c>
      <c r="G2917" s="16">
        <f>Tabelle2[[#This Row],[Size '[bp']]]/$F$3118*100</f>
        <v>3.2519259816126515E-2</v>
      </c>
      <c r="H2917" s="15" t="s">
        <v>10303</v>
      </c>
      <c r="I2917" s="14" t="s">
        <v>10304</v>
      </c>
      <c r="J2917" s="14" t="s">
        <v>9532</v>
      </c>
      <c r="K2917" s="24" t="s">
        <v>10305</v>
      </c>
      <c r="L2917" s="24"/>
      <c r="M2917" s="20" t="s">
        <v>10787</v>
      </c>
      <c r="N2917" s="20"/>
      <c r="O2917" s="20"/>
      <c r="P2917" s="20"/>
      <c r="Q2917" s="20"/>
    </row>
    <row r="2918" spans="1:17" x14ac:dyDescent="0.25">
      <c r="A2918" s="15" t="s">
        <v>321</v>
      </c>
      <c r="B2918" s="15" t="s">
        <v>6372</v>
      </c>
      <c r="D2918" s="15">
        <v>3086926</v>
      </c>
      <c r="E2918" s="15">
        <v>3088704</v>
      </c>
      <c r="F2918" s="15">
        <f>ABS(Tabelle2[[#This Row],[Stop]]-Tabelle2[[#This Row],[Start]]+1)</f>
        <v>1779</v>
      </c>
      <c r="G2918" s="16">
        <f>Tabelle2[[#This Row],[Size '[bp']]]/$F$3118*100</f>
        <v>6.1348635432544082E-2</v>
      </c>
      <c r="I2918" s="14" t="s">
        <v>6564</v>
      </c>
      <c r="J2918" s="14" t="s">
        <v>11627</v>
      </c>
      <c r="K2918" s="24" t="s">
        <v>6826</v>
      </c>
      <c r="L2918" s="24"/>
      <c r="M2918" s="20"/>
      <c r="N2918" s="20"/>
      <c r="O2918" s="20"/>
      <c r="P2918" s="20"/>
      <c r="Q2918" s="20"/>
    </row>
    <row r="2919" spans="1:17" x14ac:dyDescent="0.25">
      <c r="A2919" s="15" t="s">
        <v>320</v>
      </c>
      <c r="B2919" s="15" t="s">
        <v>6373</v>
      </c>
      <c r="D2919" s="15">
        <v>3088714</v>
      </c>
      <c r="E2919" s="15">
        <v>3089352</v>
      </c>
      <c r="F2919" s="15">
        <f>ABS(Tabelle2[[#This Row],[Stop]]-Tabelle2[[#This Row],[Start]]+1)</f>
        <v>639</v>
      </c>
      <c r="G2919" s="16">
        <f>Tabelle2[[#This Row],[Size '[bp']]]/$F$3118*100</f>
        <v>2.2035850501065584E-2</v>
      </c>
      <c r="I2919" s="14" t="s">
        <v>9919</v>
      </c>
      <c r="J2919" s="14" t="s">
        <v>6563</v>
      </c>
      <c r="K2919" s="24" t="s">
        <v>6826</v>
      </c>
      <c r="L2919" s="24"/>
      <c r="M2919" s="20"/>
      <c r="N2919" s="20"/>
      <c r="O2919" s="20"/>
      <c r="P2919" s="20"/>
      <c r="Q2919" s="20"/>
    </row>
    <row r="2920" spans="1:17" x14ac:dyDescent="0.25">
      <c r="A2920" s="15" t="s">
        <v>319</v>
      </c>
      <c r="B2920" s="15" t="s">
        <v>6374</v>
      </c>
      <c r="D2920" s="15">
        <v>3089386</v>
      </c>
      <c r="E2920" s="15">
        <v>3089931</v>
      </c>
      <c r="F2920" s="15">
        <f>ABS(Tabelle2[[#This Row],[Stop]]-Tabelle2[[#This Row],[Start]]+1)</f>
        <v>546</v>
      </c>
      <c r="G2920" s="16">
        <f>Tabelle2[[#This Row],[Size '[bp']]]/$F$3118*100</f>
        <v>1.8828754888234444E-2</v>
      </c>
      <c r="I2920" s="14" t="s">
        <v>10306</v>
      </c>
      <c r="J2920" s="14" t="s">
        <v>6653</v>
      </c>
      <c r="K2920" s="24"/>
      <c r="L2920" s="24"/>
      <c r="M2920" s="20"/>
      <c r="N2920" s="20"/>
      <c r="O2920" s="20"/>
      <c r="P2920" s="20"/>
      <c r="Q2920" s="20"/>
    </row>
    <row r="2921" spans="1:17" ht="38.25" x14ac:dyDescent="0.25">
      <c r="A2921" s="15" t="s">
        <v>318</v>
      </c>
      <c r="B2921" s="15" t="s">
        <v>6375</v>
      </c>
      <c r="C2921" s="15" t="s">
        <v>10307</v>
      </c>
      <c r="D2921" s="15">
        <v>3089953</v>
      </c>
      <c r="E2921" s="15">
        <v>3090642</v>
      </c>
      <c r="F2921" s="15">
        <f>ABS(Tabelle2[[#This Row],[Stop]]-Tabelle2[[#This Row],[Start]]+1)</f>
        <v>690</v>
      </c>
      <c r="G2921" s="16">
        <f>Tabelle2[[#This Row],[Size '[bp']]]/$F$3118*100</f>
        <v>2.3794580353263303E-2</v>
      </c>
      <c r="H2921" s="15" t="s">
        <v>10308</v>
      </c>
      <c r="I2921" s="14" t="s">
        <v>10309</v>
      </c>
      <c r="J2921" s="14" t="s">
        <v>6566</v>
      </c>
      <c r="K2921" s="24"/>
      <c r="L2921" s="24" t="s">
        <v>10310</v>
      </c>
      <c r="M2921" s="20" t="s">
        <v>10949</v>
      </c>
      <c r="N2921" s="20"/>
      <c r="O2921" s="20"/>
      <c r="P2921" s="20"/>
      <c r="Q2921" s="20"/>
    </row>
    <row r="2922" spans="1:17" ht="25.5" x14ac:dyDescent="0.25">
      <c r="A2922" s="15" t="s">
        <v>317</v>
      </c>
      <c r="B2922" s="15" t="s">
        <v>6376</v>
      </c>
      <c r="D2922" s="15">
        <v>3090643</v>
      </c>
      <c r="E2922" s="15">
        <v>3091431</v>
      </c>
      <c r="F2922" s="15">
        <f>ABS(Tabelle2[[#This Row],[Stop]]-Tabelle2[[#This Row],[Start]]+1)</f>
        <v>789</v>
      </c>
      <c r="G2922" s="16">
        <f>Tabelle2[[#This Row],[Size '[bp']]]/$F$3118*100</f>
        <v>2.7208585360470647E-2</v>
      </c>
      <c r="I2922" s="14" t="s">
        <v>8983</v>
      </c>
      <c r="J2922" s="14" t="s">
        <v>7096</v>
      </c>
      <c r="K2922" s="24"/>
      <c r="L2922" s="24"/>
      <c r="M2922" s="20"/>
      <c r="N2922" s="20"/>
      <c r="O2922" s="20"/>
      <c r="P2922" s="20"/>
      <c r="Q2922" s="20"/>
    </row>
    <row r="2923" spans="1:17" ht="25.5" x14ac:dyDescent="0.25">
      <c r="A2923" s="15" t="s">
        <v>316</v>
      </c>
      <c r="B2923" s="15" t="s">
        <v>6377</v>
      </c>
      <c r="D2923" s="15">
        <v>3091591</v>
      </c>
      <c r="E2923" s="15">
        <v>3092892</v>
      </c>
      <c r="F2923" s="15">
        <f>ABS(Tabelle2[[#This Row],[Stop]]-Tabelle2[[#This Row],[Start]]+1)</f>
        <v>1302</v>
      </c>
      <c r="G2923" s="16">
        <f>Tabelle2[[#This Row],[Size '[bp']]]/$F$3118*100</f>
        <v>4.4899338579635975E-2</v>
      </c>
      <c r="I2923" s="14" t="s">
        <v>10644</v>
      </c>
      <c r="J2923" s="14" t="s">
        <v>6614</v>
      </c>
      <c r="K2923" s="24" t="s">
        <v>10311</v>
      </c>
      <c r="L2923" s="24"/>
      <c r="M2923" s="20"/>
      <c r="N2923" s="20"/>
      <c r="O2923" s="20"/>
      <c r="P2923" s="20"/>
      <c r="Q2923" s="20"/>
    </row>
    <row r="2924" spans="1:17" ht="25.5" x14ac:dyDescent="0.25">
      <c r="A2924" s="15" t="s">
        <v>315</v>
      </c>
      <c r="B2924" s="15" t="s">
        <v>6378</v>
      </c>
      <c r="C2924" s="15" t="s">
        <v>10312</v>
      </c>
      <c r="D2924" s="15">
        <v>3092927</v>
      </c>
      <c r="E2924" s="15">
        <v>3094189</v>
      </c>
      <c r="F2924" s="15">
        <f>ABS(Tabelle2[[#This Row],[Stop]]-Tabelle2[[#This Row],[Start]]+1)</f>
        <v>1263</v>
      </c>
      <c r="G2924" s="16">
        <f>Tabelle2[[#This Row],[Size '[bp']]]/$F$3118*100</f>
        <v>4.3554427516190659E-2</v>
      </c>
      <c r="H2924" s="15" t="s">
        <v>10313</v>
      </c>
      <c r="I2924" s="14" t="s">
        <v>10314</v>
      </c>
      <c r="J2924" s="14" t="s">
        <v>10315</v>
      </c>
      <c r="K2924" s="30" t="s">
        <v>10316</v>
      </c>
      <c r="L2924" s="30"/>
      <c r="M2924" s="20" t="s">
        <v>11334</v>
      </c>
      <c r="N2924" s="20"/>
      <c r="O2924" s="20"/>
      <c r="P2924" s="20"/>
      <c r="Q2924" s="20"/>
    </row>
    <row r="2925" spans="1:17" x14ac:dyDescent="0.25">
      <c r="A2925" s="15" t="s">
        <v>314</v>
      </c>
      <c r="B2925" s="15" t="s">
        <v>6379</v>
      </c>
      <c r="D2925" s="15">
        <v>3094387</v>
      </c>
      <c r="E2925" s="15">
        <v>3094623</v>
      </c>
      <c r="F2925" s="15">
        <f>ABS(Tabelle2[[#This Row],[Stop]]-Tabelle2[[#This Row],[Start]]+1)</f>
        <v>237</v>
      </c>
      <c r="G2925" s="16">
        <f>Tabelle2[[#This Row],[Size '[bp']]]/$F$3118*100</f>
        <v>8.1729210778600046E-3</v>
      </c>
      <c r="I2925" s="14" t="s">
        <v>120</v>
      </c>
      <c r="J2925" s="14" t="s">
        <v>11627</v>
      </c>
      <c r="K2925" s="24"/>
      <c r="L2925" s="24"/>
      <c r="M2925" s="20"/>
      <c r="N2925" s="20"/>
      <c r="O2925" s="20"/>
      <c r="P2925" s="20"/>
      <c r="Q2925" s="20"/>
    </row>
    <row r="2926" spans="1:17" x14ac:dyDescent="0.25">
      <c r="A2926" s="15" t="s">
        <v>313</v>
      </c>
      <c r="D2926" s="15">
        <v>3094670</v>
      </c>
      <c r="E2926" s="15">
        <v>3094822</v>
      </c>
      <c r="F2926" s="15">
        <f>ABS(Tabelle2[[#This Row],[Stop]]-Tabelle2[[#This Row],[Start]]+1)</f>
        <v>153</v>
      </c>
      <c r="G2926" s="16">
        <f>Tabelle2[[#This Row],[Size '[bp']]]/$F$3118*100</f>
        <v>5.276189556593168E-3</v>
      </c>
      <c r="I2926" s="14" t="s">
        <v>120</v>
      </c>
      <c r="J2926" s="14" t="s">
        <v>11627</v>
      </c>
      <c r="K2926" s="24"/>
      <c r="L2926" s="24"/>
      <c r="M2926" s="20"/>
      <c r="N2926" s="20"/>
      <c r="O2926" s="20"/>
      <c r="P2926" s="20"/>
      <c r="Q2926" s="20"/>
    </row>
    <row r="2927" spans="1:17" x14ac:dyDescent="0.25">
      <c r="A2927" s="15" t="s">
        <v>312</v>
      </c>
      <c r="B2927" s="15" t="s">
        <v>6380</v>
      </c>
      <c r="D2927" s="15">
        <v>3094905</v>
      </c>
      <c r="E2927" s="15">
        <v>3095219</v>
      </c>
      <c r="F2927" s="15">
        <f>ABS(Tabelle2[[#This Row],[Stop]]-Tabelle2[[#This Row],[Start]]+1)</f>
        <v>315</v>
      </c>
      <c r="G2927" s="16">
        <f>Tabelle2[[#This Row],[Size '[bp']]]/$F$3118*100</f>
        <v>1.0862743204750639E-2</v>
      </c>
      <c r="I2927" s="14" t="s">
        <v>7220</v>
      </c>
      <c r="J2927" s="14" t="s">
        <v>6566</v>
      </c>
      <c r="K2927" s="24"/>
      <c r="L2927" s="24"/>
      <c r="M2927" s="20"/>
      <c r="N2927" s="20"/>
      <c r="O2927" s="20"/>
      <c r="P2927" s="20"/>
      <c r="Q2927" s="20"/>
    </row>
    <row r="2928" spans="1:17" x14ac:dyDescent="0.25">
      <c r="A2928" s="15" t="s">
        <v>311</v>
      </c>
      <c r="B2928" s="15" t="s">
        <v>6381</v>
      </c>
      <c r="D2928" s="15">
        <v>3095436</v>
      </c>
      <c r="E2928" s="15">
        <v>3095296</v>
      </c>
      <c r="F2928" s="15">
        <f>ABS(Tabelle2[[#This Row],[Stop]]-Tabelle2[[#This Row],[Start]]+1)</f>
        <v>139</v>
      </c>
      <c r="G2928" s="16">
        <f>Tabelle2[[#This Row],[Size '[bp']]]/$F$3118*100</f>
        <v>4.7934009697153616E-3</v>
      </c>
      <c r="I2928" s="14" t="s">
        <v>120</v>
      </c>
      <c r="J2928" s="14" t="s">
        <v>11627</v>
      </c>
      <c r="K2928" s="24"/>
      <c r="L2928" s="24"/>
      <c r="M2928" s="20"/>
      <c r="N2928" s="20"/>
      <c r="O2928" s="20"/>
      <c r="P2928" s="20"/>
      <c r="Q2928" s="20"/>
    </row>
    <row r="2929" spans="1:17" x14ac:dyDescent="0.25">
      <c r="A2929" s="15" t="s">
        <v>310</v>
      </c>
      <c r="B2929" s="15" t="s">
        <v>6382</v>
      </c>
      <c r="D2929" s="15">
        <v>3097479</v>
      </c>
      <c r="E2929" s="15">
        <v>3095860</v>
      </c>
      <c r="F2929" s="15">
        <f>ABS(Tabelle2[[#This Row],[Stop]]-Tabelle2[[#This Row],[Start]]+1)</f>
        <v>1618</v>
      </c>
      <c r="G2929" s="16">
        <f>Tabelle2[[#This Row],[Size '[bp']]]/$F$3118*100</f>
        <v>5.5796566683449324E-2</v>
      </c>
      <c r="I2929" s="14" t="s">
        <v>10317</v>
      </c>
      <c r="J2929" s="14" t="s">
        <v>6563</v>
      </c>
      <c r="K2929" s="24"/>
      <c r="L2929" s="24"/>
      <c r="M2929" s="20"/>
      <c r="N2929" s="20"/>
      <c r="O2929" s="20"/>
      <c r="P2929" s="20"/>
      <c r="Q2929" s="20"/>
    </row>
    <row r="2930" spans="1:17" x14ac:dyDescent="0.25">
      <c r="A2930" s="15" t="s">
        <v>309</v>
      </c>
      <c r="B2930" s="15" t="s">
        <v>6383</v>
      </c>
      <c r="D2930" s="15">
        <v>3098193</v>
      </c>
      <c r="E2930" s="15">
        <v>3097645</v>
      </c>
      <c r="F2930" s="15">
        <f>ABS(Tabelle2[[#This Row],[Stop]]-Tabelle2[[#This Row],[Start]]+1)</f>
        <v>547</v>
      </c>
      <c r="G2930" s="16">
        <f>Tabelle2[[#This Row],[Size '[bp']]]/$F$3118*100</f>
        <v>1.8863239787297145E-2</v>
      </c>
      <c r="I2930" s="14" t="s">
        <v>120</v>
      </c>
      <c r="J2930" s="14" t="s">
        <v>11627</v>
      </c>
      <c r="K2930" s="24"/>
      <c r="L2930" s="24"/>
      <c r="M2930" s="20"/>
      <c r="N2930" s="20"/>
      <c r="O2930" s="20"/>
      <c r="P2930" s="20"/>
      <c r="Q2930" s="20"/>
    </row>
    <row r="2931" spans="1:17" x14ac:dyDescent="0.25">
      <c r="A2931" s="15" t="s">
        <v>308</v>
      </c>
      <c r="B2931" s="15" t="s">
        <v>6384</v>
      </c>
      <c r="D2931" s="15">
        <v>3098605</v>
      </c>
      <c r="E2931" s="15">
        <v>3098201</v>
      </c>
      <c r="F2931" s="15">
        <f>ABS(Tabelle2[[#This Row],[Stop]]-Tabelle2[[#This Row],[Start]]+1)</f>
        <v>403</v>
      </c>
      <c r="G2931" s="16">
        <f>Tabelle2[[#This Row],[Size '[bp']]]/$F$3118*100</f>
        <v>1.3897414322268278E-2</v>
      </c>
      <c r="I2931" s="14" t="s">
        <v>10318</v>
      </c>
      <c r="J2931" s="14" t="s">
        <v>6585</v>
      </c>
      <c r="K2931" s="24"/>
      <c r="L2931" s="24"/>
      <c r="M2931" s="20"/>
      <c r="N2931" s="20"/>
      <c r="O2931" s="20"/>
      <c r="P2931" s="20"/>
      <c r="Q2931" s="20"/>
    </row>
    <row r="2932" spans="1:17" x14ac:dyDescent="0.25">
      <c r="A2932" s="15" t="s">
        <v>307</v>
      </c>
      <c r="B2932" s="15" t="s">
        <v>6385</v>
      </c>
      <c r="C2932" s="15" t="s">
        <v>10319</v>
      </c>
      <c r="D2932" s="15">
        <v>3099452</v>
      </c>
      <c r="E2932" s="15">
        <v>3098799</v>
      </c>
      <c r="F2932" s="15">
        <f>ABS(Tabelle2[[#This Row],[Stop]]-Tabelle2[[#This Row],[Start]]+1)</f>
        <v>652</v>
      </c>
      <c r="G2932" s="16">
        <f>Tabelle2[[#This Row],[Size '[bp']]]/$F$3118*100</f>
        <v>2.2484154188880688E-2</v>
      </c>
      <c r="H2932" s="15" t="s">
        <v>10320</v>
      </c>
      <c r="I2932" s="14" t="s">
        <v>10321</v>
      </c>
      <c r="J2932" s="14" t="s">
        <v>6690</v>
      </c>
      <c r="K2932" s="30" t="s">
        <v>10322</v>
      </c>
      <c r="L2932" s="30"/>
      <c r="M2932" s="20" t="s">
        <v>11085</v>
      </c>
      <c r="N2932" s="20"/>
      <c r="O2932" s="20"/>
      <c r="P2932" s="20"/>
      <c r="Q2932" s="20"/>
    </row>
    <row r="2933" spans="1:17" x14ac:dyDescent="0.25">
      <c r="A2933" s="15" t="s">
        <v>306</v>
      </c>
      <c r="B2933" s="15" t="s">
        <v>6386</v>
      </c>
      <c r="C2933" s="15" t="s">
        <v>10323</v>
      </c>
      <c r="D2933" s="15">
        <v>3099699</v>
      </c>
      <c r="E2933" s="15">
        <v>3100301</v>
      </c>
      <c r="F2933" s="15">
        <f>ABS(Tabelle2[[#This Row],[Stop]]-Tabelle2[[#This Row],[Start]]+1)</f>
        <v>603</v>
      </c>
      <c r="G2933" s="16">
        <f>Tabelle2[[#This Row],[Size '[bp']]]/$F$3118*100</f>
        <v>2.0794394134808367E-2</v>
      </c>
      <c r="H2933" s="15" t="s">
        <v>10324</v>
      </c>
      <c r="I2933" s="14" t="s">
        <v>10325</v>
      </c>
      <c r="J2933" s="14" t="s">
        <v>6597</v>
      </c>
      <c r="K2933" s="30" t="s">
        <v>10326</v>
      </c>
      <c r="L2933" s="30"/>
      <c r="M2933" s="20" t="s">
        <v>11335</v>
      </c>
      <c r="N2933" s="20"/>
      <c r="O2933" s="20"/>
      <c r="P2933" s="20"/>
      <c r="Q2933" s="20"/>
    </row>
    <row r="2934" spans="1:17" x14ac:dyDescent="0.25">
      <c r="A2934" s="15" t="s">
        <v>305</v>
      </c>
      <c r="D2934" s="15">
        <v>3100693</v>
      </c>
      <c r="E2934" s="15">
        <v>3100577</v>
      </c>
      <c r="F2934" s="15">
        <f>ABS(Tabelle2[[#This Row],[Stop]]-Tabelle2[[#This Row],[Start]]+1)</f>
        <v>115</v>
      </c>
      <c r="G2934" s="16">
        <f>Tabelle2[[#This Row],[Size '[bp']]]/$F$3118*100</f>
        <v>3.9657633922105511E-3</v>
      </c>
      <c r="I2934" s="14" t="s">
        <v>120</v>
      </c>
      <c r="J2934" s="14" t="s">
        <v>11627</v>
      </c>
      <c r="K2934" s="24"/>
      <c r="L2934" s="24"/>
      <c r="M2934" s="20"/>
      <c r="N2934" s="20"/>
      <c r="O2934" s="20"/>
      <c r="P2934" s="20"/>
      <c r="Q2934" s="20"/>
    </row>
    <row r="2935" spans="1:17" x14ac:dyDescent="0.25">
      <c r="A2935" s="15" t="s">
        <v>304</v>
      </c>
      <c r="B2935" s="15" t="s">
        <v>6387</v>
      </c>
      <c r="C2935" s="15" t="s">
        <v>303</v>
      </c>
      <c r="D2935" s="15">
        <v>3101724</v>
      </c>
      <c r="E2935" s="15">
        <v>3100798</v>
      </c>
      <c r="F2935" s="15">
        <f>ABS(Tabelle2[[#This Row],[Stop]]-Tabelle2[[#This Row],[Start]]+1)</f>
        <v>925</v>
      </c>
      <c r="G2935" s="16">
        <f>Tabelle2[[#This Row],[Size '[bp']]]/$F$3118*100</f>
        <v>3.1898531632997912E-2</v>
      </c>
      <c r="H2935" s="15" t="s">
        <v>10327</v>
      </c>
      <c r="I2935" s="14" t="s">
        <v>6580</v>
      </c>
      <c r="J2935" s="14" t="s">
        <v>6566</v>
      </c>
      <c r="K2935" s="30" t="s">
        <v>10328</v>
      </c>
      <c r="L2935" s="30" t="s">
        <v>10329</v>
      </c>
      <c r="M2935" s="20" t="s">
        <v>10855</v>
      </c>
      <c r="N2935" s="20"/>
      <c r="O2935" s="20"/>
      <c r="P2935" s="20"/>
      <c r="Q2935" s="20"/>
    </row>
    <row r="2936" spans="1:17" x14ac:dyDescent="0.25">
      <c r="A2936" s="15" t="s">
        <v>302</v>
      </c>
      <c r="B2936" s="15" t="s">
        <v>6388</v>
      </c>
      <c r="D2936" s="15">
        <v>3101811</v>
      </c>
      <c r="E2936" s="15">
        <v>3103049</v>
      </c>
      <c r="F2936" s="15">
        <f>ABS(Tabelle2[[#This Row],[Stop]]-Tabelle2[[#This Row],[Start]]+1)</f>
        <v>1239</v>
      </c>
      <c r="G2936" s="16">
        <f>Tabelle2[[#This Row],[Size '[bp']]]/$F$3118*100</f>
        <v>4.2726789938685852E-2</v>
      </c>
      <c r="I2936" s="14" t="s">
        <v>6704</v>
      </c>
      <c r="J2936" s="14" t="s">
        <v>6563</v>
      </c>
      <c r="K2936" s="24" t="s">
        <v>10328</v>
      </c>
      <c r="L2936" s="24"/>
      <c r="M2936" s="20"/>
      <c r="N2936" s="20"/>
      <c r="O2936" s="20"/>
      <c r="P2936" s="20"/>
      <c r="Q2936" s="20"/>
    </row>
    <row r="2937" spans="1:17" x14ac:dyDescent="0.25">
      <c r="A2937" s="15" t="s">
        <v>301</v>
      </c>
      <c r="B2937" s="15" t="s">
        <v>6389</v>
      </c>
      <c r="D2937" s="15">
        <v>3103092</v>
      </c>
      <c r="E2937" s="15">
        <v>3104705</v>
      </c>
      <c r="F2937" s="15">
        <f>ABS(Tabelle2[[#This Row],[Stop]]-Tabelle2[[#This Row],[Start]]+1)</f>
        <v>1614</v>
      </c>
      <c r="G2937" s="16">
        <f>Tabelle2[[#This Row],[Size '[bp']]]/$F$3118*100</f>
        <v>5.5658627087198521E-2</v>
      </c>
      <c r="I2937" s="14" t="s">
        <v>6564</v>
      </c>
      <c r="J2937" s="14" t="s">
        <v>11627</v>
      </c>
      <c r="K2937" s="24"/>
      <c r="L2937" s="24"/>
      <c r="M2937" s="20"/>
      <c r="N2937" s="20"/>
      <c r="O2937" s="20"/>
      <c r="P2937" s="20"/>
      <c r="Q2937" s="20"/>
    </row>
    <row r="2938" spans="1:17" ht="25.5" x14ac:dyDescent="0.25">
      <c r="A2938" s="15" t="s">
        <v>300</v>
      </c>
      <c r="B2938" s="15" t="s">
        <v>6390</v>
      </c>
      <c r="D2938" s="15">
        <v>3106335</v>
      </c>
      <c r="E2938" s="15">
        <v>3104812</v>
      </c>
      <c r="F2938" s="15">
        <f>ABS(Tabelle2[[#This Row],[Stop]]-Tabelle2[[#This Row],[Start]]+1)</f>
        <v>1522</v>
      </c>
      <c r="G2938" s="16">
        <f>Tabelle2[[#This Row],[Size '[bp']]]/$F$3118*100</f>
        <v>5.2486016373430082E-2</v>
      </c>
      <c r="I2938" s="14" t="s">
        <v>10330</v>
      </c>
      <c r="J2938" s="14" t="s">
        <v>6554</v>
      </c>
      <c r="K2938" s="24"/>
      <c r="L2938" s="24"/>
      <c r="M2938" s="20"/>
      <c r="N2938" s="20"/>
      <c r="O2938" s="20"/>
      <c r="P2938" s="20"/>
      <c r="Q2938" s="20"/>
    </row>
    <row r="2939" spans="1:17" x14ac:dyDescent="0.25">
      <c r="A2939" s="15" t="s">
        <v>299</v>
      </c>
      <c r="B2939" s="15" t="s">
        <v>6391</v>
      </c>
      <c r="D2939" s="15">
        <v>3106422</v>
      </c>
      <c r="E2939" s="15">
        <v>3107057</v>
      </c>
      <c r="F2939" s="15">
        <f>ABS(Tabelle2[[#This Row],[Stop]]-Tabelle2[[#This Row],[Start]]+1)</f>
        <v>636</v>
      </c>
      <c r="G2939" s="16">
        <f>Tabelle2[[#This Row],[Size '[bp']]]/$F$3118*100</f>
        <v>2.1932395803877482E-2</v>
      </c>
      <c r="I2939" s="14" t="s">
        <v>6560</v>
      </c>
      <c r="J2939" s="14" t="s">
        <v>11627</v>
      </c>
      <c r="K2939" s="24"/>
      <c r="L2939" s="24"/>
      <c r="M2939" s="20"/>
      <c r="N2939" s="20"/>
      <c r="O2939" s="20"/>
      <c r="P2939" s="20"/>
      <c r="Q2939" s="20"/>
    </row>
    <row r="2940" spans="1:17" x14ac:dyDescent="0.25">
      <c r="A2940" s="15" t="s">
        <v>298</v>
      </c>
      <c r="B2940" s="15" t="s">
        <v>6392</v>
      </c>
      <c r="D2940" s="15">
        <v>3108548</v>
      </c>
      <c r="E2940" s="15">
        <v>3107082</v>
      </c>
      <c r="F2940" s="15">
        <f>ABS(Tabelle2[[#This Row],[Stop]]-Tabelle2[[#This Row],[Start]]+1)</f>
        <v>1465</v>
      </c>
      <c r="G2940" s="16">
        <f>Tabelle2[[#This Row],[Size '[bp']]]/$F$3118*100</f>
        <v>5.0520377126856149E-2</v>
      </c>
      <c r="I2940" s="14" t="s">
        <v>6704</v>
      </c>
      <c r="J2940" s="14" t="s">
        <v>6563</v>
      </c>
      <c r="K2940" s="24"/>
      <c r="L2940" s="24"/>
      <c r="M2940" s="20"/>
      <c r="N2940" s="20"/>
      <c r="O2940" s="20"/>
      <c r="P2940" s="20"/>
      <c r="Q2940" s="20"/>
    </row>
    <row r="2941" spans="1:17" x14ac:dyDescent="0.25">
      <c r="A2941" s="15" t="s">
        <v>297</v>
      </c>
      <c r="B2941" s="15" t="s">
        <v>6393</v>
      </c>
      <c r="D2941" s="15">
        <v>3108604</v>
      </c>
      <c r="E2941" s="15">
        <v>3109062</v>
      </c>
      <c r="F2941" s="15">
        <f>ABS(Tabelle2[[#This Row],[Stop]]-Tabelle2[[#This Row],[Start]]+1)</f>
        <v>459</v>
      </c>
      <c r="G2941" s="16">
        <f>Tabelle2[[#This Row],[Size '[bp']]]/$F$3118*100</f>
        <v>1.5828568669779504E-2</v>
      </c>
      <c r="I2941" s="14" t="s">
        <v>6586</v>
      </c>
      <c r="J2941" s="14" t="s">
        <v>6566</v>
      </c>
      <c r="K2941" s="24"/>
      <c r="L2941" s="24"/>
      <c r="M2941" s="20"/>
      <c r="N2941" s="20"/>
      <c r="O2941" s="20"/>
      <c r="P2941" s="20"/>
      <c r="Q2941" s="20"/>
    </row>
    <row r="2942" spans="1:17" ht="114.75" x14ac:dyDescent="0.25">
      <c r="A2942" s="15" t="s">
        <v>296</v>
      </c>
      <c r="B2942" s="15" t="s">
        <v>6394</v>
      </c>
      <c r="C2942" s="15" t="s">
        <v>10331</v>
      </c>
      <c r="D2942" s="15">
        <v>3109798</v>
      </c>
      <c r="E2942" s="15">
        <v>3109160</v>
      </c>
      <c r="F2942" s="15">
        <f>ABS(Tabelle2[[#This Row],[Stop]]-Tabelle2[[#This Row],[Start]]+1)</f>
        <v>637</v>
      </c>
      <c r="G2942" s="16">
        <f>Tabelle2[[#This Row],[Size '[bp']]]/$F$3118*100</f>
        <v>2.1966880702940183E-2</v>
      </c>
      <c r="H2942" s="15" t="s">
        <v>10332</v>
      </c>
      <c r="I2942" s="14" t="s">
        <v>11623</v>
      </c>
      <c r="J2942" s="14" t="s">
        <v>6566</v>
      </c>
      <c r="K2942" s="24" t="s">
        <v>10333</v>
      </c>
      <c r="L2942" s="24" t="s">
        <v>10702</v>
      </c>
      <c r="M2942" s="20" t="s">
        <v>10950</v>
      </c>
      <c r="N2942" s="20"/>
      <c r="O2942" s="20"/>
      <c r="P2942" s="20"/>
      <c r="Q2942" s="20"/>
    </row>
    <row r="2943" spans="1:17" ht="25.5" x14ac:dyDescent="0.25">
      <c r="A2943" s="15" t="s">
        <v>295</v>
      </c>
      <c r="B2943" s="15" t="s">
        <v>6395</v>
      </c>
      <c r="C2943" s="15" t="s">
        <v>10334</v>
      </c>
      <c r="D2943" s="15">
        <v>3111231</v>
      </c>
      <c r="E2943" s="15">
        <v>3109897</v>
      </c>
      <c r="F2943" s="15">
        <f>ABS(Tabelle2[[#This Row],[Stop]]-Tabelle2[[#This Row],[Start]]+1)</f>
        <v>1333</v>
      </c>
      <c r="G2943" s="16">
        <f>Tabelle2[[#This Row],[Size '[bp']]]/$F$3118*100</f>
        <v>4.5968370450579693E-2</v>
      </c>
      <c r="H2943" s="15" t="s">
        <v>10335</v>
      </c>
      <c r="I2943" s="14" t="s">
        <v>11624</v>
      </c>
      <c r="J2943" s="14" t="s">
        <v>7096</v>
      </c>
      <c r="K2943" s="24"/>
      <c r="L2943" s="24"/>
      <c r="M2943" s="20" t="s">
        <v>10950</v>
      </c>
      <c r="N2943" s="20"/>
      <c r="O2943" s="20"/>
      <c r="P2943" s="20"/>
      <c r="Q2943" s="20"/>
    </row>
    <row r="2944" spans="1:17" x14ac:dyDescent="0.25">
      <c r="A2944" s="15" t="s">
        <v>294</v>
      </c>
      <c r="B2944" s="15" t="s">
        <v>6396</v>
      </c>
      <c r="D2944" s="15">
        <v>3111230</v>
      </c>
      <c r="E2944" s="15">
        <v>3111781</v>
      </c>
      <c r="F2944" s="15">
        <f>ABS(Tabelle2[[#This Row],[Stop]]-Tabelle2[[#This Row],[Start]]+1)</f>
        <v>552</v>
      </c>
      <c r="G2944" s="16">
        <f>Tabelle2[[#This Row],[Size '[bp']]]/$F$3118*100</f>
        <v>1.9035664282610644E-2</v>
      </c>
      <c r="I2944" s="14" t="s">
        <v>6589</v>
      </c>
      <c r="J2944" s="14" t="s">
        <v>11627</v>
      </c>
      <c r="K2944" s="24"/>
      <c r="L2944" s="24"/>
      <c r="M2944" s="20"/>
      <c r="N2944" s="20"/>
      <c r="O2944" s="20"/>
      <c r="P2944" s="20"/>
      <c r="Q2944" s="20"/>
    </row>
    <row r="2945" spans="1:17" x14ac:dyDescent="0.25">
      <c r="A2945" s="15" t="s">
        <v>293</v>
      </c>
      <c r="B2945" s="15" t="s">
        <v>6397</v>
      </c>
      <c r="D2945" s="15">
        <v>3111937</v>
      </c>
      <c r="E2945" s="15">
        <v>3111785</v>
      </c>
      <c r="F2945" s="15">
        <f>ABS(Tabelle2[[#This Row],[Stop]]-Tabelle2[[#This Row],[Start]]+1)</f>
        <v>151</v>
      </c>
      <c r="G2945" s="16">
        <f>Tabelle2[[#This Row],[Size '[bp']]]/$F$3118*100</f>
        <v>5.2072197584677668E-3</v>
      </c>
      <c r="I2945" s="14" t="s">
        <v>6564</v>
      </c>
      <c r="J2945" s="14" t="s">
        <v>11627</v>
      </c>
      <c r="K2945" s="24" t="s">
        <v>6826</v>
      </c>
      <c r="L2945" s="24"/>
      <c r="M2945" s="20"/>
      <c r="N2945" s="20"/>
      <c r="O2945" s="20"/>
      <c r="P2945" s="20"/>
      <c r="Q2945" s="20"/>
    </row>
    <row r="2946" spans="1:17" x14ac:dyDescent="0.25">
      <c r="A2946" s="15" t="s">
        <v>292</v>
      </c>
      <c r="B2946" s="15" t="s">
        <v>6398</v>
      </c>
      <c r="D2946" s="15">
        <v>3112762</v>
      </c>
      <c r="E2946" s="15">
        <v>3111938</v>
      </c>
      <c r="F2946" s="15">
        <f>ABS(Tabelle2[[#This Row],[Stop]]-Tabelle2[[#This Row],[Start]]+1)</f>
        <v>823</v>
      </c>
      <c r="G2946" s="16">
        <f>Tabelle2[[#This Row],[Size '[bp']]]/$F$3118*100</f>
        <v>2.8381071928602463E-2</v>
      </c>
      <c r="I2946" s="14" t="s">
        <v>10336</v>
      </c>
      <c r="J2946" s="14" t="s">
        <v>6585</v>
      </c>
      <c r="K2946" s="24" t="s">
        <v>6826</v>
      </c>
      <c r="L2946" s="24"/>
      <c r="M2946" s="20"/>
      <c r="N2946" s="20"/>
      <c r="O2946" s="20"/>
      <c r="P2946" s="20"/>
      <c r="Q2946" s="20"/>
    </row>
    <row r="2947" spans="1:17" x14ac:dyDescent="0.25">
      <c r="A2947" s="15" t="s">
        <v>291</v>
      </c>
      <c r="B2947" s="15" t="s">
        <v>6399</v>
      </c>
      <c r="D2947" s="15">
        <v>3112994</v>
      </c>
      <c r="E2947" s="15">
        <v>3114262</v>
      </c>
      <c r="F2947" s="15">
        <f>ABS(Tabelle2[[#This Row],[Stop]]-Tabelle2[[#This Row],[Start]]+1)</f>
        <v>1269</v>
      </c>
      <c r="G2947" s="16">
        <f>Tabelle2[[#This Row],[Size '[bp']]]/$F$3118*100</f>
        <v>4.3761336910566863E-2</v>
      </c>
      <c r="I2947" s="14" t="s">
        <v>10337</v>
      </c>
      <c r="J2947" s="14" t="s">
        <v>7197</v>
      </c>
      <c r="K2947" s="24"/>
      <c r="L2947" s="24"/>
      <c r="M2947" s="20"/>
      <c r="N2947" s="20"/>
      <c r="O2947" s="20"/>
      <c r="P2947" s="20"/>
      <c r="Q2947" s="20"/>
    </row>
    <row r="2948" spans="1:17" ht="255" x14ac:dyDescent="0.25">
      <c r="A2948" s="15" t="s">
        <v>290</v>
      </c>
      <c r="B2948" s="15" t="s">
        <v>6400</v>
      </c>
      <c r="C2948" s="15" t="s">
        <v>10338</v>
      </c>
      <c r="D2948" s="15">
        <v>3114830</v>
      </c>
      <c r="E2948" s="15">
        <v>3114189</v>
      </c>
      <c r="F2948" s="15">
        <f>ABS(Tabelle2[[#This Row],[Stop]]-Tabelle2[[#This Row],[Start]]+1)</f>
        <v>640</v>
      </c>
      <c r="G2948" s="16">
        <f>Tabelle2[[#This Row],[Size '[bp']]]/$F$3118*100</f>
        <v>2.2070335400128285E-2</v>
      </c>
      <c r="H2948" s="15" t="s">
        <v>10339</v>
      </c>
      <c r="I2948" s="14" t="s">
        <v>10952</v>
      </c>
      <c r="J2948" s="14" t="s">
        <v>6566</v>
      </c>
      <c r="K2948" s="24" t="s">
        <v>10340</v>
      </c>
      <c r="L2948" s="24" t="s">
        <v>10703</v>
      </c>
      <c r="M2948" s="20" t="s">
        <v>10951</v>
      </c>
      <c r="N2948" s="20"/>
      <c r="O2948" s="20"/>
      <c r="P2948" s="20"/>
      <c r="Q2948" s="20"/>
    </row>
    <row r="2949" spans="1:17" x14ac:dyDescent="0.25">
      <c r="A2949" s="15" t="s">
        <v>289</v>
      </c>
      <c r="B2949" s="15" t="s">
        <v>6401</v>
      </c>
      <c r="D2949" s="15">
        <v>3115276</v>
      </c>
      <c r="E2949" s="15">
        <v>3115013</v>
      </c>
      <c r="F2949" s="15">
        <f>ABS(Tabelle2[[#This Row],[Stop]]-Tabelle2[[#This Row],[Start]]+1)</f>
        <v>262</v>
      </c>
      <c r="G2949" s="16">
        <f>Tabelle2[[#This Row],[Size '[bp']]]/$F$3118*100</f>
        <v>9.0350435544275173E-3</v>
      </c>
      <c r="I2949" s="14" t="s">
        <v>6564</v>
      </c>
      <c r="J2949" s="14" t="s">
        <v>11627</v>
      </c>
      <c r="K2949" s="24" t="s">
        <v>6718</v>
      </c>
      <c r="L2949" s="24"/>
      <c r="M2949" s="20"/>
      <c r="N2949" s="20"/>
      <c r="O2949" s="20"/>
      <c r="P2949" s="20"/>
      <c r="Q2949" s="20"/>
    </row>
    <row r="2950" spans="1:17" ht="25.5" x14ac:dyDescent="0.25">
      <c r="A2950" s="15" t="s">
        <v>288</v>
      </c>
      <c r="B2950" s="15" t="s">
        <v>6402</v>
      </c>
      <c r="C2950" s="15" t="s">
        <v>10341</v>
      </c>
      <c r="D2950" s="15">
        <v>3116663</v>
      </c>
      <c r="E2950" s="15">
        <v>3115758</v>
      </c>
      <c r="F2950" s="15">
        <f>ABS(Tabelle2[[#This Row],[Stop]]-Tabelle2[[#This Row],[Start]]+1)</f>
        <v>904</v>
      </c>
      <c r="G2950" s="16">
        <f>Tabelle2[[#This Row],[Size '[bp']]]/$F$3118*100</f>
        <v>3.11743487526812E-2</v>
      </c>
      <c r="H2950" s="15" t="s">
        <v>10342</v>
      </c>
      <c r="I2950" s="14" t="s">
        <v>10343</v>
      </c>
      <c r="J2950" s="14" t="s">
        <v>6758</v>
      </c>
      <c r="K2950" s="24"/>
      <c r="L2950" s="24"/>
      <c r="M2950" s="20"/>
      <c r="N2950" s="20"/>
      <c r="O2950" s="20"/>
      <c r="P2950" s="20"/>
      <c r="Q2950" s="20"/>
    </row>
    <row r="2951" spans="1:17" x14ac:dyDescent="0.25">
      <c r="A2951" s="15" t="s">
        <v>287</v>
      </c>
      <c r="B2951" s="15" t="s">
        <v>6403</v>
      </c>
      <c r="D2951" s="15">
        <v>3117789</v>
      </c>
      <c r="E2951" s="15">
        <v>3116800</v>
      </c>
      <c r="F2951" s="15">
        <f>ABS(Tabelle2[[#This Row],[Stop]]-Tabelle2[[#This Row],[Start]]+1)</f>
        <v>988</v>
      </c>
      <c r="G2951" s="16">
        <f>Tabelle2[[#This Row],[Size '[bp']]]/$F$3118*100</f>
        <v>3.4071080273948041E-2</v>
      </c>
      <c r="I2951" s="14" t="s">
        <v>10148</v>
      </c>
      <c r="J2951" s="14" t="s">
        <v>6563</v>
      </c>
      <c r="K2951" s="24"/>
      <c r="L2951" s="24"/>
      <c r="M2951" s="20"/>
      <c r="N2951" s="20"/>
      <c r="O2951" s="20"/>
      <c r="P2951" s="20"/>
      <c r="Q2951" s="20"/>
    </row>
    <row r="2952" spans="1:17" x14ac:dyDescent="0.25">
      <c r="A2952" s="15" t="s">
        <v>10344</v>
      </c>
      <c r="D2952" s="15">
        <v>3117939</v>
      </c>
      <c r="E2952" s="15">
        <v>3117799</v>
      </c>
      <c r="F2952" s="15">
        <f>ABS(Tabelle2[[#This Row],[Stop]]-Tabelle2[[#This Row],[Start]]+1)</f>
        <v>139</v>
      </c>
      <c r="G2952" s="16">
        <f>Tabelle2[[#This Row],[Size '[bp']]]/$F$3118*100</f>
        <v>4.7934009697153616E-3</v>
      </c>
      <c r="I2952" s="14" t="s">
        <v>120</v>
      </c>
      <c r="J2952" s="14" t="s">
        <v>11627</v>
      </c>
      <c r="K2952" s="30"/>
      <c r="L2952" s="30"/>
      <c r="M2952" s="20"/>
      <c r="N2952" s="20"/>
      <c r="O2952" s="20"/>
      <c r="P2952" s="20"/>
      <c r="Q2952" s="20"/>
    </row>
    <row r="2953" spans="1:17" x14ac:dyDescent="0.25">
      <c r="A2953" s="15" t="s">
        <v>286</v>
      </c>
      <c r="B2953" s="15" t="s">
        <v>6404</v>
      </c>
      <c r="C2953" s="15" t="s">
        <v>10345</v>
      </c>
      <c r="D2953" s="15">
        <v>3117920</v>
      </c>
      <c r="E2953" s="15">
        <v>3118936</v>
      </c>
      <c r="F2953" s="15">
        <f>ABS(Tabelle2[[#This Row],[Stop]]-Tabelle2[[#This Row],[Start]]+1)</f>
        <v>1017</v>
      </c>
      <c r="G2953" s="16">
        <f>Tabelle2[[#This Row],[Size '[bp']]]/$F$3118*100</f>
        <v>3.5071142346766351E-2</v>
      </c>
      <c r="H2953" s="15" t="s">
        <v>10346</v>
      </c>
      <c r="I2953" s="14" t="s">
        <v>10347</v>
      </c>
      <c r="J2953" s="14" t="s">
        <v>6575</v>
      </c>
      <c r="K2953" s="24"/>
      <c r="L2953" s="24"/>
      <c r="M2953" s="20"/>
      <c r="N2953" s="20"/>
      <c r="O2953" s="20"/>
      <c r="P2953" s="20"/>
      <c r="Q2953" s="20"/>
    </row>
    <row r="2954" spans="1:17" x14ac:dyDescent="0.25">
      <c r="A2954" s="15" t="s">
        <v>10348</v>
      </c>
      <c r="D2954" s="15">
        <v>3119400</v>
      </c>
      <c r="E2954" s="15">
        <v>3119277</v>
      </c>
      <c r="F2954" s="15">
        <f>ABS(Tabelle2[[#This Row],[Stop]]-Tabelle2[[#This Row],[Start]]+1)</f>
        <v>122</v>
      </c>
      <c r="G2954" s="16">
        <f>Tabelle2[[#This Row],[Size '[bp']]]/$F$3118*100</f>
        <v>4.2071576856494543E-3</v>
      </c>
      <c r="I2954" s="14" t="s">
        <v>6676</v>
      </c>
      <c r="J2954" s="14" t="s">
        <v>6575</v>
      </c>
      <c r="K2954" s="24"/>
      <c r="L2954" s="24"/>
      <c r="M2954" s="20"/>
      <c r="N2954" s="20"/>
      <c r="O2954" s="20"/>
      <c r="P2954" s="20"/>
      <c r="Q2954" s="20"/>
    </row>
    <row r="2955" spans="1:17" x14ac:dyDescent="0.25">
      <c r="A2955" s="15" t="s">
        <v>10349</v>
      </c>
      <c r="D2955" s="15">
        <v>3122594</v>
      </c>
      <c r="E2955" s="15">
        <v>3119509</v>
      </c>
      <c r="F2955" s="15">
        <f>ABS(Tabelle2[[#This Row],[Stop]]-Tabelle2[[#This Row],[Start]]+1)</f>
        <v>3084</v>
      </c>
      <c r="G2955" s="16">
        <f>Tabelle2[[#This Row],[Size '[bp']]]/$F$3118*100</f>
        <v>0.10635142870936817</v>
      </c>
      <c r="I2955" s="14" t="s">
        <v>6674</v>
      </c>
      <c r="J2955" s="14" t="s">
        <v>6575</v>
      </c>
      <c r="K2955" s="24"/>
      <c r="L2955" s="24"/>
      <c r="M2955" s="20"/>
      <c r="N2955" s="20"/>
      <c r="O2955" s="20"/>
      <c r="P2955" s="20"/>
      <c r="Q2955" s="20"/>
    </row>
    <row r="2956" spans="1:17" x14ac:dyDescent="0.25">
      <c r="A2956" s="15" t="s">
        <v>10350</v>
      </c>
      <c r="D2956" s="15">
        <v>3124513</v>
      </c>
      <c r="E2956" s="15">
        <v>3122985</v>
      </c>
      <c r="F2956" s="15">
        <f>ABS(Tabelle2[[#This Row],[Stop]]-Tabelle2[[#This Row],[Start]]+1)</f>
        <v>1527</v>
      </c>
      <c r="G2956" s="16">
        <f>Tabelle2[[#This Row],[Size '[bp']]]/$F$3118*100</f>
        <v>5.2658440868743578E-2</v>
      </c>
      <c r="I2956" s="14" t="s">
        <v>6672</v>
      </c>
      <c r="J2956" s="14" t="s">
        <v>6575</v>
      </c>
      <c r="K2956" s="24"/>
      <c r="L2956" s="24"/>
      <c r="M2956" s="20"/>
      <c r="N2956" s="20"/>
      <c r="O2956" s="20"/>
      <c r="P2956" s="20"/>
      <c r="Q2956" s="20"/>
    </row>
    <row r="2957" spans="1:17" x14ac:dyDescent="0.25">
      <c r="A2957" s="15" t="s">
        <v>285</v>
      </c>
      <c r="B2957" s="15" t="s">
        <v>6405</v>
      </c>
      <c r="D2957" s="15">
        <v>3125511</v>
      </c>
      <c r="E2957" s="15">
        <v>3125146</v>
      </c>
      <c r="F2957" s="15">
        <f>ABS(Tabelle2[[#This Row],[Stop]]-Tabelle2[[#This Row],[Start]]+1)</f>
        <v>364</v>
      </c>
      <c r="G2957" s="16">
        <f>Tabelle2[[#This Row],[Size '[bp']]]/$F$3118*100</f>
        <v>1.2552503258822961E-2</v>
      </c>
      <c r="I2957" s="14" t="s">
        <v>9452</v>
      </c>
      <c r="J2957" s="14" t="s">
        <v>6566</v>
      </c>
      <c r="K2957" s="24"/>
      <c r="L2957" s="24" t="s">
        <v>10351</v>
      </c>
      <c r="M2957" s="20" t="s">
        <v>10865</v>
      </c>
      <c r="N2957" s="20"/>
      <c r="O2957" s="20"/>
      <c r="P2957" s="20"/>
      <c r="Q2957" s="20"/>
    </row>
    <row r="2958" spans="1:17" x14ac:dyDescent="0.25">
      <c r="A2958" s="15" t="s">
        <v>284</v>
      </c>
      <c r="B2958" s="15" t="s">
        <v>6406</v>
      </c>
      <c r="D2958" s="15">
        <v>3125720</v>
      </c>
      <c r="E2958" s="15">
        <v>3127138</v>
      </c>
      <c r="F2958" s="15">
        <f>ABS(Tabelle2[[#This Row],[Stop]]-Tabelle2[[#This Row],[Start]]+1)</f>
        <v>1419</v>
      </c>
      <c r="G2958" s="16">
        <f>Tabelle2[[#This Row],[Size '[bp']]]/$F$3118*100</f>
        <v>4.8934071769971929E-2</v>
      </c>
      <c r="I2958" s="14" t="s">
        <v>6560</v>
      </c>
      <c r="J2958" s="14" t="s">
        <v>11627</v>
      </c>
      <c r="K2958" s="24" t="s">
        <v>10352</v>
      </c>
      <c r="L2958" s="24"/>
      <c r="M2958" s="20"/>
      <c r="N2958" s="20"/>
      <c r="O2958" s="20"/>
      <c r="P2958" s="20"/>
      <c r="Q2958" s="20"/>
    </row>
    <row r="2959" spans="1:17" ht="25.5" x14ac:dyDescent="0.25">
      <c r="A2959" s="15" t="s">
        <v>283</v>
      </c>
      <c r="B2959" s="15" t="s">
        <v>6407</v>
      </c>
      <c r="C2959" s="15" t="s">
        <v>10353</v>
      </c>
      <c r="D2959" s="15">
        <v>3128073</v>
      </c>
      <c r="E2959" s="15">
        <v>3127198</v>
      </c>
      <c r="F2959" s="15">
        <f>ABS(Tabelle2[[#This Row],[Stop]]-Tabelle2[[#This Row],[Start]]+1)</f>
        <v>874</v>
      </c>
      <c r="G2959" s="16">
        <f>Tabelle2[[#This Row],[Size '[bp']]]/$F$3118*100</f>
        <v>3.0139801780800189E-2</v>
      </c>
      <c r="H2959" s="15" t="s">
        <v>10354</v>
      </c>
      <c r="I2959" s="14" t="s">
        <v>10355</v>
      </c>
      <c r="J2959" s="14" t="s">
        <v>6628</v>
      </c>
      <c r="K2959" s="30"/>
      <c r="L2959" s="30"/>
      <c r="M2959" s="20" t="s">
        <v>11336</v>
      </c>
      <c r="N2959" s="20"/>
      <c r="O2959" s="20"/>
      <c r="P2959" s="20"/>
      <c r="Q2959" s="20"/>
    </row>
    <row r="2960" spans="1:17" ht="25.5" x14ac:dyDescent="0.25">
      <c r="A2960" s="15" t="s">
        <v>282</v>
      </c>
      <c r="C2960" s="15" t="s">
        <v>10356</v>
      </c>
      <c r="D2960" s="15">
        <v>3129788</v>
      </c>
      <c r="E2960" s="15">
        <v>3128550</v>
      </c>
      <c r="F2960" s="15">
        <f>ABS(Tabelle2[[#This Row],[Stop]]-Tabelle2[[#This Row],[Start]]+1)</f>
        <v>1237</v>
      </c>
      <c r="G2960" s="16">
        <f>Tabelle2[[#This Row],[Size '[bp']]]/$F$3118*100</f>
        <v>4.2657820140560451E-2</v>
      </c>
      <c r="H2960" s="15" t="s">
        <v>10357</v>
      </c>
      <c r="I2960" s="14" t="s">
        <v>6808</v>
      </c>
      <c r="J2960" s="14" t="s">
        <v>6554</v>
      </c>
      <c r="K2960" s="24"/>
      <c r="L2960" s="24"/>
      <c r="M2960" s="20"/>
      <c r="N2960" s="20"/>
      <c r="O2960" s="20"/>
      <c r="P2960" s="20"/>
      <c r="Q2960" s="20"/>
    </row>
    <row r="2961" spans="1:17" ht="25.5" x14ac:dyDescent="0.25">
      <c r="A2961" s="15" t="s">
        <v>281</v>
      </c>
      <c r="B2961" s="15" t="s">
        <v>6408</v>
      </c>
      <c r="D2961" s="15">
        <v>3130530</v>
      </c>
      <c r="E2961" s="15">
        <v>3129610</v>
      </c>
      <c r="F2961" s="15">
        <f>ABS(Tabelle2[[#This Row],[Stop]]-Tabelle2[[#This Row],[Start]]+1)</f>
        <v>919</v>
      </c>
      <c r="G2961" s="16">
        <f>Tabelle2[[#This Row],[Size '[bp']]]/$F$3118*100</f>
        <v>3.1691622238621708E-2</v>
      </c>
      <c r="I2961" s="14" t="s">
        <v>10358</v>
      </c>
      <c r="J2961" s="14" t="s">
        <v>11627</v>
      </c>
      <c r="K2961" s="24"/>
      <c r="L2961" s="24"/>
      <c r="M2961" s="20"/>
      <c r="N2961" s="20"/>
      <c r="O2961" s="20"/>
      <c r="P2961" s="20"/>
      <c r="Q2961" s="20"/>
    </row>
    <row r="2962" spans="1:17" x14ac:dyDescent="0.25">
      <c r="A2962" s="15" t="s">
        <v>280</v>
      </c>
      <c r="D2962" s="15">
        <v>3130778</v>
      </c>
      <c r="E2962" s="15">
        <v>3130527</v>
      </c>
      <c r="F2962" s="15">
        <f>ABS(Tabelle2[[#This Row],[Stop]]-Tabelle2[[#This Row],[Start]]+1)</f>
        <v>250</v>
      </c>
      <c r="G2962" s="16">
        <f>Tabelle2[[#This Row],[Size '[bp']]]/$F$3118*100</f>
        <v>8.6212247656751104E-3</v>
      </c>
      <c r="I2962" s="14" t="s">
        <v>10359</v>
      </c>
      <c r="J2962" s="14" t="s">
        <v>11627</v>
      </c>
      <c r="K2962" s="24"/>
      <c r="L2962" s="24"/>
      <c r="M2962" s="20"/>
      <c r="N2962" s="20"/>
      <c r="O2962" s="20"/>
      <c r="P2962" s="20"/>
      <c r="Q2962" s="20"/>
    </row>
    <row r="2963" spans="1:17" x14ac:dyDescent="0.25">
      <c r="A2963" s="15" t="s">
        <v>279</v>
      </c>
      <c r="B2963" s="15" t="s">
        <v>6409</v>
      </c>
      <c r="D2963" s="15">
        <v>3131037</v>
      </c>
      <c r="E2963" s="15">
        <v>3130783</v>
      </c>
      <c r="F2963" s="15">
        <f>ABS(Tabelle2[[#This Row],[Stop]]-Tabelle2[[#This Row],[Start]]+1)</f>
        <v>253</v>
      </c>
      <c r="G2963" s="16">
        <f>Tabelle2[[#This Row],[Size '[bp']]]/$F$3118*100</f>
        <v>8.7246794628632121E-3</v>
      </c>
      <c r="I2963" s="14" t="s">
        <v>10359</v>
      </c>
      <c r="J2963" s="14" t="s">
        <v>11627</v>
      </c>
      <c r="K2963" s="24"/>
      <c r="L2963" s="24"/>
      <c r="M2963" s="20"/>
      <c r="N2963" s="20"/>
      <c r="O2963" s="20"/>
      <c r="P2963" s="20"/>
      <c r="Q2963" s="20"/>
    </row>
    <row r="2964" spans="1:17" ht="25.5" x14ac:dyDescent="0.25">
      <c r="A2964" s="15" t="s">
        <v>278</v>
      </c>
      <c r="D2964" s="15">
        <v>3131243</v>
      </c>
      <c r="E2964" s="15">
        <v>3131037</v>
      </c>
      <c r="F2964" s="15">
        <f>ABS(Tabelle2[[#This Row],[Stop]]-Tabelle2[[#This Row],[Start]]+1)</f>
        <v>205</v>
      </c>
      <c r="G2964" s="16">
        <f>Tabelle2[[#This Row],[Size '[bp']]]/$F$3118*100</f>
        <v>7.0694043078535912E-3</v>
      </c>
      <c r="I2964" s="14" t="s">
        <v>10360</v>
      </c>
      <c r="J2964" s="14" t="s">
        <v>11627</v>
      </c>
      <c r="K2964" s="24"/>
      <c r="L2964" s="24"/>
      <c r="M2964" s="20"/>
      <c r="N2964" s="20"/>
      <c r="O2964" s="20"/>
      <c r="P2964" s="20"/>
      <c r="Q2964" s="20"/>
    </row>
    <row r="2965" spans="1:17" x14ac:dyDescent="0.25">
      <c r="A2965" s="15" t="s">
        <v>277</v>
      </c>
      <c r="B2965" s="15" t="s">
        <v>6410</v>
      </c>
      <c r="D2965" s="15">
        <v>3131371</v>
      </c>
      <c r="E2965" s="15">
        <v>3132144</v>
      </c>
      <c r="F2965" s="15">
        <f>ABS(Tabelle2[[#This Row],[Stop]]-Tabelle2[[#This Row],[Start]]+1)</f>
        <v>774</v>
      </c>
      <c r="G2965" s="16">
        <f>Tabelle2[[#This Row],[Size '[bp']]]/$F$3118*100</f>
        <v>2.6691311874530142E-2</v>
      </c>
      <c r="I2965" s="14" t="s">
        <v>8071</v>
      </c>
      <c r="J2965" s="14" t="s">
        <v>6563</v>
      </c>
      <c r="K2965" s="24"/>
      <c r="L2965" s="24"/>
      <c r="M2965" s="20"/>
      <c r="N2965" s="20"/>
      <c r="O2965" s="20"/>
      <c r="P2965" s="20"/>
      <c r="Q2965" s="20"/>
    </row>
    <row r="2966" spans="1:17" x14ac:dyDescent="0.25">
      <c r="A2966" s="15" t="s">
        <v>276</v>
      </c>
      <c r="B2966" s="15" t="s">
        <v>6411</v>
      </c>
      <c r="D2966" s="15">
        <v>3133107</v>
      </c>
      <c r="E2966" s="15">
        <v>3132385</v>
      </c>
      <c r="F2966" s="15">
        <f>ABS(Tabelle2[[#This Row],[Stop]]-Tabelle2[[#This Row],[Start]]+1)</f>
        <v>721</v>
      </c>
      <c r="G2966" s="16">
        <f>Tabelle2[[#This Row],[Size '[bp']]]/$F$3118*100</f>
        <v>2.4863612224207021E-2</v>
      </c>
      <c r="I2966" s="14" t="s">
        <v>6564</v>
      </c>
      <c r="J2966" s="14" t="s">
        <v>11627</v>
      </c>
      <c r="K2966" s="24"/>
      <c r="L2966" s="24"/>
      <c r="M2966" s="20"/>
      <c r="N2966" s="20"/>
      <c r="O2966" s="20"/>
      <c r="P2966" s="20"/>
      <c r="Q2966" s="20"/>
    </row>
    <row r="2967" spans="1:17" x14ac:dyDescent="0.25">
      <c r="A2967" s="15" t="s">
        <v>275</v>
      </c>
      <c r="D2967" s="15">
        <v>3133837</v>
      </c>
      <c r="E2967" s="15">
        <v>3133541</v>
      </c>
      <c r="F2967" s="15">
        <f>ABS(Tabelle2[[#This Row],[Stop]]-Tabelle2[[#This Row],[Start]]+1)</f>
        <v>295</v>
      </c>
      <c r="G2967" s="16">
        <f>Tabelle2[[#This Row],[Size '[bp']]]/$F$3118*100</f>
        <v>1.017304522349663E-2</v>
      </c>
      <c r="I2967" s="14" t="s">
        <v>120</v>
      </c>
      <c r="J2967" s="14" t="s">
        <v>11627</v>
      </c>
      <c r="K2967" s="24"/>
      <c r="L2967" s="24"/>
      <c r="M2967" s="20"/>
      <c r="N2967" s="20"/>
      <c r="O2967" s="20"/>
      <c r="P2967" s="20"/>
      <c r="Q2967" s="20"/>
    </row>
    <row r="2968" spans="1:17" ht="25.5" x14ac:dyDescent="0.25">
      <c r="A2968" s="15" t="s">
        <v>274</v>
      </c>
      <c r="B2968" s="15" t="s">
        <v>6412</v>
      </c>
      <c r="D2968" s="15">
        <v>3134245</v>
      </c>
      <c r="E2968" s="15">
        <v>3134027</v>
      </c>
      <c r="F2968" s="15">
        <f>ABS(Tabelle2[[#This Row],[Stop]]-Tabelle2[[#This Row],[Start]]+1)</f>
        <v>217</v>
      </c>
      <c r="G2968" s="16">
        <f>Tabelle2[[#This Row],[Size '[bp']]]/$F$3118*100</f>
        <v>7.4832230966059964E-3</v>
      </c>
      <c r="I2968" s="14" t="s">
        <v>10361</v>
      </c>
      <c r="J2968" s="14" t="s">
        <v>6554</v>
      </c>
      <c r="K2968" s="24"/>
      <c r="L2968" s="24"/>
      <c r="M2968" s="20"/>
      <c r="N2968" s="20"/>
      <c r="O2968" s="20"/>
      <c r="P2968" s="20"/>
      <c r="Q2968" s="20"/>
    </row>
    <row r="2969" spans="1:17" x14ac:dyDescent="0.25">
      <c r="A2969" s="15" t="s">
        <v>273</v>
      </c>
      <c r="B2969" s="15" t="s">
        <v>6413</v>
      </c>
      <c r="C2969" s="15" t="s">
        <v>10362</v>
      </c>
      <c r="D2969" s="15">
        <v>3134714</v>
      </c>
      <c r="E2969" s="15">
        <v>3134391</v>
      </c>
      <c r="F2969" s="15">
        <f>ABS(Tabelle2[[#This Row],[Stop]]-Tabelle2[[#This Row],[Start]]+1)</f>
        <v>322</v>
      </c>
      <c r="G2969" s="16">
        <f>Tabelle2[[#This Row],[Size '[bp']]]/$F$3118*100</f>
        <v>1.1104137498189542E-2</v>
      </c>
      <c r="H2969" s="15" t="s">
        <v>10363</v>
      </c>
      <c r="I2969" s="14" t="s">
        <v>10364</v>
      </c>
      <c r="J2969" s="14" t="s">
        <v>6563</v>
      </c>
      <c r="K2969" s="24"/>
      <c r="L2969" s="24"/>
      <c r="M2969" s="20"/>
      <c r="N2969" s="20"/>
      <c r="O2969" s="20"/>
      <c r="P2969" s="20"/>
      <c r="Q2969" s="20"/>
    </row>
    <row r="2970" spans="1:17" x14ac:dyDescent="0.25">
      <c r="A2970" s="15" t="s">
        <v>272</v>
      </c>
      <c r="B2970" s="15" t="s">
        <v>6414</v>
      </c>
      <c r="D2970" s="15">
        <v>3135321</v>
      </c>
      <c r="E2970" s="15">
        <v>3134986</v>
      </c>
      <c r="F2970" s="15">
        <f>ABS(Tabelle2[[#This Row],[Stop]]-Tabelle2[[#This Row],[Start]]+1)</f>
        <v>334</v>
      </c>
      <c r="G2970" s="16">
        <f>Tabelle2[[#This Row],[Size '[bp']]]/$F$3118*100</f>
        <v>1.1517956286941949E-2</v>
      </c>
      <c r="I2970" s="14" t="s">
        <v>11574</v>
      </c>
      <c r="J2970" s="14" t="s">
        <v>6563</v>
      </c>
      <c r="K2970" s="24"/>
      <c r="L2970" s="24"/>
      <c r="M2970" s="20"/>
      <c r="N2970" s="20"/>
      <c r="O2970" s="20"/>
      <c r="P2970" s="20"/>
      <c r="Q2970" s="20"/>
    </row>
    <row r="2971" spans="1:17" ht="25.5" x14ac:dyDescent="0.25">
      <c r="A2971" s="15" t="s">
        <v>271</v>
      </c>
      <c r="C2971" s="15" t="s">
        <v>10365</v>
      </c>
      <c r="D2971" s="15">
        <v>3136001</v>
      </c>
      <c r="E2971" s="15">
        <v>3136114</v>
      </c>
      <c r="F2971" s="15">
        <f>ABS(Tabelle2[[#This Row],[Stop]]-Tabelle2[[#This Row],[Start]]+1)</f>
        <v>114</v>
      </c>
      <c r="G2971" s="16">
        <f>Tabelle2[[#This Row],[Size '[bp']]]/$F$3118*100</f>
        <v>3.9312784931478505E-3</v>
      </c>
      <c r="H2971" s="15" t="s">
        <v>10366</v>
      </c>
      <c r="I2971" s="14" t="s">
        <v>6593</v>
      </c>
      <c r="J2971" s="14" t="s">
        <v>6554</v>
      </c>
      <c r="K2971" s="24"/>
      <c r="L2971" s="24"/>
      <c r="M2971" s="20"/>
      <c r="N2971" s="20"/>
      <c r="O2971" s="20"/>
      <c r="P2971" s="20"/>
      <c r="Q2971" s="20"/>
    </row>
    <row r="2972" spans="1:17" x14ac:dyDescent="0.25">
      <c r="A2972" s="15" t="s">
        <v>270</v>
      </c>
      <c r="D2972" s="15">
        <v>3136290</v>
      </c>
      <c r="E2972" s="15">
        <v>3136162</v>
      </c>
      <c r="F2972" s="15">
        <f>ABS(Tabelle2[[#This Row],[Stop]]-Tabelle2[[#This Row],[Start]]+1)</f>
        <v>127</v>
      </c>
      <c r="G2972" s="16">
        <f>Tabelle2[[#This Row],[Size '[bp']]]/$F$3118*100</f>
        <v>4.3795821809629563E-3</v>
      </c>
      <c r="I2972" s="14" t="s">
        <v>10367</v>
      </c>
      <c r="J2972" s="14" t="s">
        <v>6563</v>
      </c>
      <c r="K2972" s="24"/>
      <c r="L2972" s="24"/>
      <c r="M2972" s="20"/>
      <c r="N2972" s="20"/>
      <c r="O2972" s="20"/>
      <c r="P2972" s="20"/>
      <c r="Q2972" s="20"/>
    </row>
    <row r="2973" spans="1:17" x14ac:dyDescent="0.25">
      <c r="A2973" s="15" t="s">
        <v>269</v>
      </c>
      <c r="B2973" s="15" t="s">
        <v>6415</v>
      </c>
      <c r="D2973" s="15">
        <v>3137040</v>
      </c>
      <c r="E2973" s="15">
        <v>3136378</v>
      </c>
      <c r="F2973" s="15">
        <f>ABS(Tabelle2[[#This Row],[Stop]]-Tabelle2[[#This Row],[Start]]+1)</f>
        <v>661</v>
      </c>
      <c r="G2973" s="16">
        <f>Tabelle2[[#This Row],[Size '[bp']]]/$F$3118*100</f>
        <v>2.2794518280444993E-2</v>
      </c>
      <c r="I2973" s="14" t="s">
        <v>10954</v>
      </c>
      <c r="J2973" s="14" t="s">
        <v>11627</v>
      </c>
      <c r="K2973" s="24" t="s">
        <v>10368</v>
      </c>
      <c r="L2973" s="24"/>
      <c r="M2973" s="20" t="s">
        <v>10953</v>
      </c>
      <c r="N2973" s="20"/>
      <c r="O2973" s="20"/>
      <c r="P2973" s="20"/>
      <c r="Q2973" s="20"/>
    </row>
    <row r="2974" spans="1:17" ht="25.5" x14ac:dyDescent="0.25">
      <c r="A2974" s="15" t="s">
        <v>268</v>
      </c>
      <c r="B2974" s="15" t="s">
        <v>6416</v>
      </c>
      <c r="C2974" s="15" t="s">
        <v>10369</v>
      </c>
      <c r="D2974" s="15">
        <v>3139312</v>
      </c>
      <c r="E2974" s="15">
        <v>3137093</v>
      </c>
      <c r="F2974" s="15">
        <f>ABS(Tabelle2[[#This Row],[Stop]]-Tabelle2[[#This Row],[Start]]+1)</f>
        <v>2218</v>
      </c>
      <c r="G2974" s="16">
        <f>Tabelle2[[#This Row],[Size '[bp']]]/$F$3118*100</f>
        <v>7.6487506121069582E-2</v>
      </c>
      <c r="H2974" s="15" t="s">
        <v>10370</v>
      </c>
      <c r="I2974" s="14" t="s">
        <v>10955</v>
      </c>
      <c r="J2974" s="14" t="s">
        <v>6597</v>
      </c>
      <c r="K2974" s="24" t="s">
        <v>10371</v>
      </c>
      <c r="L2974" s="24"/>
      <c r="M2974" s="20" t="s">
        <v>10953</v>
      </c>
      <c r="N2974" s="20"/>
      <c r="O2974" s="20"/>
      <c r="P2974" s="20"/>
      <c r="Q2974" s="20"/>
    </row>
    <row r="2975" spans="1:17" ht="25.5" x14ac:dyDescent="0.25">
      <c r="A2975" s="15" t="s">
        <v>267</v>
      </c>
      <c r="B2975" s="15" t="s">
        <v>6417</v>
      </c>
      <c r="D2975" s="15">
        <v>3139695</v>
      </c>
      <c r="E2975" s="15">
        <v>3139363</v>
      </c>
      <c r="F2975" s="15">
        <f>ABS(Tabelle2[[#This Row],[Stop]]-Tabelle2[[#This Row],[Start]]+1)</f>
        <v>331</v>
      </c>
      <c r="G2975" s="16">
        <f>Tabelle2[[#This Row],[Size '[bp']]]/$F$3118*100</f>
        <v>1.1414501589753847E-2</v>
      </c>
      <c r="I2975" s="14" t="s">
        <v>10956</v>
      </c>
      <c r="J2975" s="14" t="s">
        <v>6597</v>
      </c>
      <c r="K2975" s="24" t="s">
        <v>10371</v>
      </c>
      <c r="L2975" s="24"/>
      <c r="M2975" s="20" t="s">
        <v>10953</v>
      </c>
      <c r="N2975" s="20"/>
      <c r="O2975" s="20"/>
      <c r="P2975" s="20"/>
      <c r="Q2975" s="20"/>
    </row>
    <row r="2976" spans="1:17" x14ac:dyDescent="0.25">
      <c r="A2976" s="15" t="s">
        <v>266</v>
      </c>
      <c r="D2976" s="15">
        <v>3139744</v>
      </c>
      <c r="E2976" s="15">
        <v>3139571</v>
      </c>
      <c r="F2976" s="15">
        <f>ABS(Tabelle2[[#This Row],[Stop]]-Tabelle2[[#This Row],[Start]]+1)</f>
        <v>172</v>
      </c>
      <c r="G2976" s="16">
        <f>Tabelle2[[#This Row],[Size '[bp']]]/$F$3118*100</f>
        <v>5.9314026387844764E-3</v>
      </c>
      <c r="I2976" s="14" t="s">
        <v>10957</v>
      </c>
      <c r="J2976" s="14" t="s">
        <v>11627</v>
      </c>
      <c r="K2976" s="24"/>
      <c r="L2976" s="24"/>
      <c r="M2976" s="20" t="s">
        <v>10953</v>
      </c>
      <c r="N2976" s="20"/>
      <c r="O2976" s="20"/>
      <c r="P2976" s="20"/>
      <c r="Q2976" s="20"/>
    </row>
    <row r="2977" spans="1:17" ht="25.5" x14ac:dyDescent="0.25">
      <c r="A2977" s="15" t="s">
        <v>265</v>
      </c>
      <c r="B2977" s="15" t="s">
        <v>6418</v>
      </c>
      <c r="C2977" s="15" t="s">
        <v>10372</v>
      </c>
      <c r="D2977" s="15">
        <v>3140953</v>
      </c>
      <c r="E2977" s="15">
        <v>3139754</v>
      </c>
      <c r="F2977" s="15">
        <f>ABS(Tabelle2[[#This Row],[Stop]]-Tabelle2[[#This Row],[Start]]+1)</f>
        <v>1198</v>
      </c>
      <c r="G2977" s="16">
        <f>Tabelle2[[#This Row],[Size '[bp']]]/$F$3118*100</f>
        <v>4.1312909077115129E-2</v>
      </c>
      <c r="H2977" s="15" t="s">
        <v>10373</v>
      </c>
      <c r="I2977" s="14" t="s">
        <v>10958</v>
      </c>
      <c r="J2977" s="14" t="s">
        <v>7096</v>
      </c>
      <c r="K2977" s="24" t="s">
        <v>10374</v>
      </c>
      <c r="L2977" s="24"/>
      <c r="M2977" s="20" t="s">
        <v>10953</v>
      </c>
      <c r="N2977" s="20"/>
      <c r="O2977" s="20"/>
      <c r="P2977" s="20"/>
      <c r="Q2977" s="20"/>
    </row>
    <row r="2978" spans="1:17" ht="51" x14ac:dyDescent="0.25">
      <c r="A2978" s="15" t="s">
        <v>264</v>
      </c>
      <c r="B2978" s="15" t="s">
        <v>6419</v>
      </c>
      <c r="C2978" s="15" t="s">
        <v>10375</v>
      </c>
      <c r="D2978" s="15">
        <v>3141672</v>
      </c>
      <c r="E2978" s="15">
        <v>3140950</v>
      </c>
      <c r="F2978" s="15">
        <f>ABS(Tabelle2[[#This Row],[Stop]]-Tabelle2[[#This Row],[Start]]+1)</f>
        <v>721</v>
      </c>
      <c r="G2978" s="16">
        <f>Tabelle2[[#This Row],[Size '[bp']]]/$F$3118*100</f>
        <v>2.4863612224207021E-2</v>
      </c>
      <c r="H2978" s="15" t="s">
        <v>10376</v>
      </c>
      <c r="I2978" s="14" t="s">
        <v>10959</v>
      </c>
      <c r="J2978" s="14" t="s">
        <v>6566</v>
      </c>
      <c r="K2978" s="24" t="s">
        <v>10374</v>
      </c>
      <c r="L2978" s="24" t="s">
        <v>10704</v>
      </c>
      <c r="M2978" s="20" t="s">
        <v>10953</v>
      </c>
      <c r="N2978" s="20"/>
      <c r="O2978" s="20"/>
      <c r="P2978" s="20"/>
      <c r="Q2978" s="20"/>
    </row>
    <row r="2979" spans="1:17" ht="25.5" x14ac:dyDescent="0.25">
      <c r="A2979" s="15" t="s">
        <v>263</v>
      </c>
      <c r="B2979" s="15" t="s">
        <v>6420</v>
      </c>
      <c r="D2979" s="15">
        <v>3142015</v>
      </c>
      <c r="E2979" s="15">
        <v>3142650</v>
      </c>
      <c r="F2979" s="15">
        <f>ABS(Tabelle2[[#This Row],[Stop]]-Tabelle2[[#This Row],[Start]]+1)</f>
        <v>636</v>
      </c>
      <c r="G2979" s="16">
        <f>Tabelle2[[#This Row],[Size '[bp']]]/$F$3118*100</f>
        <v>2.1932395803877482E-2</v>
      </c>
      <c r="I2979" s="14" t="s">
        <v>10960</v>
      </c>
      <c r="J2979" s="14" t="s">
        <v>11627</v>
      </c>
      <c r="K2979" s="24" t="s">
        <v>10374</v>
      </c>
      <c r="L2979" s="24"/>
      <c r="M2979" s="20" t="s">
        <v>10953</v>
      </c>
      <c r="N2979" s="20"/>
      <c r="O2979" s="20"/>
      <c r="P2979" s="20"/>
      <c r="Q2979" s="20"/>
    </row>
    <row r="2980" spans="1:17" x14ac:dyDescent="0.25">
      <c r="A2980" s="15" t="s">
        <v>262</v>
      </c>
      <c r="B2980" s="15" t="s">
        <v>6421</v>
      </c>
      <c r="C2980" s="15" t="s">
        <v>10377</v>
      </c>
      <c r="D2980" s="15">
        <v>3142721</v>
      </c>
      <c r="E2980" s="15">
        <v>3144202</v>
      </c>
      <c r="F2980" s="15">
        <f>ABS(Tabelle2[[#This Row],[Stop]]-Tabelle2[[#This Row],[Start]]+1)</f>
        <v>1482</v>
      </c>
      <c r="G2980" s="16">
        <f>Tabelle2[[#This Row],[Size '[bp']]]/$F$3118*100</f>
        <v>5.1106620410922052E-2</v>
      </c>
      <c r="H2980" s="15" t="s">
        <v>10378</v>
      </c>
      <c r="I2980" s="14" t="s">
        <v>10961</v>
      </c>
      <c r="J2980" s="14" t="s">
        <v>6597</v>
      </c>
      <c r="K2980" s="24" t="s">
        <v>10374</v>
      </c>
      <c r="L2980" s="24"/>
      <c r="M2980" s="20" t="s">
        <v>10953</v>
      </c>
      <c r="N2980" s="20"/>
      <c r="O2980" s="20"/>
      <c r="P2980" s="20"/>
      <c r="Q2980" s="20"/>
    </row>
    <row r="2981" spans="1:17" x14ac:dyDescent="0.25">
      <c r="A2981" s="15" t="s">
        <v>261</v>
      </c>
      <c r="D2981" s="15">
        <v>3144229</v>
      </c>
      <c r="E2981" s="15">
        <v>3144339</v>
      </c>
      <c r="F2981" s="15">
        <f>ABS(Tabelle2[[#This Row],[Stop]]-Tabelle2[[#This Row],[Start]]+1)</f>
        <v>111</v>
      </c>
      <c r="G2981" s="16">
        <f>Tabelle2[[#This Row],[Size '[bp']]]/$F$3118*100</f>
        <v>3.8278237959597488E-3</v>
      </c>
      <c r="I2981" s="14" t="s">
        <v>10957</v>
      </c>
      <c r="J2981" s="14" t="s">
        <v>11627</v>
      </c>
      <c r="K2981" s="24" t="s">
        <v>10374</v>
      </c>
      <c r="L2981" s="24"/>
      <c r="M2981" s="20" t="s">
        <v>10953</v>
      </c>
      <c r="N2981" s="20"/>
      <c r="O2981" s="20"/>
      <c r="P2981" s="20"/>
      <c r="Q2981" s="20"/>
    </row>
    <row r="2982" spans="1:17" x14ac:dyDescent="0.25">
      <c r="A2982" s="15" t="s">
        <v>260</v>
      </c>
      <c r="B2982" s="15" t="s">
        <v>6422</v>
      </c>
      <c r="C2982" s="15" t="s">
        <v>10379</v>
      </c>
      <c r="D2982" s="15">
        <v>3144561</v>
      </c>
      <c r="E2982" s="15">
        <v>3144926</v>
      </c>
      <c r="F2982" s="15">
        <f>ABS(Tabelle2[[#This Row],[Stop]]-Tabelle2[[#This Row],[Start]]+1)</f>
        <v>366</v>
      </c>
      <c r="G2982" s="16">
        <f>Tabelle2[[#This Row],[Size '[bp']]]/$F$3118*100</f>
        <v>1.2621473056948364E-2</v>
      </c>
      <c r="H2982" s="15" t="s">
        <v>10380</v>
      </c>
      <c r="I2982" s="14" t="s">
        <v>10962</v>
      </c>
      <c r="J2982" s="14" t="s">
        <v>6690</v>
      </c>
      <c r="K2982" s="24" t="s">
        <v>10374</v>
      </c>
      <c r="L2982" s="24"/>
      <c r="M2982" s="20" t="s">
        <v>10953</v>
      </c>
      <c r="N2982" s="20"/>
      <c r="O2982" s="20"/>
      <c r="P2982" s="20"/>
      <c r="Q2982" s="20"/>
    </row>
    <row r="2983" spans="1:17" x14ac:dyDescent="0.25">
      <c r="A2983" s="15" t="s">
        <v>259</v>
      </c>
      <c r="B2983" s="15" t="s">
        <v>6423</v>
      </c>
      <c r="D2983" s="15">
        <v>3145843</v>
      </c>
      <c r="E2983" s="15">
        <v>3144923</v>
      </c>
      <c r="F2983" s="15">
        <f>ABS(Tabelle2[[#This Row],[Stop]]-Tabelle2[[#This Row],[Start]]+1)</f>
        <v>919</v>
      </c>
      <c r="G2983" s="16">
        <f>Tabelle2[[#This Row],[Size '[bp']]]/$F$3118*100</f>
        <v>3.1691622238621708E-2</v>
      </c>
      <c r="I2983" s="14" t="s">
        <v>10963</v>
      </c>
      <c r="J2983" s="14" t="s">
        <v>6563</v>
      </c>
      <c r="K2983" s="24"/>
      <c r="L2983" s="24"/>
      <c r="M2983" s="20" t="s">
        <v>10746</v>
      </c>
      <c r="N2983" s="20"/>
      <c r="O2983" s="20"/>
      <c r="P2983" s="20"/>
      <c r="Q2983" s="20"/>
    </row>
    <row r="2984" spans="1:17" ht="25.5" x14ac:dyDescent="0.25">
      <c r="A2984" s="15" t="s">
        <v>258</v>
      </c>
      <c r="B2984" s="15" t="s">
        <v>6424</v>
      </c>
      <c r="D2984" s="15">
        <v>3146302</v>
      </c>
      <c r="E2984" s="15">
        <v>3146775</v>
      </c>
      <c r="F2984" s="15">
        <f>ABS(Tabelle2[[#This Row],[Stop]]-Tabelle2[[#This Row],[Start]]+1)</f>
        <v>474</v>
      </c>
      <c r="G2984" s="16">
        <f>Tabelle2[[#This Row],[Size '[bp']]]/$F$3118*100</f>
        <v>1.6345842155720009E-2</v>
      </c>
      <c r="I2984" s="14" t="s">
        <v>10964</v>
      </c>
      <c r="J2984" s="14" t="s">
        <v>6566</v>
      </c>
      <c r="K2984" s="24"/>
      <c r="L2984" s="24"/>
      <c r="M2984" s="20" t="s">
        <v>10746</v>
      </c>
      <c r="N2984" s="20"/>
      <c r="O2984" s="20"/>
      <c r="P2984" s="20"/>
      <c r="Q2984" s="20"/>
    </row>
    <row r="2985" spans="1:17" x14ac:dyDescent="0.25">
      <c r="A2985" s="15" t="s">
        <v>257</v>
      </c>
      <c r="B2985" s="15" t="s">
        <v>6425</v>
      </c>
      <c r="D2985" s="15">
        <v>3146931</v>
      </c>
      <c r="E2985" s="15">
        <v>3147167</v>
      </c>
      <c r="F2985" s="15">
        <f>ABS(Tabelle2[[#This Row],[Stop]]-Tabelle2[[#This Row],[Start]]+1)</f>
        <v>237</v>
      </c>
      <c r="G2985" s="16">
        <f>Tabelle2[[#This Row],[Size '[bp']]]/$F$3118*100</f>
        <v>8.1729210778600046E-3</v>
      </c>
      <c r="I2985" s="14" t="s">
        <v>10965</v>
      </c>
      <c r="J2985" s="14" t="s">
        <v>6597</v>
      </c>
      <c r="K2985" s="24"/>
      <c r="L2985" s="24"/>
      <c r="M2985" s="20" t="s">
        <v>10746</v>
      </c>
      <c r="N2985" s="20"/>
      <c r="O2985" s="20"/>
      <c r="P2985" s="20"/>
      <c r="Q2985" s="20"/>
    </row>
    <row r="2986" spans="1:17" x14ac:dyDescent="0.25">
      <c r="A2986" s="15" t="s">
        <v>256</v>
      </c>
      <c r="B2986" s="15" t="s">
        <v>6426</v>
      </c>
      <c r="D2986" s="15">
        <v>3147373</v>
      </c>
      <c r="E2986" s="15">
        <v>3147690</v>
      </c>
      <c r="F2986" s="15">
        <f>ABS(Tabelle2[[#This Row],[Stop]]-Tabelle2[[#This Row],[Start]]+1)</f>
        <v>318</v>
      </c>
      <c r="G2986" s="16">
        <f>Tabelle2[[#This Row],[Size '[bp']]]/$F$3118*100</f>
        <v>1.0966197901938741E-2</v>
      </c>
      <c r="I2986" s="14" t="s">
        <v>10957</v>
      </c>
      <c r="J2986" s="14" t="s">
        <v>11627</v>
      </c>
      <c r="K2986" s="24"/>
      <c r="L2986" s="24"/>
      <c r="M2986" s="20" t="s">
        <v>10746</v>
      </c>
      <c r="N2986" s="20"/>
      <c r="O2986" s="20"/>
      <c r="P2986" s="20"/>
      <c r="Q2986" s="20"/>
    </row>
    <row r="2987" spans="1:17" x14ac:dyDescent="0.25">
      <c r="A2987" s="15" t="s">
        <v>255</v>
      </c>
      <c r="D2987" s="15">
        <v>3148201</v>
      </c>
      <c r="E2987" s="15">
        <v>3148088</v>
      </c>
      <c r="F2987" s="15">
        <f>ABS(Tabelle2[[#This Row],[Stop]]-Tabelle2[[#This Row],[Start]]+1)</f>
        <v>112</v>
      </c>
      <c r="G2987" s="16">
        <f>Tabelle2[[#This Row],[Size '[bp']]]/$F$3118*100</f>
        <v>3.8623086950224498E-3</v>
      </c>
      <c r="I2987" s="14" t="s">
        <v>10957</v>
      </c>
      <c r="J2987" s="14" t="s">
        <v>11627</v>
      </c>
      <c r="K2987" s="24"/>
      <c r="L2987" s="24"/>
      <c r="M2987" s="20" t="s">
        <v>10746</v>
      </c>
      <c r="N2987" s="20"/>
      <c r="O2987" s="20"/>
      <c r="P2987" s="20"/>
      <c r="Q2987" s="20"/>
    </row>
    <row r="2988" spans="1:17" x14ac:dyDescent="0.25">
      <c r="A2988" s="15" t="s">
        <v>254</v>
      </c>
      <c r="B2988" s="15" t="s">
        <v>6427</v>
      </c>
      <c r="D2988" s="15">
        <v>3148334</v>
      </c>
      <c r="E2988" s="15">
        <v>3150211</v>
      </c>
      <c r="F2988" s="15">
        <f>ABS(Tabelle2[[#This Row],[Stop]]-Tabelle2[[#This Row],[Start]]+1)</f>
        <v>1878</v>
      </c>
      <c r="G2988" s="16">
        <f>Tabelle2[[#This Row],[Size '[bp']]]/$F$3118*100</f>
        <v>6.4762640439751426E-2</v>
      </c>
      <c r="I2988" s="14" t="s">
        <v>10966</v>
      </c>
      <c r="J2988" s="14" t="s">
        <v>6597</v>
      </c>
      <c r="K2988" s="24"/>
      <c r="L2988" s="24"/>
      <c r="M2988" s="20" t="s">
        <v>10746</v>
      </c>
      <c r="N2988" s="20"/>
      <c r="O2988" s="20"/>
      <c r="P2988" s="20"/>
      <c r="Q2988" s="20"/>
    </row>
    <row r="2989" spans="1:17" ht="25.5" x14ac:dyDescent="0.25">
      <c r="A2989" s="15" t="s">
        <v>253</v>
      </c>
      <c r="B2989" s="15" t="s">
        <v>6428</v>
      </c>
      <c r="C2989" s="15" t="s">
        <v>10381</v>
      </c>
      <c r="D2989" s="15">
        <v>3150611</v>
      </c>
      <c r="E2989" s="15">
        <v>3150393</v>
      </c>
      <c r="F2989" s="15">
        <f>ABS(Tabelle2[[#This Row],[Stop]]-Tabelle2[[#This Row],[Start]]+1)</f>
        <v>217</v>
      </c>
      <c r="G2989" s="16">
        <f>Tabelle2[[#This Row],[Size '[bp']]]/$F$3118*100</f>
        <v>7.4832230966059964E-3</v>
      </c>
      <c r="H2989" s="15" t="s">
        <v>10382</v>
      </c>
      <c r="I2989" s="14" t="s">
        <v>7832</v>
      </c>
      <c r="J2989" s="14" t="s">
        <v>6554</v>
      </c>
      <c r="K2989" s="24"/>
      <c r="L2989" s="24"/>
      <c r="M2989" s="20"/>
      <c r="N2989" s="20"/>
      <c r="O2989" s="20"/>
      <c r="P2989" s="20"/>
      <c r="Q2989" s="20"/>
    </row>
    <row r="2990" spans="1:17" ht="25.5" x14ac:dyDescent="0.25">
      <c r="A2990" s="15" t="s">
        <v>252</v>
      </c>
      <c r="B2990" s="15" t="s">
        <v>6429</v>
      </c>
      <c r="C2990" s="15" t="s">
        <v>10383</v>
      </c>
      <c r="D2990" s="15">
        <v>3150872</v>
      </c>
      <c r="E2990" s="15">
        <v>3150612</v>
      </c>
      <c r="F2990" s="15">
        <f>ABS(Tabelle2[[#This Row],[Stop]]-Tabelle2[[#This Row],[Start]]+1)</f>
        <v>259</v>
      </c>
      <c r="G2990" s="16">
        <f>Tabelle2[[#This Row],[Size '[bp']]]/$F$3118*100</f>
        <v>8.9315888572394156E-3</v>
      </c>
      <c r="H2990" s="15" t="s">
        <v>10382</v>
      </c>
      <c r="I2990" s="14" t="s">
        <v>7832</v>
      </c>
      <c r="J2990" s="14" t="s">
        <v>6554</v>
      </c>
      <c r="K2990" s="24"/>
      <c r="L2990" s="24"/>
      <c r="M2990" s="20"/>
      <c r="N2990" s="20"/>
      <c r="O2990" s="20"/>
      <c r="P2990" s="20"/>
      <c r="Q2990" s="20"/>
    </row>
    <row r="2991" spans="1:17" ht="25.5" x14ac:dyDescent="0.25">
      <c r="A2991" s="15" t="s">
        <v>251</v>
      </c>
      <c r="C2991" s="15" t="s">
        <v>10384</v>
      </c>
      <c r="D2991" s="15">
        <v>3150990</v>
      </c>
      <c r="E2991" s="15">
        <v>3150829</v>
      </c>
      <c r="F2991" s="15">
        <f>ABS(Tabelle2[[#This Row],[Stop]]-Tabelle2[[#This Row],[Start]]+1)</f>
        <v>160</v>
      </c>
      <c r="G2991" s="16">
        <f>Tabelle2[[#This Row],[Size '[bp']]]/$F$3118*100</f>
        <v>5.5175838500320712E-3</v>
      </c>
      <c r="H2991" s="15" t="s">
        <v>10382</v>
      </c>
      <c r="I2991" s="14" t="s">
        <v>7832</v>
      </c>
      <c r="J2991" s="14" t="s">
        <v>6554</v>
      </c>
      <c r="K2991" s="24"/>
      <c r="L2991" s="24"/>
      <c r="M2991" s="20"/>
      <c r="N2991" s="20"/>
      <c r="O2991" s="20"/>
      <c r="P2991" s="20"/>
      <c r="Q2991" s="20"/>
    </row>
    <row r="2992" spans="1:17" x14ac:dyDescent="0.25">
      <c r="A2992" s="15" t="s">
        <v>250</v>
      </c>
      <c r="B2992" s="15" t="s">
        <v>6430</v>
      </c>
      <c r="C2992" s="15" t="s">
        <v>10385</v>
      </c>
      <c r="D2992" s="15">
        <v>3151790</v>
      </c>
      <c r="E2992" s="15">
        <v>3151416</v>
      </c>
      <c r="F2992" s="15">
        <f>ABS(Tabelle2[[#This Row],[Stop]]-Tabelle2[[#This Row],[Start]]+1)</f>
        <v>373</v>
      </c>
      <c r="G2992" s="16">
        <f>Tabelle2[[#This Row],[Size '[bp']]]/$F$3118*100</f>
        <v>1.2862867350387264E-2</v>
      </c>
      <c r="H2992" s="15" t="s">
        <v>10386</v>
      </c>
      <c r="I2992" s="14" t="s">
        <v>10387</v>
      </c>
      <c r="J2992" s="14" t="s">
        <v>6690</v>
      </c>
      <c r="K2992" s="24" t="s">
        <v>10388</v>
      </c>
      <c r="L2992" s="24"/>
      <c r="M2992" s="20"/>
      <c r="N2992" s="20"/>
      <c r="O2992" s="20"/>
      <c r="P2992" s="20"/>
      <c r="Q2992" s="20"/>
    </row>
    <row r="2993" spans="1:17" x14ac:dyDescent="0.25">
      <c r="A2993" s="15" t="s">
        <v>249</v>
      </c>
      <c r="B2993" s="15" t="s">
        <v>6431</v>
      </c>
      <c r="D2993" s="15">
        <v>3151976</v>
      </c>
      <c r="E2993" s="15">
        <v>3152182</v>
      </c>
      <c r="F2993" s="15">
        <f>ABS(Tabelle2[[#This Row],[Stop]]-Tabelle2[[#This Row],[Start]]+1)</f>
        <v>207</v>
      </c>
      <c r="G2993" s="16">
        <f>Tabelle2[[#This Row],[Size '[bp']]]/$F$3118*100</f>
        <v>7.1383741059789915E-3</v>
      </c>
      <c r="I2993" s="14" t="s">
        <v>10389</v>
      </c>
      <c r="J2993" s="14" t="s">
        <v>6597</v>
      </c>
      <c r="K2993" s="24"/>
      <c r="L2993" s="24"/>
      <c r="M2993" s="20"/>
      <c r="N2993" s="20"/>
      <c r="O2993" s="20"/>
      <c r="P2993" s="20"/>
      <c r="Q2993" s="20"/>
    </row>
    <row r="2994" spans="1:17" ht="25.5" x14ac:dyDescent="0.25">
      <c r="A2994" s="15" t="s">
        <v>248</v>
      </c>
      <c r="B2994" s="15" t="s">
        <v>6432</v>
      </c>
      <c r="D2994" s="15">
        <v>3152383</v>
      </c>
      <c r="E2994" s="15">
        <v>3153702</v>
      </c>
      <c r="F2994" s="15">
        <f>ABS(Tabelle2[[#This Row],[Stop]]-Tabelle2[[#This Row],[Start]]+1)</f>
        <v>1320</v>
      </c>
      <c r="G2994" s="16">
        <f>Tabelle2[[#This Row],[Size '[bp']]]/$F$3118*100</f>
        <v>4.5520066762764586E-2</v>
      </c>
      <c r="I2994" s="14" t="s">
        <v>10390</v>
      </c>
      <c r="J2994" s="14" t="s">
        <v>6563</v>
      </c>
      <c r="K2994" s="24"/>
      <c r="L2994" s="24"/>
      <c r="M2994" s="20"/>
      <c r="N2994" s="20"/>
      <c r="O2994" s="20"/>
      <c r="P2994" s="20"/>
      <c r="Q2994" s="20"/>
    </row>
    <row r="2995" spans="1:17" x14ac:dyDescent="0.25">
      <c r="A2995" s="15" t="s">
        <v>247</v>
      </c>
      <c r="B2995" s="15" t="s">
        <v>6433</v>
      </c>
      <c r="D2995" s="15">
        <v>3154433</v>
      </c>
      <c r="E2995" s="15">
        <v>3153855</v>
      </c>
      <c r="F2995" s="15">
        <f>ABS(Tabelle2[[#This Row],[Stop]]-Tabelle2[[#This Row],[Start]]+1)</f>
        <v>577</v>
      </c>
      <c r="G2995" s="16">
        <f>Tabelle2[[#This Row],[Size '[bp']]]/$F$3118*100</f>
        <v>1.9897786759178158E-2</v>
      </c>
      <c r="I2995" s="14" t="s">
        <v>7598</v>
      </c>
      <c r="J2995" s="14" t="s">
        <v>6566</v>
      </c>
      <c r="K2995" s="24"/>
      <c r="L2995" s="24"/>
      <c r="M2995" s="20"/>
      <c r="N2995" s="20"/>
      <c r="O2995" s="20"/>
      <c r="P2995" s="20"/>
      <c r="Q2995" s="20"/>
    </row>
    <row r="2996" spans="1:17" ht="25.5" x14ac:dyDescent="0.25">
      <c r="A2996" s="15" t="s">
        <v>246</v>
      </c>
      <c r="B2996" s="15" t="s">
        <v>6434</v>
      </c>
      <c r="C2996" s="15" t="s">
        <v>10391</v>
      </c>
      <c r="D2996" s="15">
        <v>3156173</v>
      </c>
      <c r="E2996" s="15">
        <v>3154641</v>
      </c>
      <c r="F2996" s="15">
        <f>ABS(Tabelle2[[#This Row],[Stop]]-Tabelle2[[#This Row],[Start]]+1)</f>
        <v>1531</v>
      </c>
      <c r="G2996" s="16">
        <f>Tabelle2[[#This Row],[Size '[bp']]]/$F$3118*100</f>
        <v>5.279638046499438E-2</v>
      </c>
      <c r="H2996" s="15" t="s">
        <v>10392</v>
      </c>
      <c r="I2996" s="14" t="s">
        <v>10393</v>
      </c>
      <c r="J2996" s="14" t="s">
        <v>6554</v>
      </c>
      <c r="K2996" s="30"/>
      <c r="L2996" s="30"/>
      <c r="M2996" s="20" t="s">
        <v>11337</v>
      </c>
      <c r="N2996" s="20"/>
      <c r="O2996" s="20"/>
      <c r="P2996" s="20"/>
      <c r="Q2996" s="20"/>
    </row>
    <row r="2997" spans="1:17" x14ac:dyDescent="0.25">
      <c r="A2997" s="15" t="s">
        <v>245</v>
      </c>
      <c r="B2997" s="15" t="s">
        <v>6435</v>
      </c>
      <c r="C2997" s="15" t="s">
        <v>10394</v>
      </c>
      <c r="D2997" s="15">
        <v>3157234</v>
      </c>
      <c r="E2997" s="15">
        <v>3156782</v>
      </c>
      <c r="F2997" s="15">
        <f>ABS(Tabelle2[[#This Row],[Stop]]-Tabelle2[[#This Row],[Start]]+1)</f>
        <v>451</v>
      </c>
      <c r="G2997" s="16">
        <f>Tabelle2[[#This Row],[Size '[bp']]]/$F$3118*100</f>
        <v>1.5552689477277899E-2</v>
      </c>
      <c r="H2997" s="15" t="s">
        <v>10395</v>
      </c>
      <c r="I2997" s="14" t="s">
        <v>244</v>
      </c>
      <c r="J2997" s="14" t="s">
        <v>6575</v>
      </c>
      <c r="K2997" s="24"/>
      <c r="L2997" s="24"/>
      <c r="M2997" s="20"/>
      <c r="N2997" s="20"/>
      <c r="O2997" s="20"/>
      <c r="P2997" s="20"/>
      <c r="Q2997" s="20"/>
    </row>
    <row r="2998" spans="1:17" ht="25.5" x14ac:dyDescent="0.25">
      <c r="A2998" s="15" t="s">
        <v>243</v>
      </c>
      <c r="B2998" s="15" t="s">
        <v>6436</v>
      </c>
      <c r="C2998" s="15" t="s">
        <v>10396</v>
      </c>
      <c r="D2998" s="15">
        <v>3157968</v>
      </c>
      <c r="E2998" s="15">
        <v>3157291</v>
      </c>
      <c r="F2998" s="15">
        <f>ABS(Tabelle2[[#This Row],[Stop]]-Tabelle2[[#This Row],[Start]]+1)</f>
        <v>676</v>
      </c>
      <c r="G2998" s="16">
        <f>Tabelle2[[#This Row],[Size '[bp']]]/$F$3118*100</f>
        <v>2.3311791766385502E-2</v>
      </c>
      <c r="H2998" s="15" t="s">
        <v>10397</v>
      </c>
      <c r="I2998" s="14" t="s">
        <v>10398</v>
      </c>
      <c r="J2998" s="14" t="s">
        <v>6554</v>
      </c>
      <c r="K2998" s="24"/>
      <c r="L2998" s="24"/>
      <c r="M2998" s="20"/>
      <c r="N2998" s="20"/>
      <c r="O2998" s="20"/>
      <c r="P2998" s="20"/>
      <c r="Q2998" s="20"/>
    </row>
    <row r="2999" spans="1:17" x14ac:dyDescent="0.25">
      <c r="A2999" s="15" t="s">
        <v>242</v>
      </c>
      <c r="B2999" s="15" t="s">
        <v>6437</v>
      </c>
      <c r="C2999" s="15" t="s">
        <v>10399</v>
      </c>
      <c r="D2999" s="15">
        <v>3158292</v>
      </c>
      <c r="E2999" s="15">
        <v>3158005</v>
      </c>
      <c r="F2999" s="15">
        <f>ABS(Tabelle2[[#This Row],[Stop]]-Tabelle2[[#This Row],[Start]]+1)</f>
        <v>286</v>
      </c>
      <c r="G2999" s="16">
        <f>Tabelle2[[#This Row],[Size '[bp']]]/$F$3118*100</f>
        <v>9.8626811319323261E-3</v>
      </c>
      <c r="H2999" s="15" t="s">
        <v>10400</v>
      </c>
      <c r="I2999" s="14" t="s">
        <v>241</v>
      </c>
      <c r="J2999" s="14" t="s">
        <v>6575</v>
      </c>
      <c r="K2999" s="24"/>
      <c r="L2999" s="24"/>
      <c r="M2999" s="20"/>
      <c r="N2999" s="20"/>
      <c r="O2999" s="20"/>
      <c r="P2999" s="20"/>
      <c r="Q2999" s="20"/>
    </row>
    <row r="3000" spans="1:17" x14ac:dyDescent="0.25">
      <c r="A3000" s="15" t="s">
        <v>240</v>
      </c>
      <c r="D3000" s="15">
        <v>3158564</v>
      </c>
      <c r="E3000" s="15">
        <v>3158421</v>
      </c>
      <c r="F3000" s="15">
        <f>ABS(Tabelle2[[#This Row],[Stop]]-Tabelle2[[#This Row],[Start]]+1)</f>
        <v>142</v>
      </c>
      <c r="G3000" s="16">
        <f>Tabelle2[[#This Row],[Size '[bp']]]/$F$3118*100</f>
        <v>4.8968556669034624E-3</v>
      </c>
      <c r="I3000" s="14" t="s">
        <v>6589</v>
      </c>
      <c r="J3000" s="14" t="s">
        <v>11627</v>
      </c>
      <c r="K3000" s="24"/>
      <c r="L3000" s="24"/>
      <c r="M3000" s="20"/>
      <c r="N3000" s="20"/>
      <c r="O3000" s="20"/>
      <c r="P3000" s="20"/>
      <c r="Q3000" s="20"/>
    </row>
    <row r="3001" spans="1:17" x14ac:dyDescent="0.25">
      <c r="A3001" s="15" t="s">
        <v>239</v>
      </c>
      <c r="D3001" s="15">
        <v>3158843</v>
      </c>
      <c r="E3001" s="15">
        <v>3158652</v>
      </c>
      <c r="F3001" s="15">
        <f>ABS(Tabelle2[[#This Row],[Stop]]-Tabelle2[[#This Row],[Start]]+1)</f>
        <v>190</v>
      </c>
      <c r="G3001" s="16">
        <f>Tabelle2[[#This Row],[Size '[bp']]]/$F$3118*100</f>
        <v>6.5521308219130842E-3</v>
      </c>
      <c r="I3001" s="14" t="s">
        <v>6564</v>
      </c>
      <c r="J3001" s="14" t="s">
        <v>11627</v>
      </c>
      <c r="K3001" s="24"/>
      <c r="L3001" s="24"/>
      <c r="M3001" s="20"/>
      <c r="N3001" s="20"/>
      <c r="O3001" s="20"/>
      <c r="P3001" s="20"/>
      <c r="Q3001" s="20"/>
    </row>
    <row r="3002" spans="1:17" x14ac:dyDescent="0.25">
      <c r="A3002" s="15" t="s">
        <v>238</v>
      </c>
      <c r="B3002" s="15" t="s">
        <v>6438</v>
      </c>
      <c r="D3002" s="15">
        <v>3160300</v>
      </c>
      <c r="E3002" s="15">
        <v>3158840</v>
      </c>
      <c r="F3002" s="15">
        <f>ABS(Tabelle2[[#This Row],[Stop]]-Tabelle2[[#This Row],[Start]]+1)</f>
        <v>1459</v>
      </c>
      <c r="G3002" s="16">
        <f>Tabelle2[[#This Row],[Size '[bp']]]/$F$3118*100</f>
        <v>5.0313467732479945E-2</v>
      </c>
      <c r="I3002" s="14" t="s">
        <v>6564</v>
      </c>
      <c r="J3002" s="14" t="s">
        <v>11627</v>
      </c>
      <c r="K3002" s="24"/>
      <c r="L3002" s="24"/>
      <c r="M3002" s="20"/>
      <c r="N3002" s="20"/>
      <c r="O3002" s="20"/>
      <c r="P3002" s="20"/>
      <c r="Q3002" s="20"/>
    </row>
    <row r="3003" spans="1:17" x14ac:dyDescent="0.25">
      <c r="A3003" s="15" t="s">
        <v>237</v>
      </c>
      <c r="B3003" s="15" t="s">
        <v>6439</v>
      </c>
      <c r="C3003" s="15" t="s">
        <v>11444</v>
      </c>
      <c r="D3003" s="15">
        <v>3162508</v>
      </c>
      <c r="E3003" s="15">
        <v>3160346</v>
      </c>
      <c r="F3003" s="15">
        <f>ABS(Tabelle2[[#This Row],[Stop]]-Tabelle2[[#This Row],[Start]]+1)</f>
        <v>2161</v>
      </c>
      <c r="G3003" s="16">
        <f>Tabelle2[[#This Row],[Size '[bp']]]/$F$3118*100</f>
        <v>7.4521866874495662E-2</v>
      </c>
      <c r="H3003" s="15" t="s">
        <v>11443</v>
      </c>
      <c r="I3003" s="14" t="s">
        <v>10401</v>
      </c>
      <c r="J3003" s="14" t="s">
        <v>6632</v>
      </c>
      <c r="K3003" s="24"/>
      <c r="L3003" s="24"/>
      <c r="M3003" s="20" t="s">
        <v>11441</v>
      </c>
      <c r="N3003" s="20"/>
      <c r="O3003" s="20"/>
      <c r="P3003" s="20"/>
      <c r="Q3003" s="20"/>
    </row>
    <row r="3004" spans="1:17" x14ac:dyDescent="0.25">
      <c r="A3004" s="15" t="s">
        <v>236</v>
      </c>
      <c r="B3004" s="15" t="s">
        <v>6440</v>
      </c>
      <c r="D3004" s="15">
        <v>3162962</v>
      </c>
      <c r="E3004" s="15">
        <v>3162600</v>
      </c>
      <c r="F3004" s="15">
        <f>ABS(Tabelle2[[#This Row],[Stop]]-Tabelle2[[#This Row],[Start]]+1)</f>
        <v>361</v>
      </c>
      <c r="G3004" s="16">
        <f>Tabelle2[[#This Row],[Size '[bp']]]/$F$3118*100</f>
        <v>1.2449048561634859E-2</v>
      </c>
      <c r="I3004" s="14" t="s">
        <v>6560</v>
      </c>
      <c r="J3004" s="14" t="s">
        <v>11627</v>
      </c>
      <c r="K3004" s="24"/>
      <c r="L3004" s="24"/>
      <c r="M3004" s="20"/>
      <c r="N3004" s="20"/>
      <c r="O3004" s="20"/>
      <c r="P3004" s="20"/>
      <c r="Q3004" s="20"/>
    </row>
    <row r="3005" spans="1:17" ht="25.5" x14ac:dyDescent="0.25">
      <c r="A3005" s="15" t="s">
        <v>235</v>
      </c>
      <c r="B3005" s="15" t="s">
        <v>6441</v>
      </c>
      <c r="C3005" s="15" t="s">
        <v>10402</v>
      </c>
      <c r="D3005" s="15">
        <v>3163196</v>
      </c>
      <c r="E3005" s="15">
        <v>3163657</v>
      </c>
      <c r="F3005" s="15">
        <f>ABS(Tabelle2[[#This Row],[Stop]]-Tabelle2[[#This Row],[Start]]+1)</f>
        <v>462</v>
      </c>
      <c r="G3005" s="16">
        <f>Tabelle2[[#This Row],[Size '[bp']]]/$F$3118*100</f>
        <v>1.5932023366967606E-2</v>
      </c>
      <c r="H3005" s="15" t="s">
        <v>10403</v>
      </c>
      <c r="I3005" s="14" t="s">
        <v>10404</v>
      </c>
      <c r="J3005" s="14" t="s">
        <v>6566</v>
      </c>
      <c r="K3005" s="24" t="s">
        <v>10405</v>
      </c>
      <c r="L3005" s="24" t="s">
        <v>10406</v>
      </c>
      <c r="M3005" s="20" t="s">
        <v>10967</v>
      </c>
      <c r="N3005" s="20"/>
      <c r="O3005" s="20"/>
      <c r="P3005" s="20"/>
      <c r="Q3005" s="20"/>
    </row>
    <row r="3006" spans="1:17" ht="25.5" x14ac:dyDescent="0.25">
      <c r="A3006" s="15" t="s">
        <v>234</v>
      </c>
      <c r="B3006" s="15" t="s">
        <v>6442</v>
      </c>
      <c r="D3006" s="15">
        <v>3163688</v>
      </c>
      <c r="E3006" s="15">
        <v>3164629</v>
      </c>
      <c r="F3006" s="15">
        <f>ABS(Tabelle2[[#This Row],[Stop]]-Tabelle2[[#This Row],[Start]]+1)</f>
        <v>942</v>
      </c>
      <c r="G3006" s="16">
        <f>Tabelle2[[#This Row],[Size '[bp']]]/$F$3118*100</f>
        <v>3.2484774917063822E-2</v>
      </c>
      <c r="I3006" s="14" t="s">
        <v>10407</v>
      </c>
      <c r="J3006" s="14" t="s">
        <v>6758</v>
      </c>
      <c r="K3006" s="24" t="s">
        <v>10405</v>
      </c>
      <c r="L3006" s="24"/>
      <c r="M3006" s="20"/>
      <c r="N3006" s="20"/>
      <c r="O3006" s="20"/>
      <c r="P3006" s="20"/>
      <c r="Q3006" s="20"/>
    </row>
    <row r="3007" spans="1:17" x14ac:dyDescent="0.25">
      <c r="A3007" s="15" t="s">
        <v>233</v>
      </c>
      <c r="B3007" s="15" t="s">
        <v>6443</v>
      </c>
      <c r="D3007" s="15">
        <v>3164685</v>
      </c>
      <c r="E3007" s="15">
        <v>3165158</v>
      </c>
      <c r="F3007" s="15">
        <f>ABS(Tabelle2[[#This Row],[Stop]]-Tabelle2[[#This Row],[Start]]+1)</f>
        <v>474</v>
      </c>
      <c r="G3007" s="16">
        <f>Tabelle2[[#This Row],[Size '[bp']]]/$F$3118*100</f>
        <v>1.6345842155720009E-2</v>
      </c>
      <c r="I3007" s="14" t="s">
        <v>6564</v>
      </c>
      <c r="J3007" s="14" t="s">
        <v>11627</v>
      </c>
      <c r="K3007" s="24"/>
      <c r="L3007" s="24"/>
      <c r="M3007" s="20"/>
      <c r="N3007" s="20"/>
      <c r="O3007" s="20"/>
      <c r="P3007" s="20"/>
      <c r="Q3007" s="20"/>
    </row>
    <row r="3008" spans="1:17" ht="25.5" x14ac:dyDescent="0.25">
      <c r="A3008" s="15" t="s">
        <v>232</v>
      </c>
      <c r="B3008" s="15" t="s">
        <v>6444</v>
      </c>
      <c r="D3008" s="15">
        <v>3165549</v>
      </c>
      <c r="E3008" s="15">
        <v>3165226</v>
      </c>
      <c r="F3008" s="15">
        <f>ABS(Tabelle2[[#This Row],[Stop]]-Tabelle2[[#This Row],[Start]]+1)</f>
        <v>322</v>
      </c>
      <c r="G3008" s="16">
        <f>Tabelle2[[#This Row],[Size '[bp']]]/$F$3118*100</f>
        <v>1.1104137498189542E-2</v>
      </c>
      <c r="I3008" s="14" t="s">
        <v>10408</v>
      </c>
      <c r="J3008" s="14" t="s">
        <v>6632</v>
      </c>
      <c r="K3008" s="24"/>
      <c r="L3008" s="24"/>
      <c r="M3008" s="20"/>
      <c r="N3008" s="20"/>
      <c r="O3008" s="20"/>
      <c r="P3008" s="20"/>
      <c r="Q3008" s="20"/>
    </row>
    <row r="3009" spans="1:17" x14ac:dyDescent="0.25">
      <c r="A3009" s="15" t="s">
        <v>231</v>
      </c>
      <c r="B3009" s="15" t="s">
        <v>6445</v>
      </c>
      <c r="D3009" s="15">
        <v>3166508</v>
      </c>
      <c r="E3009" s="15">
        <v>3165570</v>
      </c>
      <c r="F3009" s="15">
        <f>ABS(Tabelle2[[#This Row],[Stop]]-Tabelle2[[#This Row],[Start]]+1)</f>
        <v>937</v>
      </c>
      <c r="G3009" s="16">
        <f>Tabelle2[[#This Row],[Size '[bp']]]/$F$3118*100</f>
        <v>3.2312350421750319E-2</v>
      </c>
      <c r="I3009" s="14" t="s">
        <v>6560</v>
      </c>
      <c r="J3009" s="14" t="s">
        <v>11627</v>
      </c>
      <c r="K3009" s="24"/>
      <c r="L3009" s="24"/>
      <c r="M3009" s="20"/>
      <c r="N3009" s="20"/>
      <c r="O3009" s="20"/>
      <c r="P3009" s="20"/>
      <c r="Q3009" s="20"/>
    </row>
    <row r="3010" spans="1:17" ht="25.5" x14ac:dyDescent="0.25">
      <c r="A3010" s="15" t="s">
        <v>230</v>
      </c>
      <c r="B3010" s="15" t="s">
        <v>6446</v>
      </c>
      <c r="D3010" s="15">
        <v>3167821</v>
      </c>
      <c r="E3010" s="15">
        <v>3166556</v>
      </c>
      <c r="F3010" s="15">
        <f>ABS(Tabelle2[[#This Row],[Stop]]-Tabelle2[[#This Row],[Start]]+1)</f>
        <v>1264</v>
      </c>
      <c r="G3010" s="16">
        <f>Tabelle2[[#This Row],[Size '[bp']]]/$F$3118*100</f>
        <v>4.358891241525336E-2</v>
      </c>
      <c r="I3010" s="14" t="s">
        <v>7595</v>
      </c>
      <c r="J3010" s="14" t="s">
        <v>7197</v>
      </c>
      <c r="K3010" s="24"/>
      <c r="L3010" s="24"/>
      <c r="M3010" s="20"/>
      <c r="N3010" s="20"/>
      <c r="O3010" s="20"/>
      <c r="P3010" s="20"/>
      <c r="Q3010" s="20"/>
    </row>
    <row r="3011" spans="1:17" ht="25.5" x14ac:dyDescent="0.25">
      <c r="A3011" s="15" t="s">
        <v>229</v>
      </c>
      <c r="B3011" s="15" t="s">
        <v>6447</v>
      </c>
      <c r="D3011" s="15">
        <v>3168510</v>
      </c>
      <c r="E3011" s="15">
        <v>3167818</v>
      </c>
      <c r="F3011" s="15">
        <f>ABS(Tabelle2[[#This Row],[Stop]]-Tabelle2[[#This Row],[Start]]+1)</f>
        <v>691</v>
      </c>
      <c r="G3011" s="16">
        <f>Tabelle2[[#This Row],[Size '[bp']]]/$F$3118*100</f>
        <v>2.3829065252326007E-2</v>
      </c>
      <c r="I3011" s="14" t="s">
        <v>7597</v>
      </c>
      <c r="J3011" s="14" t="s">
        <v>7197</v>
      </c>
      <c r="K3011" s="24"/>
      <c r="L3011" s="24"/>
      <c r="M3011" s="20"/>
      <c r="N3011" s="20"/>
      <c r="O3011" s="20"/>
      <c r="P3011" s="20"/>
      <c r="Q3011" s="20"/>
    </row>
    <row r="3012" spans="1:17" x14ac:dyDescent="0.25">
      <c r="A3012" s="15" t="s">
        <v>228</v>
      </c>
      <c r="B3012" s="15" t="s">
        <v>6448</v>
      </c>
      <c r="D3012" s="15">
        <v>3170376</v>
      </c>
      <c r="E3012" s="15">
        <v>3168514</v>
      </c>
      <c r="F3012" s="15">
        <f>ABS(Tabelle2[[#This Row],[Stop]]-Tabelle2[[#This Row],[Start]]+1)</f>
        <v>1861</v>
      </c>
      <c r="G3012" s="16">
        <f>Tabelle2[[#This Row],[Size '[bp']]]/$F$3118*100</f>
        <v>6.4176397155685516E-2</v>
      </c>
      <c r="I3012" s="14" t="s">
        <v>10409</v>
      </c>
      <c r="J3012" s="14" t="s">
        <v>11627</v>
      </c>
      <c r="K3012" s="24"/>
      <c r="L3012" s="24"/>
      <c r="M3012" s="20"/>
      <c r="N3012" s="20"/>
      <c r="O3012" s="20"/>
      <c r="P3012" s="20"/>
      <c r="Q3012" s="20"/>
    </row>
    <row r="3013" spans="1:17" x14ac:dyDescent="0.25">
      <c r="A3013" s="15" t="s">
        <v>227</v>
      </c>
      <c r="B3013" s="15" t="s">
        <v>6449</v>
      </c>
      <c r="C3013" s="15" t="s">
        <v>10410</v>
      </c>
      <c r="D3013" s="15">
        <v>3170719</v>
      </c>
      <c r="E3013" s="15">
        <v>3171810</v>
      </c>
      <c r="F3013" s="15">
        <f>ABS(Tabelle2[[#This Row],[Stop]]-Tabelle2[[#This Row],[Start]]+1)</f>
        <v>1092</v>
      </c>
      <c r="G3013" s="16">
        <f>Tabelle2[[#This Row],[Size '[bp']]]/$F$3118*100</f>
        <v>3.7657509776468888E-2</v>
      </c>
      <c r="H3013" s="15" t="s">
        <v>10411</v>
      </c>
      <c r="I3013" s="14" t="s">
        <v>10412</v>
      </c>
      <c r="J3013" s="14" t="s">
        <v>6632</v>
      </c>
      <c r="K3013" s="24" t="s">
        <v>6615</v>
      </c>
      <c r="L3013" s="24"/>
      <c r="M3013" s="20" t="s">
        <v>10920</v>
      </c>
      <c r="N3013" s="20"/>
      <c r="O3013" s="20"/>
      <c r="P3013" s="20"/>
      <c r="Q3013" s="20"/>
    </row>
    <row r="3014" spans="1:17" x14ac:dyDescent="0.25">
      <c r="A3014" s="15" t="s">
        <v>226</v>
      </c>
      <c r="B3014" s="15" t="s">
        <v>6450</v>
      </c>
      <c r="D3014" s="15">
        <v>3172431</v>
      </c>
      <c r="E3014" s="15">
        <v>3171886</v>
      </c>
      <c r="F3014" s="15">
        <f>ABS(Tabelle2[[#This Row],[Stop]]-Tabelle2[[#This Row],[Start]]+1)</f>
        <v>544</v>
      </c>
      <c r="G3014" s="16">
        <f>Tabelle2[[#This Row],[Size '[bp']]]/$F$3118*100</f>
        <v>1.8759785090109039E-2</v>
      </c>
      <c r="I3014" s="14" t="s">
        <v>6589</v>
      </c>
      <c r="J3014" s="14" t="s">
        <v>11627</v>
      </c>
      <c r="K3014" s="24"/>
      <c r="L3014" s="24"/>
      <c r="M3014" s="20"/>
      <c r="N3014" s="20"/>
      <c r="O3014" s="20"/>
      <c r="P3014" s="20"/>
      <c r="Q3014" s="20"/>
    </row>
    <row r="3015" spans="1:17" x14ac:dyDescent="0.25">
      <c r="A3015" s="15" t="s">
        <v>225</v>
      </c>
      <c r="B3015" s="15" t="s">
        <v>6451</v>
      </c>
      <c r="D3015" s="15">
        <v>3173993</v>
      </c>
      <c r="E3015" s="15">
        <v>3172506</v>
      </c>
      <c r="F3015" s="15">
        <f>ABS(Tabelle2[[#This Row],[Stop]]-Tabelle2[[#This Row],[Start]]+1)</f>
        <v>1486</v>
      </c>
      <c r="G3015" s="16">
        <f>Tabelle2[[#This Row],[Size '[bp']]]/$F$3118*100</f>
        <v>5.1244560007172854E-2</v>
      </c>
      <c r="I3015" s="14" t="s">
        <v>6560</v>
      </c>
      <c r="J3015" s="14" t="s">
        <v>11627</v>
      </c>
      <c r="K3015" s="24"/>
      <c r="L3015" s="24"/>
      <c r="M3015" s="20"/>
      <c r="N3015" s="20"/>
      <c r="O3015" s="20"/>
      <c r="P3015" s="20"/>
      <c r="Q3015" s="20"/>
    </row>
    <row r="3016" spans="1:17" x14ac:dyDescent="0.25">
      <c r="A3016" s="15" t="s">
        <v>224</v>
      </c>
      <c r="D3016" s="15">
        <v>3174516</v>
      </c>
      <c r="E3016" s="15">
        <v>3174217</v>
      </c>
      <c r="F3016" s="15">
        <f>ABS(Tabelle2[[#This Row],[Stop]]-Tabelle2[[#This Row],[Start]]+1)</f>
        <v>298</v>
      </c>
      <c r="G3016" s="16">
        <f>Tabelle2[[#This Row],[Size '[bp']]]/$F$3118*100</f>
        <v>1.0276499920684731E-2</v>
      </c>
      <c r="I3016" s="14" t="s">
        <v>120</v>
      </c>
      <c r="J3016" s="14" t="s">
        <v>11627</v>
      </c>
      <c r="K3016" s="24"/>
      <c r="L3016" s="24"/>
      <c r="M3016" s="20"/>
      <c r="N3016" s="20"/>
      <c r="O3016" s="20"/>
      <c r="P3016" s="20"/>
      <c r="Q3016" s="20"/>
    </row>
    <row r="3017" spans="1:17" x14ac:dyDescent="0.25">
      <c r="A3017" s="15" t="s">
        <v>223</v>
      </c>
      <c r="B3017" s="15" t="s">
        <v>6452</v>
      </c>
      <c r="C3017" s="15" t="s">
        <v>10413</v>
      </c>
      <c r="D3017" s="15">
        <v>3175061</v>
      </c>
      <c r="E3017" s="15">
        <v>3174564</v>
      </c>
      <c r="F3017" s="15">
        <f>ABS(Tabelle2[[#This Row],[Stop]]-Tabelle2[[#This Row],[Start]]+1)</f>
        <v>496</v>
      </c>
      <c r="G3017" s="16">
        <f>Tabelle2[[#This Row],[Size '[bp']]]/$F$3118*100</f>
        <v>1.7104509935099418E-2</v>
      </c>
      <c r="H3017" s="15" t="s">
        <v>10414</v>
      </c>
      <c r="I3017" s="14" t="s">
        <v>10415</v>
      </c>
      <c r="J3017" s="14" t="s">
        <v>6597</v>
      </c>
      <c r="K3017" s="30" t="s">
        <v>10416</v>
      </c>
      <c r="L3017" s="30"/>
      <c r="M3017" s="20" t="s">
        <v>11267</v>
      </c>
      <c r="N3017" s="20"/>
      <c r="O3017" s="20"/>
      <c r="P3017" s="20"/>
      <c r="Q3017" s="20"/>
    </row>
    <row r="3018" spans="1:17" ht="25.5" x14ac:dyDescent="0.25">
      <c r="A3018" s="15" t="s">
        <v>222</v>
      </c>
      <c r="B3018" s="15" t="s">
        <v>6453</v>
      </c>
      <c r="C3018" s="15" t="s">
        <v>10417</v>
      </c>
      <c r="D3018" s="15">
        <v>3175213</v>
      </c>
      <c r="E3018" s="15">
        <v>3176022</v>
      </c>
      <c r="F3018" s="15">
        <f>ABS(Tabelle2[[#This Row],[Stop]]-Tabelle2[[#This Row],[Start]]+1)</f>
        <v>810</v>
      </c>
      <c r="G3018" s="16">
        <f>Tabelle2[[#This Row],[Size '[bp']]]/$F$3118*100</f>
        <v>2.7932768240787359E-2</v>
      </c>
      <c r="H3018" s="15" t="s">
        <v>10418</v>
      </c>
      <c r="I3018" s="14" t="s">
        <v>10419</v>
      </c>
      <c r="J3018" s="14" t="s">
        <v>6554</v>
      </c>
      <c r="K3018" s="24"/>
      <c r="L3018" s="24"/>
      <c r="M3018" s="20"/>
      <c r="N3018" s="20"/>
      <c r="O3018" s="20"/>
      <c r="P3018" s="20"/>
      <c r="Q3018" s="20"/>
    </row>
    <row r="3019" spans="1:17" x14ac:dyDescent="0.25">
      <c r="A3019" s="15" t="s">
        <v>221</v>
      </c>
      <c r="B3019" s="15" t="s">
        <v>6454</v>
      </c>
      <c r="D3019" s="15">
        <v>3176259</v>
      </c>
      <c r="E3019" s="15">
        <v>3177410</v>
      </c>
      <c r="F3019" s="15">
        <f>ABS(Tabelle2[[#This Row],[Stop]]-Tabelle2[[#This Row],[Start]]+1)</f>
        <v>1152</v>
      </c>
      <c r="G3019" s="16">
        <f>Tabelle2[[#This Row],[Size '[bp']]]/$F$3118*100</f>
        <v>3.9726603720230909E-2</v>
      </c>
      <c r="I3019" s="14" t="s">
        <v>6560</v>
      </c>
      <c r="J3019" s="14" t="s">
        <v>11627</v>
      </c>
      <c r="K3019" s="24"/>
      <c r="L3019" s="24"/>
      <c r="M3019" s="20"/>
      <c r="N3019" s="20"/>
      <c r="O3019" s="20"/>
      <c r="P3019" s="20"/>
      <c r="Q3019" s="20"/>
    </row>
    <row r="3020" spans="1:17" x14ac:dyDescent="0.25">
      <c r="A3020" s="15" t="s">
        <v>220</v>
      </c>
      <c r="B3020" s="15" t="s">
        <v>6455</v>
      </c>
      <c r="D3020" s="15">
        <v>3177463</v>
      </c>
      <c r="E3020" s="15">
        <v>3178038</v>
      </c>
      <c r="F3020" s="15">
        <f>ABS(Tabelle2[[#This Row],[Stop]]-Tabelle2[[#This Row],[Start]]+1)</f>
        <v>576</v>
      </c>
      <c r="G3020" s="16">
        <f>Tabelle2[[#This Row],[Size '[bp']]]/$F$3118*100</f>
        <v>1.9863301860115454E-2</v>
      </c>
      <c r="I3020" s="14" t="s">
        <v>6589</v>
      </c>
      <c r="J3020" s="14" t="s">
        <v>11627</v>
      </c>
      <c r="K3020" s="24" t="s">
        <v>8107</v>
      </c>
      <c r="L3020" s="24"/>
      <c r="M3020" s="20"/>
      <c r="N3020" s="20"/>
      <c r="O3020" s="20"/>
      <c r="P3020" s="20"/>
      <c r="Q3020" s="20"/>
    </row>
    <row r="3021" spans="1:17" ht="25.5" x14ac:dyDescent="0.25">
      <c r="A3021" s="15" t="s">
        <v>219</v>
      </c>
      <c r="B3021" s="15" t="s">
        <v>6456</v>
      </c>
      <c r="C3021" s="15" t="s">
        <v>10420</v>
      </c>
      <c r="D3021" s="15">
        <v>3178511</v>
      </c>
      <c r="E3021" s="15">
        <v>3178035</v>
      </c>
      <c r="F3021" s="15">
        <f>ABS(Tabelle2[[#This Row],[Stop]]-Tabelle2[[#This Row],[Start]]+1)</f>
        <v>475</v>
      </c>
      <c r="G3021" s="16">
        <f>Tabelle2[[#This Row],[Size '[bp']]]/$F$3118*100</f>
        <v>1.638032705478271E-2</v>
      </c>
      <c r="H3021" s="15" t="s">
        <v>10421</v>
      </c>
      <c r="I3021" s="14" t="s">
        <v>10422</v>
      </c>
      <c r="J3021" s="14" t="s">
        <v>6554</v>
      </c>
      <c r="K3021" s="24"/>
      <c r="L3021" s="24"/>
      <c r="M3021" s="20"/>
      <c r="N3021" s="20"/>
      <c r="O3021" s="20"/>
      <c r="P3021" s="20"/>
      <c r="Q3021" s="20"/>
    </row>
    <row r="3022" spans="1:17" x14ac:dyDescent="0.25">
      <c r="A3022" s="15" t="s">
        <v>218</v>
      </c>
      <c r="B3022" s="15" t="s">
        <v>6457</v>
      </c>
      <c r="C3022" s="15" t="s">
        <v>10423</v>
      </c>
      <c r="D3022" s="15">
        <v>3179539</v>
      </c>
      <c r="E3022" s="15">
        <v>3178526</v>
      </c>
      <c r="F3022" s="15">
        <f>ABS(Tabelle2[[#This Row],[Stop]]-Tabelle2[[#This Row],[Start]]+1)</f>
        <v>1012</v>
      </c>
      <c r="G3022" s="16">
        <f>Tabelle2[[#This Row],[Size '[bp']]]/$F$3118*100</f>
        <v>3.4898717851452848E-2</v>
      </c>
      <c r="H3022" s="15" t="s">
        <v>10424</v>
      </c>
      <c r="I3022" s="14" t="s">
        <v>10425</v>
      </c>
      <c r="J3022" s="14" t="s">
        <v>7961</v>
      </c>
      <c r="K3022" s="24"/>
      <c r="L3022" s="24"/>
      <c r="M3022" s="20"/>
      <c r="N3022" s="20"/>
      <c r="O3022" s="20"/>
      <c r="P3022" s="20"/>
      <c r="Q3022" s="20"/>
    </row>
    <row r="3023" spans="1:17" x14ac:dyDescent="0.25">
      <c r="A3023" s="15" t="s">
        <v>217</v>
      </c>
      <c r="B3023" s="15" t="s">
        <v>6458</v>
      </c>
      <c r="C3023" s="15" t="s">
        <v>10426</v>
      </c>
      <c r="D3023" s="15">
        <v>3180156</v>
      </c>
      <c r="E3023" s="15">
        <v>3181334</v>
      </c>
      <c r="F3023" s="15">
        <f>ABS(Tabelle2[[#This Row],[Stop]]-Tabelle2[[#This Row],[Start]]+1)</f>
        <v>1179</v>
      </c>
      <c r="G3023" s="16">
        <f>Tabelle2[[#This Row],[Size '[bp']]]/$F$3118*100</f>
        <v>4.0657695994923825E-2</v>
      </c>
      <c r="H3023" s="15" t="s">
        <v>10427</v>
      </c>
      <c r="I3023" s="14" t="s">
        <v>11339</v>
      </c>
      <c r="J3023" s="14" t="s">
        <v>6690</v>
      </c>
      <c r="K3023" s="30"/>
      <c r="L3023" s="30"/>
      <c r="M3023" s="20" t="s">
        <v>11338</v>
      </c>
      <c r="N3023" s="20"/>
      <c r="O3023" s="20"/>
      <c r="P3023" s="20"/>
      <c r="Q3023" s="20"/>
    </row>
    <row r="3024" spans="1:17" ht="38.25" x14ac:dyDescent="0.25">
      <c r="A3024" s="15" t="s">
        <v>216</v>
      </c>
      <c r="B3024" s="15" t="s">
        <v>6459</v>
      </c>
      <c r="C3024" s="15" t="s">
        <v>10428</v>
      </c>
      <c r="D3024" s="15">
        <v>3181586</v>
      </c>
      <c r="E3024" s="15">
        <v>3182764</v>
      </c>
      <c r="F3024" s="15">
        <f>ABS(Tabelle2[[#This Row],[Stop]]-Tabelle2[[#This Row],[Start]]+1)</f>
        <v>1179</v>
      </c>
      <c r="G3024" s="16">
        <f>Tabelle2[[#This Row],[Size '[bp']]]/$F$3118*100</f>
        <v>4.0657695994923825E-2</v>
      </c>
      <c r="H3024" s="15" t="s">
        <v>10429</v>
      </c>
      <c r="I3024" s="14" t="s">
        <v>10430</v>
      </c>
      <c r="J3024" s="14" t="s">
        <v>7093</v>
      </c>
      <c r="K3024" s="30" t="s">
        <v>10431</v>
      </c>
      <c r="L3024" s="30"/>
      <c r="M3024" s="20" t="s">
        <v>11340</v>
      </c>
      <c r="N3024" s="20"/>
      <c r="O3024" s="20"/>
      <c r="P3024" s="20"/>
      <c r="Q3024" s="20"/>
    </row>
    <row r="3025" spans="1:17" ht="25.5" x14ac:dyDescent="0.25">
      <c r="A3025" s="15" t="s">
        <v>215</v>
      </c>
      <c r="B3025" s="15" t="s">
        <v>6460</v>
      </c>
      <c r="C3025" s="15" t="s">
        <v>10432</v>
      </c>
      <c r="D3025" s="15">
        <v>3184493</v>
      </c>
      <c r="E3025" s="15">
        <v>3183009</v>
      </c>
      <c r="F3025" s="15">
        <f>ABS(Tabelle2[[#This Row],[Stop]]-Tabelle2[[#This Row],[Start]]+1)</f>
        <v>1483</v>
      </c>
      <c r="G3025" s="16">
        <f>Tabelle2[[#This Row],[Size '[bp']]]/$F$3118*100</f>
        <v>5.1141105309984759E-2</v>
      </c>
      <c r="H3025" s="15" t="s">
        <v>10433</v>
      </c>
      <c r="I3025" s="14" t="s">
        <v>10434</v>
      </c>
      <c r="J3025" s="14" t="s">
        <v>7093</v>
      </c>
      <c r="K3025" s="30"/>
      <c r="L3025" s="30"/>
      <c r="M3025" s="20" t="s">
        <v>11575</v>
      </c>
      <c r="N3025" s="20"/>
      <c r="O3025" s="20"/>
      <c r="P3025" s="20"/>
      <c r="Q3025" s="20"/>
    </row>
    <row r="3026" spans="1:17" x14ac:dyDescent="0.25">
      <c r="A3026" s="15" t="s">
        <v>214</v>
      </c>
      <c r="B3026" s="15" t="s">
        <v>6461</v>
      </c>
      <c r="D3026" s="15">
        <v>3185143</v>
      </c>
      <c r="E3026" s="15">
        <v>3184550</v>
      </c>
      <c r="F3026" s="15">
        <f>ABS(Tabelle2[[#This Row],[Stop]]-Tabelle2[[#This Row],[Start]]+1)</f>
        <v>592</v>
      </c>
      <c r="G3026" s="16">
        <f>Tabelle2[[#This Row],[Size '[bp']]]/$F$3118*100</f>
        <v>2.0415060245118664E-2</v>
      </c>
      <c r="I3026" s="14" t="s">
        <v>6564</v>
      </c>
      <c r="J3026" s="14" t="s">
        <v>11627</v>
      </c>
      <c r="K3026" s="24"/>
      <c r="L3026" s="24"/>
      <c r="M3026" s="20"/>
      <c r="N3026" s="20"/>
      <c r="O3026" s="20"/>
      <c r="P3026" s="20"/>
      <c r="Q3026" s="20"/>
    </row>
    <row r="3027" spans="1:17" x14ac:dyDescent="0.25">
      <c r="A3027" s="15" t="s">
        <v>213</v>
      </c>
      <c r="B3027" s="15" t="s">
        <v>6462</v>
      </c>
      <c r="D3027" s="15">
        <v>3185820</v>
      </c>
      <c r="E3027" s="15">
        <v>3185209</v>
      </c>
      <c r="F3027" s="15">
        <f>ABS(Tabelle2[[#This Row],[Stop]]-Tabelle2[[#This Row],[Start]]+1)</f>
        <v>610</v>
      </c>
      <c r="G3027" s="16">
        <f>Tabelle2[[#This Row],[Size '[bp']]]/$F$3118*100</f>
        <v>2.1035788428247271E-2</v>
      </c>
      <c r="I3027" s="14" t="s">
        <v>6564</v>
      </c>
      <c r="J3027" s="14" t="s">
        <v>11627</v>
      </c>
      <c r="K3027" s="24"/>
      <c r="L3027" s="24"/>
      <c r="M3027" s="20"/>
      <c r="N3027" s="20"/>
      <c r="O3027" s="20"/>
      <c r="P3027" s="20"/>
      <c r="Q3027" s="20"/>
    </row>
    <row r="3028" spans="1:17" ht="25.5" x14ac:dyDescent="0.25">
      <c r="A3028" s="15" t="s">
        <v>212</v>
      </c>
      <c r="B3028" s="15" t="s">
        <v>6463</v>
      </c>
      <c r="C3028" s="15" t="s">
        <v>10435</v>
      </c>
      <c r="D3028" s="15">
        <v>3185920</v>
      </c>
      <c r="E3028" s="15">
        <v>3187242</v>
      </c>
      <c r="F3028" s="15">
        <f>ABS(Tabelle2[[#This Row],[Stop]]-Tabelle2[[#This Row],[Start]]+1)</f>
        <v>1323</v>
      </c>
      <c r="G3028" s="16">
        <f>Tabelle2[[#This Row],[Size '[bp']]]/$F$3118*100</f>
        <v>4.5623521459952687E-2</v>
      </c>
      <c r="H3028" s="15" t="s">
        <v>10436</v>
      </c>
      <c r="I3028" s="14" t="s">
        <v>10437</v>
      </c>
      <c r="J3028" s="14" t="s">
        <v>6554</v>
      </c>
      <c r="K3028" s="24"/>
      <c r="L3028" s="24"/>
      <c r="M3028" s="20"/>
      <c r="N3028" s="20"/>
      <c r="O3028" s="20"/>
      <c r="P3028" s="20"/>
      <c r="Q3028" s="20"/>
    </row>
    <row r="3029" spans="1:17" x14ac:dyDescent="0.25">
      <c r="A3029" s="15" t="s">
        <v>211</v>
      </c>
      <c r="B3029" s="15" t="s">
        <v>6464</v>
      </c>
      <c r="C3029" s="15" t="s">
        <v>10438</v>
      </c>
      <c r="D3029" s="15">
        <v>3188471</v>
      </c>
      <c r="E3029" s="15">
        <v>3187239</v>
      </c>
      <c r="F3029" s="15">
        <f>ABS(Tabelle2[[#This Row],[Stop]]-Tabelle2[[#This Row],[Start]]+1)</f>
        <v>1231</v>
      </c>
      <c r="G3029" s="16">
        <f>Tabelle2[[#This Row],[Size '[bp']]]/$F$3118*100</f>
        <v>4.2450910746184248E-2</v>
      </c>
      <c r="H3029" s="15" t="s">
        <v>10439</v>
      </c>
      <c r="I3029" s="14" t="s">
        <v>10440</v>
      </c>
      <c r="J3029" s="14" t="s">
        <v>6632</v>
      </c>
      <c r="K3029" s="24"/>
      <c r="L3029" s="24"/>
      <c r="M3029" s="20" t="s">
        <v>11576</v>
      </c>
      <c r="N3029" s="20"/>
      <c r="O3029" s="20"/>
      <c r="P3029" s="20"/>
      <c r="Q3029" s="20"/>
    </row>
    <row r="3030" spans="1:17" x14ac:dyDescent="0.25">
      <c r="A3030" s="15" t="s">
        <v>210</v>
      </c>
      <c r="B3030" s="15" t="s">
        <v>6465</v>
      </c>
      <c r="D3030" s="15">
        <v>3190067</v>
      </c>
      <c r="E3030" s="15">
        <v>3188562</v>
      </c>
      <c r="F3030" s="15">
        <f>ABS(Tabelle2[[#This Row],[Stop]]-Tabelle2[[#This Row],[Start]]+1)</f>
        <v>1504</v>
      </c>
      <c r="G3030" s="16">
        <f>Tabelle2[[#This Row],[Size '[bp']]]/$F$3118*100</f>
        <v>5.1865288190301465E-2</v>
      </c>
      <c r="I3030" s="14" t="s">
        <v>6564</v>
      </c>
      <c r="J3030" s="14" t="s">
        <v>11627</v>
      </c>
      <c r="K3030" s="24"/>
      <c r="L3030" s="24"/>
      <c r="M3030" s="20"/>
      <c r="N3030" s="20"/>
      <c r="O3030" s="20"/>
      <c r="P3030" s="20"/>
      <c r="Q3030" s="20"/>
    </row>
    <row r="3031" spans="1:17" x14ac:dyDescent="0.25">
      <c r="A3031" s="15" t="s">
        <v>209</v>
      </c>
      <c r="D3031" s="15">
        <v>3190514</v>
      </c>
      <c r="E3031" s="15">
        <v>3190191</v>
      </c>
      <c r="F3031" s="15">
        <f>ABS(Tabelle2[[#This Row],[Stop]]-Tabelle2[[#This Row],[Start]]+1)</f>
        <v>322</v>
      </c>
      <c r="G3031" s="16">
        <f>Tabelle2[[#This Row],[Size '[bp']]]/$F$3118*100</f>
        <v>1.1104137498189542E-2</v>
      </c>
      <c r="I3031" s="14" t="s">
        <v>6589</v>
      </c>
      <c r="J3031" s="14" t="s">
        <v>11627</v>
      </c>
      <c r="K3031" s="24"/>
      <c r="L3031" s="24"/>
      <c r="M3031" s="20"/>
      <c r="N3031" s="20"/>
      <c r="O3031" s="20"/>
      <c r="P3031" s="20"/>
      <c r="Q3031" s="20"/>
    </row>
    <row r="3032" spans="1:17" x14ac:dyDescent="0.25">
      <c r="A3032" s="15" t="s">
        <v>208</v>
      </c>
      <c r="B3032" s="15" t="s">
        <v>6466</v>
      </c>
      <c r="D3032" s="15">
        <v>3191085</v>
      </c>
      <c r="E3032" s="15">
        <v>3190762</v>
      </c>
      <c r="F3032" s="15">
        <f>ABS(Tabelle2[[#This Row],[Stop]]-Tabelle2[[#This Row],[Start]]+1)</f>
        <v>322</v>
      </c>
      <c r="G3032" s="16">
        <f>Tabelle2[[#This Row],[Size '[bp']]]/$F$3118*100</f>
        <v>1.1104137498189542E-2</v>
      </c>
      <c r="I3032" s="14" t="s">
        <v>10441</v>
      </c>
      <c r="J3032" s="14" t="s">
        <v>11627</v>
      </c>
      <c r="K3032" s="24"/>
      <c r="L3032" s="24"/>
      <c r="M3032" s="20"/>
      <c r="N3032" s="20"/>
      <c r="O3032" s="20"/>
      <c r="P3032" s="20"/>
      <c r="Q3032" s="20"/>
    </row>
    <row r="3033" spans="1:17" x14ac:dyDescent="0.25">
      <c r="A3033" s="15" t="s">
        <v>207</v>
      </c>
      <c r="B3033" s="15" t="s">
        <v>6467</v>
      </c>
      <c r="D3033" s="15">
        <v>3191301</v>
      </c>
      <c r="E3033" s="15">
        <v>3191912</v>
      </c>
      <c r="F3033" s="15">
        <f>ABS(Tabelle2[[#This Row],[Stop]]-Tabelle2[[#This Row],[Start]]+1)</f>
        <v>612</v>
      </c>
      <c r="G3033" s="16">
        <f>Tabelle2[[#This Row],[Size '[bp']]]/$F$3118*100</f>
        <v>2.1104758226372672E-2</v>
      </c>
      <c r="I3033" s="14" t="s">
        <v>10213</v>
      </c>
      <c r="J3033" s="14" t="s">
        <v>6563</v>
      </c>
      <c r="K3033" s="24" t="s">
        <v>10442</v>
      </c>
      <c r="L3033" s="24"/>
      <c r="M3033" s="20"/>
      <c r="N3033" s="20"/>
      <c r="O3033" s="20"/>
      <c r="P3033" s="20"/>
      <c r="Q3033" s="20"/>
    </row>
    <row r="3034" spans="1:17" x14ac:dyDescent="0.25">
      <c r="A3034" s="15" t="s">
        <v>206</v>
      </c>
      <c r="B3034" s="15" t="s">
        <v>6468</v>
      </c>
      <c r="D3034" s="15">
        <v>3192085</v>
      </c>
      <c r="E3034" s="15">
        <v>3193011</v>
      </c>
      <c r="F3034" s="15">
        <f>ABS(Tabelle2[[#This Row],[Stop]]-Tabelle2[[#This Row],[Start]]+1)</f>
        <v>927</v>
      </c>
      <c r="G3034" s="16">
        <f>Tabelle2[[#This Row],[Size '[bp']]]/$F$3118*100</f>
        <v>3.1967501431123306E-2</v>
      </c>
      <c r="I3034" s="14" t="s">
        <v>120</v>
      </c>
      <c r="J3034" s="14" t="s">
        <v>11627</v>
      </c>
      <c r="K3034" s="24" t="s">
        <v>7344</v>
      </c>
      <c r="L3034" s="24"/>
      <c r="M3034" s="20"/>
      <c r="N3034" s="20"/>
      <c r="O3034" s="20"/>
      <c r="P3034" s="20"/>
      <c r="Q3034" s="20"/>
    </row>
    <row r="3035" spans="1:17" x14ac:dyDescent="0.25">
      <c r="A3035" s="15" t="s">
        <v>205</v>
      </c>
      <c r="B3035" s="15" t="s">
        <v>6469</v>
      </c>
      <c r="C3035" s="15" t="s">
        <v>10443</v>
      </c>
      <c r="D3035" s="15">
        <v>3195941</v>
      </c>
      <c r="E3035" s="15">
        <v>3193083</v>
      </c>
      <c r="F3035" s="15">
        <f>ABS(Tabelle2[[#This Row],[Stop]]-Tabelle2[[#This Row],[Start]]+1)</f>
        <v>2857</v>
      </c>
      <c r="G3035" s="16">
        <f>Tabelle2[[#This Row],[Size '[bp']]]/$F$3118*100</f>
        <v>9.8523356622135155E-2</v>
      </c>
      <c r="H3035" s="15" t="s">
        <v>10444</v>
      </c>
      <c r="I3035" s="14" t="s">
        <v>10445</v>
      </c>
      <c r="J3035" s="14" t="s">
        <v>6575</v>
      </c>
      <c r="K3035" s="24"/>
      <c r="L3035" s="24"/>
      <c r="M3035" s="20"/>
      <c r="N3035" s="20"/>
      <c r="O3035" s="20"/>
      <c r="P3035" s="20"/>
      <c r="Q3035" s="20"/>
    </row>
    <row r="3036" spans="1:17" x14ac:dyDescent="0.25">
      <c r="A3036" s="15" t="s">
        <v>204</v>
      </c>
      <c r="B3036" s="15" t="s">
        <v>6470</v>
      </c>
      <c r="D3036" s="15">
        <v>3196030</v>
      </c>
      <c r="E3036" s="15">
        <v>3196461</v>
      </c>
      <c r="F3036" s="15">
        <f>ABS(Tabelle2[[#This Row],[Stop]]-Tabelle2[[#This Row],[Start]]+1)</f>
        <v>432</v>
      </c>
      <c r="G3036" s="16">
        <f>Tabelle2[[#This Row],[Size '[bp']]]/$F$3118*100</f>
        <v>1.489747639508659E-2</v>
      </c>
      <c r="I3036" s="14" t="s">
        <v>7373</v>
      </c>
      <c r="J3036" s="14" t="s">
        <v>11627</v>
      </c>
      <c r="K3036" s="24"/>
      <c r="L3036" s="24"/>
      <c r="M3036" s="20"/>
      <c r="N3036" s="20"/>
      <c r="O3036" s="20"/>
      <c r="P3036" s="20"/>
      <c r="Q3036" s="20"/>
    </row>
    <row r="3037" spans="1:17" ht="25.5" x14ac:dyDescent="0.25">
      <c r="A3037" s="15" t="s">
        <v>203</v>
      </c>
      <c r="B3037" s="15" t="s">
        <v>6471</v>
      </c>
      <c r="D3037" s="15">
        <v>3196759</v>
      </c>
      <c r="E3037" s="15">
        <v>3196394</v>
      </c>
      <c r="F3037" s="15">
        <f>ABS(Tabelle2[[#This Row],[Stop]]-Tabelle2[[#This Row],[Start]]+1)</f>
        <v>364</v>
      </c>
      <c r="G3037" s="16">
        <f>Tabelle2[[#This Row],[Size '[bp']]]/$F$3118*100</f>
        <v>1.2552503258822961E-2</v>
      </c>
      <c r="I3037" s="14" t="s">
        <v>10446</v>
      </c>
      <c r="J3037" s="14" t="s">
        <v>6563</v>
      </c>
      <c r="K3037" s="24"/>
      <c r="L3037" s="24"/>
      <c r="M3037" s="20"/>
      <c r="N3037" s="20"/>
      <c r="O3037" s="20"/>
      <c r="P3037" s="20"/>
      <c r="Q3037" s="20"/>
    </row>
    <row r="3038" spans="1:17" ht="25.5" x14ac:dyDescent="0.25">
      <c r="A3038" s="15" t="s">
        <v>202</v>
      </c>
      <c r="B3038" s="15" t="s">
        <v>6472</v>
      </c>
      <c r="C3038" s="15" t="s">
        <v>10447</v>
      </c>
      <c r="D3038" s="15">
        <v>3198022</v>
      </c>
      <c r="E3038" s="15">
        <v>3197297</v>
      </c>
      <c r="F3038" s="15">
        <f>ABS(Tabelle2[[#This Row],[Stop]]-Tabelle2[[#This Row],[Start]]+1)</f>
        <v>724</v>
      </c>
      <c r="G3038" s="16">
        <f>Tabelle2[[#This Row],[Size '[bp']]]/$F$3118*100</f>
        <v>2.4967066921395119E-2</v>
      </c>
      <c r="H3038" s="15" t="s">
        <v>10448</v>
      </c>
      <c r="I3038" s="14" t="s">
        <v>10449</v>
      </c>
      <c r="J3038" s="14" t="s">
        <v>6643</v>
      </c>
      <c r="K3038" s="24" t="s">
        <v>10450</v>
      </c>
      <c r="L3038" s="24"/>
      <c r="M3038" s="20" t="s">
        <v>11519</v>
      </c>
      <c r="N3038" s="20"/>
      <c r="O3038" s="20"/>
      <c r="P3038" s="20"/>
      <c r="Q3038" s="20"/>
    </row>
    <row r="3039" spans="1:17" ht="51" x14ac:dyDescent="0.25">
      <c r="A3039" s="15" t="s">
        <v>201</v>
      </c>
      <c r="B3039" s="15" t="s">
        <v>6473</v>
      </c>
      <c r="C3039" s="15" t="s">
        <v>10451</v>
      </c>
      <c r="D3039" s="15">
        <v>3198862</v>
      </c>
      <c r="E3039" s="15">
        <v>3198023</v>
      </c>
      <c r="F3039" s="15">
        <f>ABS(Tabelle2[[#This Row],[Stop]]-Tabelle2[[#This Row],[Start]]+1)</f>
        <v>838</v>
      </c>
      <c r="G3039" s="16">
        <f>Tabelle2[[#This Row],[Size '[bp']]]/$F$3118*100</f>
        <v>2.8898345414542975E-2</v>
      </c>
      <c r="H3039" s="15" t="s">
        <v>10452</v>
      </c>
      <c r="I3039" s="14" t="s">
        <v>10453</v>
      </c>
      <c r="J3039" s="14" t="s">
        <v>6643</v>
      </c>
      <c r="K3039" s="30" t="s">
        <v>10450</v>
      </c>
      <c r="L3039" s="30"/>
      <c r="M3039" s="20" t="s">
        <v>11520</v>
      </c>
      <c r="N3039" s="20"/>
      <c r="O3039" s="20"/>
      <c r="P3039" s="20"/>
      <c r="Q3039" s="20"/>
    </row>
    <row r="3040" spans="1:17" ht="25.5" x14ac:dyDescent="0.25">
      <c r="A3040" s="15" t="s">
        <v>200</v>
      </c>
      <c r="B3040" s="15" t="s">
        <v>6474</v>
      </c>
      <c r="C3040" s="15" t="s">
        <v>10454</v>
      </c>
      <c r="D3040" s="15">
        <v>3199995</v>
      </c>
      <c r="E3040" s="15">
        <v>3198868</v>
      </c>
      <c r="F3040" s="15">
        <f>ABS(Tabelle2[[#This Row],[Stop]]-Tabelle2[[#This Row],[Start]]+1)</f>
        <v>1126</v>
      </c>
      <c r="G3040" s="16">
        <f>Tabelle2[[#This Row],[Size '[bp']]]/$F$3118*100</f>
        <v>3.8829996344600701E-2</v>
      </c>
      <c r="H3040" s="15" t="s">
        <v>10455</v>
      </c>
      <c r="I3040" s="14" t="s">
        <v>10456</v>
      </c>
      <c r="J3040" s="14" t="s">
        <v>6643</v>
      </c>
      <c r="K3040" s="24" t="s">
        <v>10450</v>
      </c>
      <c r="L3040" s="24"/>
      <c r="M3040" s="20" t="s">
        <v>11521</v>
      </c>
      <c r="N3040" s="20"/>
      <c r="O3040" s="20"/>
      <c r="P3040" s="20"/>
      <c r="Q3040" s="20"/>
    </row>
    <row r="3041" spans="1:17" ht="89.25" x14ac:dyDescent="0.25">
      <c r="A3041" s="15" t="s">
        <v>199</v>
      </c>
      <c r="B3041" s="15" t="s">
        <v>6475</v>
      </c>
      <c r="C3041" s="15" t="s">
        <v>10457</v>
      </c>
      <c r="D3041" s="15">
        <v>3200991</v>
      </c>
      <c r="E3041" s="15">
        <v>3200215</v>
      </c>
      <c r="F3041" s="15">
        <f>ABS(Tabelle2[[#This Row],[Stop]]-Tabelle2[[#This Row],[Start]]+1)</f>
        <v>775</v>
      </c>
      <c r="G3041" s="16">
        <f>Tabelle2[[#This Row],[Size '[bp']]]/$F$3118*100</f>
        <v>2.6725796773592842E-2</v>
      </c>
      <c r="H3041" s="15" t="s">
        <v>10458</v>
      </c>
      <c r="I3041" s="14" t="s">
        <v>10968</v>
      </c>
      <c r="J3041" s="14" t="s">
        <v>6566</v>
      </c>
      <c r="K3041" s="24" t="s">
        <v>10459</v>
      </c>
      <c r="L3041" s="24" t="s">
        <v>10705</v>
      </c>
      <c r="M3041" s="20" t="s">
        <v>11522</v>
      </c>
      <c r="N3041" s="20"/>
      <c r="O3041" s="20"/>
      <c r="P3041" s="20"/>
      <c r="Q3041" s="20"/>
    </row>
    <row r="3042" spans="1:17" ht="25.5" x14ac:dyDescent="0.25">
      <c r="A3042" s="15" t="s">
        <v>198</v>
      </c>
      <c r="B3042" s="15" t="s">
        <v>6476</v>
      </c>
      <c r="C3042" s="15" t="s">
        <v>10460</v>
      </c>
      <c r="D3042" s="15">
        <v>3201089</v>
      </c>
      <c r="E3042" s="15">
        <v>3202390</v>
      </c>
      <c r="F3042" s="15">
        <f>ABS(Tabelle2[[#This Row],[Stop]]-Tabelle2[[#This Row],[Start]]+1)</f>
        <v>1302</v>
      </c>
      <c r="G3042" s="16">
        <f>Tabelle2[[#This Row],[Size '[bp']]]/$F$3118*100</f>
        <v>4.4899338579635975E-2</v>
      </c>
      <c r="H3042" s="15" t="s">
        <v>10461</v>
      </c>
      <c r="I3042" s="14" t="s">
        <v>10462</v>
      </c>
      <c r="J3042" s="14" t="s">
        <v>6643</v>
      </c>
      <c r="K3042" s="24" t="s">
        <v>10450</v>
      </c>
      <c r="L3042" s="24"/>
      <c r="M3042" s="20" t="s">
        <v>11513</v>
      </c>
      <c r="N3042" s="20"/>
      <c r="O3042" s="20"/>
      <c r="P3042" s="20"/>
      <c r="Q3042" s="20"/>
    </row>
    <row r="3043" spans="1:17" ht="25.5" x14ac:dyDescent="0.25">
      <c r="A3043" s="15" t="s">
        <v>197</v>
      </c>
      <c r="B3043" s="15" t="s">
        <v>6477</v>
      </c>
      <c r="C3043" s="15" t="s">
        <v>10463</v>
      </c>
      <c r="D3043" s="15">
        <v>3202427</v>
      </c>
      <c r="E3043" s="15">
        <v>3203755</v>
      </c>
      <c r="F3043" s="15">
        <f>ABS(Tabelle2[[#This Row],[Stop]]-Tabelle2[[#This Row],[Start]]+1)</f>
        <v>1329</v>
      </c>
      <c r="G3043" s="16">
        <f>Tabelle2[[#This Row],[Size '[bp']]]/$F$3118*100</f>
        <v>4.5830430854328891E-2</v>
      </c>
      <c r="H3043" s="15" t="s">
        <v>10464</v>
      </c>
      <c r="I3043" s="14" t="s">
        <v>10465</v>
      </c>
      <c r="J3043" s="14" t="s">
        <v>6690</v>
      </c>
      <c r="K3043" s="24" t="s">
        <v>10466</v>
      </c>
      <c r="L3043" s="24"/>
      <c r="M3043" s="20" t="s">
        <v>11511</v>
      </c>
      <c r="N3043" s="20"/>
      <c r="O3043" s="20"/>
      <c r="P3043" s="20"/>
      <c r="Q3043" s="20"/>
    </row>
    <row r="3044" spans="1:17" ht="25.5" x14ac:dyDescent="0.25">
      <c r="A3044" s="15" t="s">
        <v>196</v>
      </c>
      <c r="B3044" s="15" t="s">
        <v>6478</v>
      </c>
      <c r="D3044" s="15">
        <v>3205612</v>
      </c>
      <c r="E3044" s="15">
        <v>3204359</v>
      </c>
      <c r="F3044" s="15">
        <f>ABS(Tabelle2[[#This Row],[Stop]]-Tabelle2[[#This Row],[Start]]+1)</f>
        <v>1252</v>
      </c>
      <c r="G3044" s="16">
        <f>Tabelle2[[#This Row],[Size '[bp']]]/$F$3118*100</f>
        <v>4.3175093626500953E-2</v>
      </c>
      <c r="I3044" s="14" t="s">
        <v>10467</v>
      </c>
      <c r="J3044" s="14" t="s">
        <v>7213</v>
      </c>
      <c r="K3044" s="24"/>
      <c r="L3044" s="24"/>
      <c r="M3044" s="20" t="s">
        <v>11501</v>
      </c>
      <c r="N3044" s="20"/>
      <c r="O3044" s="20"/>
      <c r="P3044" s="20"/>
      <c r="Q3044" s="20"/>
    </row>
    <row r="3045" spans="1:17" x14ac:dyDescent="0.25">
      <c r="A3045" s="15" t="s">
        <v>71</v>
      </c>
      <c r="B3045" s="15" t="s">
        <v>6479</v>
      </c>
      <c r="C3045" s="15" t="s">
        <v>10468</v>
      </c>
      <c r="D3045" s="15">
        <v>3205904</v>
      </c>
      <c r="E3045" s="15">
        <v>3206416</v>
      </c>
      <c r="F3045" s="15">
        <f>ABS(Tabelle2[[#This Row],[Stop]]-Tabelle2[[#This Row],[Start]]+1)</f>
        <v>513</v>
      </c>
      <c r="G3045" s="16">
        <f>Tabelle2[[#This Row],[Size '[bp']]]/$F$3118*100</f>
        <v>1.7690753219165328E-2</v>
      </c>
      <c r="H3045" s="15" t="s">
        <v>10469</v>
      </c>
      <c r="I3045" s="14" t="s">
        <v>10470</v>
      </c>
      <c r="J3045" s="14" t="s">
        <v>6643</v>
      </c>
      <c r="K3045" s="24"/>
      <c r="L3045" s="24"/>
      <c r="M3045" s="20"/>
      <c r="N3045" s="20"/>
      <c r="O3045" s="20"/>
      <c r="P3045" s="20"/>
      <c r="Q3045" s="20"/>
    </row>
    <row r="3046" spans="1:17" x14ac:dyDescent="0.25">
      <c r="A3046" s="15" t="s">
        <v>195</v>
      </c>
      <c r="B3046" s="15" t="s">
        <v>6480</v>
      </c>
      <c r="C3046" s="15" t="s">
        <v>10471</v>
      </c>
      <c r="D3046" s="15">
        <v>3206711</v>
      </c>
      <c r="E3046" s="15">
        <v>3208267</v>
      </c>
      <c r="F3046" s="15">
        <f>ABS(Tabelle2[[#This Row],[Stop]]-Tabelle2[[#This Row],[Start]]+1)</f>
        <v>1557</v>
      </c>
      <c r="G3046" s="16">
        <f>Tabelle2[[#This Row],[Size '[bp']]]/$F$3118*100</f>
        <v>5.3692987840624588E-2</v>
      </c>
      <c r="H3046" s="15" t="s">
        <v>10472</v>
      </c>
      <c r="I3046" s="14" t="s">
        <v>10473</v>
      </c>
      <c r="J3046" s="14" t="s">
        <v>6643</v>
      </c>
      <c r="K3046" s="30" t="s">
        <v>10474</v>
      </c>
      <c r="L3046" s="30"/>
      <c r="M3046" s="20" t="s">
        <v>11341</v>
      </c>
      <c r="N3046" s="20"/>
      <c r="O3046" s="20"/>
      <c r="P3046" s="20"/>
      <c r="Q3046" s="20"/>
    </row>
    <row r="3047" spans="1:17" x14ac:dyDescent="0.25">
      <c r="A3047" s="15" t="s">
        <v>194</v>
      </c>
      <c r="B3047" s="15" t="s">
        <v>6481</v>
      </c>
      <c r="C3047" s="15" t="s">
        <v>10475</v>
      </c>
      <c r="D3047" s="15">
        <v>3208264</v>
      </c>
      <c r="E3047" s="15">
        <v>3208890</v>
      </c>
      <c r="F3047" s="15">
        <f>ABS(Tabelle2[[#This Row],[Stop]]-Tabelle2[[#This Row],[Start]]+1)</f>
        <v>627</v>
      </c>
      <c r="G3047" s="16">
        <f>Tabelle2[[#This Row],[Size '[bp']]]/$F$3118*100</f>
        <v>2.1622031712313177E-2</v>
      </c>
      <c r="H3047" s="15" t="s">
        <v>10476</v>
      </c>
      <c r="I3047" s="14" t="s">
        <v>10477</v>
      </c>
      <c r="J3047" s="14" t="s">
        <v>6643</v>
      </c>
      <c r="K3047" s="30" t="s">
        <v>10474</v>
      </c>
      <c r="L3047" s="30"/>
      <c r="M3047" s="20" t="s">
        <v>11341</v>
      </c>
      <c r="N3047" s="20"/>
      <c r="O3047" s="20"/>
      <c r="P3047" s="20"/>
      <c r="Q3047" s="20"/>
    </row>
    <row r="3048" spans="1:17" x14ac:dyDescent="0.25">
      <c r="A3048" s="15" t="s">
        <v>193</v>
      </c>
      <c r="B3048" s="15" t="s">
        <v>6482</v>
      </c>
      <c r="C3048" s="15" t="s">
        <v>10478</v>
      </c>
      <c r="D3048" s="15">
        <v>3208910</v>
      </c>
      <c r="E3048" s="15">
        <v>3209956</v>
      </c>
      <c r="F3048" s="15">
        <f>ABS(Tabelle2[[#This Row],[Stop]]-Tabelle2[[#This Row],[Start]]+1)</f>
        <v>1047</v>
      </c>
      <c r="G3048" s="16">
        <f>Tabelle2[[#This Row],[Size '[bp']]]/$F$3118*100</f>
        <v>3.6105689318647362E-2</v>
      </c>
      <c r="H3048" s="15" t="s">
        <v>10479</v>
      </c>
      <c r="I3048" s="14" t="s">
        <v>10480</v>
      </c>
      <c r="J3048" s="14" t="s">
        <v>6643</v>
      </c>
      <c r="K3048" s="30" t="s">
        <v>10474</v>
      </c>
      <c r="L3048" s="30"/>
      <c r="M3048" s="20" t="s">
        <v>11341</v>
      </c>
      <c r="N3048" s="20"/>
      <c r="O3048" s="20"/>
      <c r="P3048" s="20"/>
      <c r="Q3048" s="20"/>
    </row>
    <row r="3049" spans="1:17" ht="25.5" x14ac:dyDescent="0.25">
      <c r="A3049" s="15" t="s">
        <v>192</v>
      </c>
      <c r="B3049" s="15" t="s">
        <v>6483</v>
      </c>
      <c r="C3049" s="15" t="s">
        <v>10481</v>
      </c>
      <c r="D3049" s="15">
        <v>3209949</v>
      </c>
      <c r="E3049" s="15">
        <v>3211373</v>
      </c>
      <c r="F3049" s="15">
        <f>ABS(Tabelle2[[#This Row],[Stop]]-Tabelle2[[#This Row],[Start]]+1)</f>
        <v>1425</v>
      </c>
      <c r="G3049" s="16">
        <f>Tabelle2[[#This Row],[Size '[bp']]]/$F$3118*100</f>
        <v>4.9140981164348133E-2</v>
      </c>
      <c r="H3049" s="15" t="s">
        <v>10482</v>
      </c>
      <c r="I3049" s="14" t="s">
        <v>10483</v>
      </c>
      <c r="J3049" s="14" t="s">
        <v>6643</v>
      </c>
      <c r="K3049" s="30" t="s">
        <v>10474</v>
      </c>
      <c r="L3049" s="30"/>
      <c r="M3049" s="20" t="s">
        <v>11341</v>
      </c>
      <c r="N3049" s="20"/>
      <c r="O3049" s="20"/>
      <c r="P3049" s="20"/>
      <c r="Q3049" s="20"/>
    </row>
    <row r="3050" spans="1:17" x14ac:dyDescent="0.25">
      <c r="A3050" s="15" t="s">
        <v>191</v>
      </c>
      <c r="B3050" s="15" t="s">
        <v>6484</v>
      </c>
      <c r="C3050" s="15" t="s">
        <v>10484</v>
      </c>
      <c r="D3050" s="15">
        <v>3211390</v>
      </c>
      <c r="E3050" s="15">
        <v>3212643</v>
      </c>
      <c r="F3050" s="15">
        <f>ABS(Tabelle2[[#This Row],[Stop]]-Tabelle2[[#This Row],[Start]]+1)</f>
        <v>1254</v>
      </c>
      <c r="G3050" s="16">
        <f>Tabelle2[[#This Row],[Size '[bp']]]/$F$3118*100</f>
        <v>4.3244063424626354E-2</v>
      </c>
      <c r="H3050" s="15" t="s">
        <v>10485</v>
      </c>
      <c r="I3050" s="14" t="s">
        <v>10486</v>
      </c>
      <c r="J3050" s="14" t="s">
        <v>6643</v>
      </c>
      <c r="K3050" s="30" t="s">
        <v>10474</v>
      </c>
      <c r="L3050" s="30"/>
      <c r="M3050" s="20" t="s">
        <v>11341</v>
      </c>
      <c r="N3050" s="20"/>
      <c r="O3050" s="20"/>
      <c r="P3050" s="20"/>
      <c r="Q3050" s="20"/>
    </row>
    <row r="3051" spans="1:17" x14ac:dyDescent="0.25">
      <c r="A3051" s="15" t="s">
        <v>190</v>
      </c>
      <c r="B3051" s="15" t="s">
        <v>6485</v>
      </c>
      <c r="C3051" s="15" t="s">
        <v>10487</v>
      </c>
      <c r="D3051" s="15">
        <v>3212640</v>
      </c>
      <c r="E3051" s="15">
        <v>3213482</v>
      </c>
      <c r="F3051" s="15">
        <f>ABS(Tabelle2[[#This Row],[Stop]]-Tabelle2[[#This Row],[Start]]+1)</f>
        <v>843</v>
      </c>
      <c r="G3051" s="16">
        <f>Tabelle2[[#This Row],[Size '[bp']]]/$F$3118*100</f>
        <v>2.9070769909856475E-2</v>
      </c>
      <c r="H3051" s="15" t="s">
        <v>10488</v>
      </c>
      <c r="I3051" s="14" t="s">
        <v>10489</v>
      </c>
      <c r="J3051" s="14" t="s">
        <v>6643</v>
      </c>
      <c r="K3051" s="30" t="s">
        <v>10474</v>
      </c>
      <c r="L3051" s="30"/>
      <c r="M3051" s="20" t="s">
        <v>11341</v>
      </c>
      <c r="N3051" s="20"/>
      <c r="O3051" s="20"/>
      <c r="P3051" s="20"/>
      <c r="Q3051" s="20"/>
    </row>
    <row r="3052" spans="1:17" ht="25.5" x14ac:dyDescent="0.25">
      <c r="A3052" s="15" t="s">
        <v>189</v>
      </c>
      <c r="B3052" s="15" t="s">
        <v>6486</v>
      </c>
      <c r="C3052" s="15" t="s">
        <v>10490</v>
      </c>
      <c r="D3052" s="15">
        <v>3215159</v>
      </c>
      <c r="E3052" s="15">
        <v>3213618</v>
      </c>
      <c r="F3052" s="15">
        <f>ABS(Tabelle2[[#This Row],[Stop]]-Tabelle2[[#This Row],[Start]]+1)</f>
        <v>1540</v>
      </c>
      <c r="G3052" s="16">
        <f>Tabelle2[[#This Row],[Size '[bp']]]/$F$3118*100</f>
        <v>5.3106744556558678E-2</v>
      </c>
      <c r="H3052" s="15" t="s">
        <v>10491</v>
      </c>
      <c r="I3052" s="14" t="s">
        <v>10645</v>
      </c>
      <c r="J3052" s="14" t="s">
        <v>9283</v>
      </c>
      <c r="K3052" s="24" t="s">
        <v>7033</v>
      </c>
      <c r="L3052" s="24"/>
      <c r="M3052" s="20"/>
      <c r="N3052" s="20"/>
      <c r="O3052" s="20"/>
      <c r="P3052" s="20"/>
      <c r="Q3052" s="20"/>
    </row>
    <row r="3053" spans="1:17" ht="25.5" x14ac:dyDescent="0.25">
      <c r="A3053" s="15" t="s">
        <v>188</v>
      </c>
      <c r="B3053" s="15" t="s">
        <v>6487</v>
      </c>
      <c r="C3053" s="15" t="s">
        <v>10492</v>
      </c>
      <c r="D3053" s="15">
        <v>3215996</v>
      </c>
      <c r="E3053" s="15">
        <v>3215184</v>
      </c>
      <c r="F3053" s="15">
        <f>ABS(Tabelle2[[#This Row],[Stop]]-Tabelle2[[#This Row],[Start]]+1)</f>
        <v>811</v>
      </c>
      <c r="G3053" s="16">
        <f>Tabelle2[[#This Row],[Size '[bp']]]/$F$3118*100</f>
        <v>2.7967253139850056E-2</v>
      </c>
      <c r="H3053" s="15" t="s">
        <v>10493</v>
      </c>
      <c r="I3053" s="14" t="s">
        <v>10646</v>
      </c>
      <c r="J3053" s="14" t="s">
        <v>9283</v>
      </c>
      <c r="K3053" s="24" t="s">
        <v>7033</v>
      </c>
      <c r="L3053" s="24"/>
      <c r="M3053" s="20"/>
      <c r="N3053" s="20"/>
      <c r="O3053" s="20"/>
      <c r="P3053" s="20"/>
      <c r="Q3053" s="20"/>
    </row>
    <row r="3054" spans="1:17" x14ac:dyDescent="0.25">
      <c r="A3054" s="15" t="s">
        <v>187</v>
      </c>
      <c r="B3054" s="15" t="s">
        <v>6488</v>
      </c>
      <c r="D3054" s="15">
        <v>3216162</v>
      </c>
      <c r="E3054" s="15">
        <v>3217070</v>
      </c>
      <c r="F3054" s="15">
        <f>ABS(Tabelle2[[#This Row],[Stop]]-Tabelle2[[#This Row],[Start]]+1)</f>
        <v>909</v>
      </c>
      <c r="G3054" s="16">
        <f>Tabelle2[[#This Row],[Size '[bp']]]/$F$3118*100</f>
        <v>3.1346773247994703E-2</v>
      </c>
      <c r="I3054" s="14" t="s">
        <v>7727</v>
      </c>
      <c r="J3054" s="14" t="s">
        <v>6563</v>
      </c>
      <c r="K3054" s="24"/>
      <c r="L3054" s="24"/>
      <c r="M3054" s="20"/>
      <c r="N3054" s="20"/>
      <c r="O3054" s="20"/>
      <c r="P3054" s="20"/>
      <c r="Q3054" s="20"/>
    </row>
    <row r="3055" spans="1:17" x14ac:dyDescent="0.25">
      <c r="A3055" s="15" t="s">
        <v>186</v>
      </c>
      <c r="B3055" s="15" t="s">
        <v>6489</v>
      </c>
      <c r="D3055" s="15">
        <v>3217067</v>
      </c>
      <c r="E3055" s="15">
        <v>3218653</v>
      </c>
      <c r="F3055" s="15">
        <f>ABS(Tabelle2[[#This Row],[Stop]]-Tabelle2[[#This Row],[Start]]+1)</f>
        <v>1587</v>
      </c>
      <c r="G3055" s="16">
        <f>Tabelle2[[#This Row],[Size '[bp']]]/$F$3118*100</f>
        <v>5.4727534812505606E-2</v>
      </c>
      <c r="I3055" s="14" t="s">
        <v>10494</v>
      </c>
      <c r="J3055" s="14" t="s">
        <v>6563</v>
      </c>
      <c r="K3055" s="24"/>
      <c r="L3055" s="24"/>
      <c r="M3055" s="20"/>
      <c r="N3055" s="20"/>
      <c r="O3055" s="20"/>
      <c r="P3055" s="20"/>
      <c r="Q3055" s="20"/>
    </row>
    <row r="3056" spans="1:17" ht="25.5" x14ac:dyDescent="0.25">
      <c r="A3056" s="15" t="s">
        <v>185</v>
      </c>
      <c r="B3056" s="15" t="s">
        <v>6490</v>
      </c>
      <c r="D3056" s="15">
        <v>3218694</v>
      </c>
      <c r="E3056" s="15">
        <v>3219077</v>
      </c>
      <c r="F3056" s="15">
        <f>ABS(Tabelle2[[#This Row],[Stop]]-Tabelle2[[#This Row],[Start]]+1)</f>
        <v>384</v>
      </c>
      <c r="G3056" s="16">
        <f>Tabelle2[[#This Row],[Size '[bp']]]/$F$3118*100</f>
        <v>1.3242201240076971E-2</v>
      </c>
      <c r="I3056" s="14" t="s">
        <v>10647</v>
      </c>
      <c r="J3056" s="14" t="s">
        <v>6563</v>
      </c>
      <c r="K3056" s="24"/>
      <c r="L3056" s="24"/>
      <c r="M3056" s="20"/>
      <c r="N3056" s="20"/>
      <c r="O3056" s="20"/>
      <c r="P3056" s="20"/>
      <c r="Q3056" s="20"/>
    </row>
    <row r="3057" spans="1:17" x14ac:dyDescent="0.25">
      <c r="A3057" s="15" t="s">
        <v>184</v>
      </c>
      <c r="B3057" s="15" t="s">
        <v>6491</v>
      </c>
      <c r="D3057" s="15">
        <v>3220212</v>
      </c>
      <c r="E3057" s="15">
        <v>3219127</v>
      </c>
      <c r="F3057" s="15">
        <f>ABS(Tabelle2[[#This Row],[Stop]]-Tabelle2[[#This Row],[Start]]+1)</f>
        <v>1084</v>
      </c>
      <c r="G3057" s="16">
        <f>Tabelle2[[#This Row],[Size '[bp']]]/$F$3118*100</f>
        <v>3.7381630583967283E-2</v>
      </c>
      <c r="I3057" s="14" t="s">
        <v>10495</v>
      </c>
      <c r="J3057" s="14" t="s">
        <v>6563</v>
      </c>
      <c r="K3057" s="24"/>
      <c r="L3057" s="24"/>
      <c r="M3057" s="20"/>
      <c r="N3057" s="20"/>
      <c r="O3057" s="20"/>
      <c r="P3057" s="20"/>
      <c r="Q3057" s="20"/>
    </row>
    <row r="3058" spans="1:17" ht="25.5" x14ac:dyDescent="0.25">
      <c r="A3058" s="15" t="s">
        <v>183</v>
      </c>
      <c r="B3058" s="15" t="s">
        <v>6492</v>
      </c>
      <c r="D3058" s="15">
        <v>3220542</v>
      </c>
      <c r="E3058" s="15">
        <v>3221516</v>
      </c>
      <c r="F3058" s="15">
        <f>ABS(Tabelle2[[#This Row],[Stop]]-Tabelle2[[#This Row],[Start]]+1)</f>
        <v>975</v>
      </c>
      <c r="G3058" s="16">
        <f>Tabelle2[[#This Row],[Size '[bp']]]/$F$3118*100</f>
        <v>3.3622776586132927E-2</v>
      </c>
      <c r="I3058" s="14" t="s">
        <v>9460</v>
      </c>
      <c r="J3058" s="14" t="s">
        <v>6563</v>
      </c>
      <c r="K3058" s="24"/>
      <c r="L3058" s="24"/>
      <c r="M3058" s="20" t="s">
        <v>11368</v>
      </c>
      <c r="N3058" s="20"/>
      <c r="O3058" s="20"/>
      <c r="P3058" s="20"/>
      <c r="Q3058" s="20"/>
    </row>
    <row r="3059" spans="1:17" ht="25.5" x14ac:dyDescent="0.25">
      <c r="A3059" s="15" t="s">
        <v>182</v>
      </c>
      <c r="B3059" s="15" t="s">
        <v>6493</v>
      </c>
      <c r="D3059" s="15">
        <v>3221700</v>
      </c>
      <c r="E3059" s="15">
        <v>3222476</v>
      </c>
      <c r="F3059" s="15">
        <f>ABS(Tabelle2[[#This Row],[Stop]]-Tabelle2[[#This Row],[Start]]+1)</f>
        <v>777</v>
      </c>
      <c r="G3059" s="16">
        <f>Tabelle2[[#This Row],[Size '[bp']]]/$F$3118*100</f>
        <v>2.6794766571718243E-2</v>
      </c>
      <c r="I3059" s="14" t="s">
        <v>6560</v>
      </c>
      <c r="J3059" s="14" t="s">
        <v>11627</v>
      </c>
      <c r="K3059" s="24" t="s">
        <v>10496</v>
      </c>
      <c r="L3059" s="24"/>
      <c r="M3059" s="20"/>
      <c r="N3059" s="20"/>
      <c r="O3059" s="20"/>
      <c r="P3059" s="20"/>
      <c r="Q3059" s="20"/>
    </row>
    <row r="3060" spans="1:17" ht="25.5" x14ac:dyDescent="0.25">
      <c r="A3060" s="15" t="s">
        <v>181</v>
      </c>
      <c r="B3060" s="15" t="s">
        <v>6494</v>
      </c>
      <c r="C3060" s="15" t="s">
        <v>10497</v>
      </c>
      <c r="D3060" s="15">
        <v>3222830</v>
      </c>
      <c r="E3060" s="15">
        <v>3222492</v>
      </c>
      <c r="F3060" s="15">
        <f>ABS(Tabelle2[[#This Row],[Stop]]-Tabelle2[[#This Row],[Start]]+1)</f>
        <v>337</v>
      </c>
      <c r="G3060" s="16">
        <f>Tabelle2[[#This Row],[Size '[bp']]]/$F$3118*100</f>
        <v>1.1621410984130049E-2</v>
      </c>
      <c r="H3060" s="15" t="s">
        <v>10498</v>
      </c>
      <c r="I3060" s="14" t="s">
        <v>10499</v>
      </c>
      <c r="J3060" s="14" t="s">
        <v>6566</v>
      </c>
      <c r="K3060" s="30" t="s">
        <v>10500</v>
      </c>
      <c r="L3060" s="30" t="s">
        <v>10501</v>
      </c>
      <c r="M3060" s="20" t="s">
        <v>10969</v>
      </c>
      <c r="N3060" s="20"/>
      <c r="O3060" s="20"/>
      <c r="P3060" s="20"/>
      <c r="Q3060" s="20"/>
    </row>
    <row r="3061" spans="1:17" ht="25.5" x14ac:dyDescent="0.25">
      <c r="A3061" s="15" t="s">
        <v>180</v>
      </c>
      <c r="B3061" s="15" t="s">
        <v>6495</v>
      </c>
      <c r="C3061" s="15" t="s">
        <v>10502</v>
      </c>
      <c r="D3061" s="15">
        <v>3222971</v>
      </c>
      <c r="E3061" s="15">
        <v>3224053</v>
      </c>
      <c r="F3061" s="15">
        <f>ABS(Tabelle2[[#This Row],[Stop]]-Tabelle2[[#This Row],[Start]]+1)</f>
        <v>1083</v>
      </c>
      <c r="G3061" s="16">
        <f>Tabelle2[[#This Row],[Size '[bp']]]/$F$3118*100</f>
        <v>3.7347145684904576E-2</v>
      </c>
      <c r="H3061" s="15" t="s">
        <v>10503</v>
      </c>
      <c r="I3061" s="14" t="s">
        <v>11629</v>
      </c>
      <c r="J3061" s="14" t="s">
        <v>6563</v>
      </c>
      <c r="K3061" s="30" t="s">
        <v>10504</v>
      </c>
      <c r="L3061" s="30"/>
      <c r="M3061" s="20" t="s">
        <v>10969</v>
      </c>
      <c r="N3061" s="20"/>
      <c r="O3061" s="20"/>
      <c r="P3061" s="20"/>
      <c r="Q3061" s="20"/>
    </row>
    <row r="3062" spans="1:17" ht="25.5" x14ac:dyDescent="0.25">
      <c r="A3062" s="15" t="s">
        <v>179</v>
      </c>
      <c r="B3062" s="15" t="s">
        <v>6496</v>
      </c>
      <c r="D3062" s="15">
        <v>3224066</v>
      </c>
      <c r="E3062" s="15">
        <v>3224716</v>
      </c>
      <c r="F3062" s="15">
        <f>ABS(Tabelle2[[#This Row],[Stop]]-Tabelle2[[#This Row],[Start]]+1)</f>
        <v>651</v>
      </c>
      <c r="G3062" s="16">
        <f>Tabelle2[[#This Row],[Size '[bp']]]/$F$3118*100</f>
        <v>2.2449669289817988E-2</v>
      </c>
      <c r="I3062" s="14" t="s">
        <v>7359</v>
      </c>
      <c r="J3062" s="14" t="s">
        <v>6708</v>
      </c>
      <c r="K3062" s="24" t="s">
        <v>10505</v>
      </c>
      <c r="L3062" s="24"/>
      <c r="M3062" s="20" t="s">
        <v>10969</v>
      </c>
      <c r="N3062" s="20"/>
      <c r="O3062" s="20"/>
      <c r="P3062" s="20"/>
      <c r="Q3062" s="20"/>
    </row>
    <row r="3063" spans="1:17" x14ac:dyDescent="0.25">
      <c r="A3063" s="15" t="s">
        <v>178</v>
      </c>
      <c r="B3063" s="15" t="s">
        <v>6497</v>
      </c>
      <c r="D3063" s="15">
        <v>3224926</v>
      </c>
      <c r="E3063" s="15">
        <v>3224771</v>
      </c>
      <c r="F3063" s="15">
        <f>ABS(Tabelle2[[#This Row],[Stop]]-Tabelle2[[#This Row],[Start]]+1)</f>
        <v>154</v>
      </c>
      <c r="G3063" s="16">
        <f>Tabelle2[[#This Row],[Size '[bp']]]/$F$3118*100</f>
        <v>5.3106744556558685E-3</v>
      </c>
      <c r="I3063" s="14" t="s">
        <v>6560</v>
      </c>
      <c r="J3063" s="14" t="s">
        <v>11627</v>
      </c>
      <c r="K3063" s="24"/>
      <c r="L3063" s="24"/>
      <c r="M3063" s="20"/>
      <c r="N3063" s="20"/>
      <c r="O3063" s="20"/>
      <c r="P3063" s="20"/>
      <c r="Q3063" s="20"/>
    </row>
    <row r="3064" spans="1:17" x14ac:dyDescent="0.25">
      <c r="A3064" s="15" t="s">
        <v>177</v>
      </c>
      <c r="B3064" s="15" t="s">
        <v>6498</v>
      </c>
      <c r="D3064" s="15">
        <v>3225206</v>
      </c>
      <c r="E3064" s="15">
        <v>3225048</v>
      </c>
      <c r="F3064" s="15">
        <f>ABS(Tabelle2[[#This Row],[Stop]]-Tabelle2[[#This Row],[Start]]+1)</f>
        <v>157</v>
      </c>
      <c r="G3064" s="16">
        <f>Tabelle2[[#This Row],[Size '[bp']]]/$F$3118*100</f>
        <v>5.4141291528439694E-3</v>
      </c>
      <c r="I3064" s="14" t="s">
        <v>6560</v>
      </c>
      <c r="J3064" s="14" t="s">
        <v>11627</v>
      </c>
      <c r="K3064" s="24"/>
      <c r="L3064" s="24"/>
      <c r="M3064" s="20"/>
      <c r="N3064" s="20"/>
      <c r="O3064" s="20"/>
      <c r="P3064" s="20"/>
      <c r="Q3064" s="20"/>
    </row>
    <row r="3065" spans="1:17" x14ac:dyDescent="0.25">
      <c r="A3065" s="15" t="s">
        <v>176</v>
      </c>
      <c r="B3065" s="15" t="s">
        <v>6499</v>
      </c>
      <c r="D3065" s="15">
        <v>3225608</v>
      </c>
      <c r="E3065" s="15">
        <v>3225438</v>
      </c>
      <c r="F3065" s="15">
        <f>ABS(Tabelle2[[#This Row],[Stop]]-Tabelle2[[#This Row],[Start]]+1)</f>
        <v>169</v>
      </c>
      <c r="G3065" s="16">
        <f>Tabelle2[[#This Row],[Size '[bp']]]/$F$3118*100</f>
        <v>5.8279479415963755E-3</v>
      </c>
      <c r="I3065" s="14" t="s">
        <v>6560</v>
      </c>
      <c r="J3065" s="14" t="s">
        <v>11627</v>
      </c>
      <c r="K3065" s="24"/>
      <c r="L3065" s="24"/>
      <c r="M3065" s="20"/>
      <c r="N3065" s="20"/>
      <c r="O3065" s="20"/>
      <c r="P3065" s="20"/>
      <c r="Q3065" s="20"/>
    </row>
    <row r="3066" spans="1:17" x14ac:dyDescent="0.25">
      <c r="A3066" s="15" t="s">
        <v>175</v>
      </c>
      <c r="B3066" s="15" t="s">
        <v>6500</v>
      </c>
      <c r="D3066" s="15">
        <v>3226036</v>
      </c>
      <c r="E3066" s="15">
        <v>3226791</v>
      </c>
      <c r="F3066" s="15">
        <f>ABS(Tabelle2[[#This Row],[Stop]]-Tabelle2[[#This Row],[Start]]+1)</f>
        <v>756</v>
      </c>
      <c r="G3066" s="16">
        <f>Tabelle2[[#This Row],[Size '[bp']]]/$F$3118*100</f>
        <v>2.6070583691401538E-2</v>
      </c>
      <c r="I3066" s="14" t="s">
        <v>6998</v>
      </c>
      <c r="J3066" s="14" t="s">
        <v>6563</v>
      </c>
      <c r="K3066" s="24"/>
      <c r="L3066" s="24"/>
      <c r="M3066" s="20"/>
      <c r="N3066" s="20"/>
      <c r="O3066" s="20"/>
      <c r="P3066" s="20"/>
      <c r="Q3066" s="20"/>
    </row>
    <row r="3067" spans="1:17" ht="25.5" x14ac:dyDescent="0.25">
      <c r="A3067" s="15" t="s">
        <v>174</v>
      </c>
      <c r="B3067" s="15" t="s">
        <v>6501</v>
      </c>
      <c r="D3067" s="15">
        <v>3226868</v>
      </c>
      <c r="E3067" s="15">
        <v>3227050</v>
      </c>
      <c r="F3067" s="15">
        <f>ABS(Tabelle2[[#This Row],[Stop]]-Tabelle2[[#This Row],[Start]]+1)</f>
        <v>183</v>
      </c>
      <c r="G3067" s="16">
        <f>Tabelle2[[#This Row],[Size '[bp']]]/$F$3118*100</f>
        <v>6.3107365284741819E-3</v>
      </c>
      <c r="I3067" s="14" t="s">
        <v>10506</v>
      </c>
      <c r="J3067" s="14" t="s">
        <v>7197</v>
      </c>
      <c r="K3067" s="24"/>
      <c r="L3067" s="24"/>
      <c r="M3067" s="20"/>
      <c r="N3067" s="20"/>
      <c r="O3067" s="20"/>
      <c r="P3067" s="20"/>
      <c r="Q3067" s="20"/>
    </row>
    <row r="3068" spans="1:17" x14ac:dyDescent="0.25">
      <c r="A3068" s="15" t="s">
        <v>72</v>
      </c>
      <c r="B3068" s="15" t="s">
        <v>6502</v>
      </c>
      <c r="D3068" s="15">
        <v>3228655</v>
      </c>
      <c r="E3068" s="15">
        <v>3227129</v>
      </c>
      <c r="F3068" s="15">
        <f>ABS(Tabelle2[[#This Row],[Stop]]-Tabelle2[[#This Row],[Start]]+1)</f>
        <v>1525</v>
      </c>
      <c r="G3068" s="16">
        <f>Tabelle2[[#This Row],[Size '[bp']]]/$F$3118*100</f>
        <v>5.2589471070618177E-2</v>
      </c>
      <c r="I3068" s="14" t="s">
        <v>9888</v>
      </c>
      <c r="J3068" s="14" t="s">
        <v>6690</v>
      </c>
      <c r="K3068" s="24" t="s">
        <v>6826</v>
      </c>
      <c r="L3068" s="24"/>
      <c r="M3068" s="20"/>
      <c r="N3068" s="20"/>
      <c r="O3068" s="20"/>
      <c r="P3068" s="20"/>
      <c r="Q3068" s="20"/>
    </row>
    <row r="3069" spans="1:17" ht="25.5" x14ac:dyDescent="0.25">
      <c r="A3069" s="15" t="s">
        <v>173</v>
      </c>
      <c r="B3069" s="15" t="s">
        <v>6503</v>
      </c>
      <c r="D3069" s="15">
        <v>3229606</v>
      </c>
      <c r="E3069" s="15">
        <v>3229049</v>
      </c>
      <c r="F3069" s="15">
        <f>ABS(Tabelle2[[#This Row],[Stop]]-Tabelle2[[#This Row],[Start]]+1)</f>
        <v>556</v>
      </c>
      <c r="G3069" s="16">
        <f>Tabelle2[[#This Row],[Size '[bp']]]/$F$3118*100</f>
        <v>1.9173603878861446E-2</v>
      </c>
      <c r="I3069" s="14" t="s">
        <v>10970</v>
      </c>
      <c r="J3069" s="14" t="s">
        <v>6566</v>
      </c>
      <c r="K3069" s="24"/>
      <c r="L3069" s="24"/>
      <c r="M3069" s="20" t="s">
        <v>10971</v>
      </c>
      <c r="N3069" s="20"/>
      <c r="O3069" s="20"/>
      <c r="P3069" s="20"/>
      <c r="Q3069" s="20"/>
    </row>
    <row r="3070" spans="1:17" x14ac:dyDescent="0.25">
      <c r="A3070" s="15" t="s">
        <v>172</v>
      </c>
      <c r="B3070" s="15" t="s">
        <v>6504</v>
      </c>
      <c r="C3070" s="15" t="s">
        <v>10507</v>
      </c>
      <c r="D3070" s="15">
        <v>3230681</v>
      </c>
      <c r="E3070" s="15">
        <v>3229776</v>
      </c>
      <c r="F3070" s="15">
        <f>ABS(Tabelle2[[#This Row],[Stop]]-Tabelle2[[#This Row],[Start]]+1)</f>
        <v>904</v>
      </c>
      <c r="G3070" s="16">
        <f>Tabelle2[[#This Row],[Size '[bp']]]/$F$3118*100</f>
        <v>3.11743487526812E-2</v>
      </c>
      <c r="H3070" s="15" t="s">
        <v>10508</v>
      </c>
      <c r="I3070" s="14" t="s">
        <v>7979</v>
      </c>
      <c r="J3070" s="14" t="s">
        <v>6690</v>
      </c>
      <c r="K3070" s="24" t="s">
        <v>10509</v>
      </c>
      <c r="L3070" s="24"/>
      <c r="M3070" s="20" t="s">
        <v>11511</v>
      </c>
      <c r="N3070" s="20"/>
      <c r="O3070" s="20"/>
      <c r="P3070" s="20"/>
      <c r="Q3070" s="20"/>
    </row>
    <row r="3071" spans="1:17" x14ac:dyDescent="0.25">
      <c r="A3071" s="15" t="s">
        <v>171</v>
      </c>
      <c r="B3071" s="15" t="s">
        <v>6505</v>
      </c>
      <c r="C3071" s="15" t="s">
        <v>10510</v>
      </c>
      <c r="D3071" s="15">
        <v>3231799</v>
      </c>
      <c r="E3071" s="15">
        <v>3230708</v>
      </c>
      <c r="F3071" s="15">
        <f>ABS(Tabelle2[[#This Row],[Stop]]-Tabelle2[[#This Row],[Start]]+1)</f>
        <v>1090</v>
      </c>
      <c r="G3071" s="16">
        <f>Tabelle2[[#This Row],[Size '[bp']]]/$F$3118*100</f>
        <v>3.758853997834348E-2</v>
      </c>
      <c r="H3071" s="15" t="s">
        <v>10511</v>
      </c>
      <c r="I3071" s="14" t="s">
        <v>7976</v>
      </c>
      <c r="J3071" s="14" t="s">
        <v>6614</v>
      </c>
      <c r="K3071" s="24" t="s">
        <v>10509</v>
      </c>
      <c r="L3071" s="24"/>
      <c r="M3071" s="20" t="s">
        <v>11511</v>
      </c>
      <c r="N3071" s="20"/>
      <c r="O3071" s="20"/>
      <c r="P3071" s="20"/>
      <c r="Q3071" s="20"/>
    </row>
    <row r="3072" spans="1:17" ht="38.25" x14ac:dyDescent="0.25">
      <c r="A3072" s="15" t="s">
        <v>170</v>
      </c>
      <c r="B3072" s="15" t="s">
        <v>6506</v>
      </c>
      <c r="C3072" s="15" t="s">
        <v>10512</v>
      </c>
      <c r="D3072" s="15">
        <v>3233392</v>
      </c>
      <c r="E3072" s="15">
        <v>3231866</v>
      </c>
      <c r="F3072" s="15">
        <f>ABS(Tabelle2[[#This Row],[Stop]]-Tabelle2[[#This Row],[Start]]+1)</f>
        <v>1525</v>
      </c>
      <c r="G3072" s="16">
        <f>Tabelle2[[#This Row],[Size '[bp']]]/$F$3118*100</f>
        <v>5.2589471070618177E-2</v>
      </c>
      <c r="H3072" s="15" t="s">
        <v>10513</v>
      </c>
      <c r="I3072" s="14" t="s">
        <v>10514</v>
      </c>
      <c r="J3072" s="14" t="s">
        <v>6614</v>
      </c>
      <c r="K3072" s="24" t="s">
        <v>10509</v>
      </c>
      <c r="L3072" s="24"/>
      <c r="M3072" s="20" t="s">
        <v>11580</v>
      </c>
      <c r="N3072" s="20"/>
      <c r="O3072" s="20"/>
      <c r="P3072" s="20"/>
      <c r="Q3072" s="20"/>
    </row>
    <row r="3073" spans="1:17" ht="25.5" x14ac:dyDescent="0.25">
      <c r="A3073" s="15" t="s">
        <v>169</v>
      </c>
      <c r="B3073" s="15" t="s">
        <v>6507</v>
      </c>
      <c r="D3073" s="15">
        <v>3233816</v>
      </c>
      <c r="E3073" s="15">
        <v>3235300</v>
      </c>
      <c r="F3073" s="15">
        <f>ABS(Tabelle2[[#This Row],[Stop]]-Tabelle2[[#This Row],[Start]]+1)</f>
        <v>1485</v>
      </c>
      <c r="G3073" s="16">
        <f>Tabelle2[[#This Row],[Size '[bp']]]/$F$3118*100</f>
        <v>5.1210075108110154E-2</v>
      </c>
      <c r="I3073" s="14" t="s">
        <v>9948</v>
      </c>
      <c r="J3073" s="14" t="s">
        <v>6566</v>
      </c>
      <c r="K3073" s="24" t="s">
        <v>6826</v>
      </c>
      <c r="L3073" s="24" t="s">
        <v>10515</v>
      </c>
      <c r="M3073" s="20"/>
      <c r="N3073" s="20"/>
      <c r="O3073" s="20"/>
      <c r="P3073" s="20"/>
      <c r="Q3073" s="20"/>
    </row>
    <row r="3074" spans="1:17" x14ac:dyDescent="0.25">
      <c r="A3074" s="15" t="s">
        <v>168</v>
      </c>
      <c r="B3074" s="15" t="s">
        <v>6508</v>
      </c>
      <c r="C3074" s="15" t="s">
        <v>10516</v>
      </c>
      <c r="D3074" s="15">
        <v>3235453</v>
      </c>
      <c r="E3074" s="15">
        <v>3236532</v>
      </c>
      <c r="F3074" s="15">
        <f>ABS(Tabelle2[[#This Row],[Stop]]-Tabelle2[[#This Row],[Start]]+1)</f>
        <v>1080</v>
      </c>
      <c r="G3074" s="16">
        <f>Tabelle2[[#This Row],[Size '[bp']]]/$F$3118*100</f>
        <v>3.7243690987716481E-2</v>
      </c>
      <c r="H3074" s="15" t="s">
        <v>10517</v>
      </c>
      <c r="I3074" s="14" t="s">
        <v>6793</v>
      </c>
      <c r="J3074" s="14" t="s">
        <v>6614</v>
      </c>
      <c r="K3074" s="24" t="s">
        <v>7477</v>
      </c>
      <c r="L3074" s="24"/>
      <c r="M3074" s="20" t="s">
        <v>11579</v>
      </c>
      <c r="N3074" s="20"/>
      <c r="O3074" s="20"/>
      <c r="P3074" s="20"/>
      <c r="Q3074" s="20"/>
    </row>
    <row r="3075" spans="1:17" ht="25.5" x14ac:dyDescent="0.25">
      <c r="A3075" s="15" t="s">
        <v>167</v>
      </c>
      <c r="B3075" s="15" t="s">
        <v>6509</v>
      </c>
      <c r="D3075" s="15">
        <v>3236545</v>
      </c>
      <c r="E3075" s="15">
        <v>3237426</v>
      </c>
      <c r="F3075" s="15">
        <f>ABS(Tabelle2[[#This Row],[Stop]]-Tabelle2[[#This Row],[Start]]+1)</f>
        <v>882</v>
      </c>
      <c r="G3075" s="16">
        <f>Tabelle2[[#This Row],[Size '[bp']]]/$F$3118*100</f>
        <v>3.0415680973301794E-2</v>
      </c>
      <c r="I3075" s="14" t="s">
        <v>10518</v>
      </c>
      <c r="J3075" s="14" t="s">
        <v>6614</v>
      </c>
      <c r="K3075" s="24" t="s">
        <v>7477</v>
      </c>
      <c r="L3075" s="24"/>
      <c r="M3075" s="20" t="s">
        <v>11579</v>
      </c>
      <c r="N3075" s="20"/>
      <c r="O3075" s="20"/>
      <c r="P3075" s="20"/>
      <c r="Q3075" s="20"/>
    </row>
    <row r="3076" spans="1:17" x14ac:dyDescent="0.25">
      <c r="A3076" s="15" t="s">
        <v>166</v>
      </c>
      <c r="B3076" s="15" t="s">
        <v>6510</v>
      </c>
      <c r="C3076" s="15" t="s">
        <v>11120</v>
      </c>
      <c r="D3076" s="15">
        <v>3237450</v>
      </c>
      <c r="E3076" s="15">
        <v>3238457</v>
      </c>
      <c r="F3076" s="15">
        <f>ABS(Tabelle2[[#This Row],[Stop]]-Tabelle2[[#This Row],[Start]]+1)</f>
        <v>1008</v>
      </c>
      <c r="G3076" s="16">
        <f>Tabelle2[[#This Row],[Size '[bp']]]/$F$3118*100</f>
        <v>3.4760778255202046E-2</v>
      </c>
      <c r="H3076" s="15" t="s">
        <v>11122</v>
      </c>
      <c r="I3076" s="14" t="s">
        <v>10519</v>
      </c>
      <c r="J3076" s="14" t="s">
        <v>6614</v>
      </c>
      <c r="K3076" s="24"/>
      <c r="L3076" s="24"/>
      <c r="M3076" s="20" t="s">
        <v>11579</v>
      </c>
      <c r="N3076" s="20"/>
      <c r="O3076" s="20"/>
      <c r="P3076" s="20"/>
      <c r="Q3076" s="20"/>
    </row>
    <row r="3077" spans="1:17" x14ac:dyDescent="0.25">
      <c r="A3077" s="15" t="s">
        <v>165</v>
      </c>
      <c r="B3077" s="15" t="s">
        <v>6511</v>
      </c>
      <c r="C3077" s="15" t="s">
        <v>11121</v>
      </c>
      <c r="D3077" s="15">
        <v>3238492</v>
      </c>
      <c r="E3077" s="15">
        <v>3239577</v>
      </c>
      <c r="F3077" s="15">
        <f>ABS(Tabelle2[[#This Row],[Stop]]-Tabelle2[[#This Row],[Start]]+1)</f>
        <v>1086</v>
      </c>
      <c r="G3077" s="16">
        <f>Tabelle2[[#This Row],[Size '[bp']]]/$F$3118*100</f>
        <v>3.7450600382092677E-2</v>
      </c>
      <c r="H3077" s="15" t="s">
        <v>11123</v>
      </c>
      <c r="I3077" s="14" t="s">
        <v>10519</v>
      </c>
      <c r="J3077" s="14" t="s">
        <v>6614</v>
      </c>
      <c r="K3077" s="24"/>
      <c r="L3077" s="24"/>
      <c r="M3077" s="20" t="s">
        <v>11579</v>
      </c>
      <c r="N3077" s="20"/>
      <c r="O3077" s="20"/>
      <c r="P3077" s="20"/>
      <c r="Q3077" s="20"/>
    </row>
    <row r="3078" spans="1:17" x14ac:dyDescent="0.25">
      <c r="A3078" s="15" t="s">
        <v>164</v>
      </c>
      <c r="B3078" s="15" t="s">
        <v>6512</v>
      </c>
      <c r="C3078" s="15" t="s">
        <v>10520</v>
      </c>
      <c r="D3078" s="15">
        <v>3240019</v>
      </c>
      <c r="E3078" s="15">
        <v>3244404</v>
      </c>
      <c r="F3078" s="15">
        <f>ABS(Tabelle2[[#This Row],[Stop]]-Tabelle2[[#This Row],[Start]]+1)</f>
        <v>4386</v>
      </c>
      <c r="G3078" s="16">
        <f>Tabelle2[[#This Row],[Size '[bp']]]/$F$3118*100</f>
        <v>0.15125076728900413</v>
      </c>
      <c r="H3078" s="15" t="s">
        <v>10521</v>
      </c>
      <c r="I3078" s="14" t="s">
        <v>11342</v>
      </c>
      <c r="J3078" s="14" t="s">
        <v>6597</v>
      </c>
      <c r="K3078" s="24" t="s">
        <v>6656</v>
      </c>
      <c r="L3078" s="24"/>
      <c r="M3078" s="20"/>
      <c r="N3078" s="20"/>
      <c r="O3078" s="20"/>
      <c r="P3078" s="20"/>
      <c r="Q3078" s="20"/>
    </row>
    <row r="3079" spans="1:17" x14ac:dyDescent="0.25">
      <c r="A3079" s="15" t="s">
        <v>163</v>
      </c>
      <c r="B3079" s="15" t="s">
        <v>6513</v>
      </c>
      <c r="D3079" s="15">
        <v>3244700</v>
      </c>
      <c r="E3079" s="15">
        <v>3245788</v>
      </c>
      <c r="F3079" s="15">
        <f>ABS(Tabelle2[[#This Row],[Stop]]-Tabelle2[[#This Row],[Start]]+1)</f>
        <v>1089</v>
      </c>
      <c r="G3079" s="16">
        <f>Tabelle2[[#This Row],[Size '[bp']]]/$F$3118*100</f>
        <v>3.7554055079280786E-2</v>
      </c>
      <c r="I3079" s="14" t="s">
        <v>6589</v>
      </c>
      <c r="J3079" s="14" t="s">
        <v>11627</v>
      </c>
      <c r="K3079" s="24" t="s">
        <v>6744</v>
      </c>
      <c r="L3079" s="24"/>
      <c r="M3079" s="20"/>
      <c r="N3079" s="20"/>
      <c r="O3079" s="20"/>
      <c r="P3079" s="20"/>
      <c r="Q3079" s="20"/>
    </row>
    <row r="3080" spans="1:17" ht="25.5" x14ac:dyDescent="0.25">
      <c r="A3080" s="15" t="s">
        <v>162</v>
      </c>
      <c r="B3080" s="15" t="s">
        <v>6514</v>
      </c>
      <c r="C3080" s="15" t="s">
        <v>10522</v>
      </c>
      <c r="D3080" s="15">
        <v>3247382</v>
      </c>
      <c r="E3080" s="15">
        <v>3245868</v>
      </c>
      <c r="F3080" s="15">
        <f>ABS(Tabelle2[[#This Row],[Stop]]-Tabelle2[[#This Row],[Start]]+1)</f>
        <v>1513</v>
      </c>
      <c r="G3080" s="16">
        <f>Tabelle2[[#This Row],[Size '[bp']]]/$F$3118*100</f>
        <v>5.217565228186577E-2</v>
      </c>
      <c r="H3080" s="15" t="s">
        <v>10523</v>
      </c>
      <c r="I3080" s="14" t="s">
        <v>10524</v>
      </c>
      <c r="J3080" s="14" t="s">
        <v>6643</v>
      </c>
      <c r="K3080" s="30" t="s">
        <v>10525</v>
      </c>
      <c r="L3080" s="30"/>
      <c r="M3080" s="30" t="s">
        <v>11584</v>
      </c>
      <c r="N3080" s="20"/>
      <c r="O3080" s="20"/>
      <c r="P3080" s="20"/>
      <c r="Q3080" s="20"/>
    </row>
    <row r="3081" spans="1:17" x14ac:dyDescent="0.25">
      <c r="A3081" s="15" t="s">
        <v>161</v>
      </c>
      <c r="B3081" s="15" t="s">
        <v>6515</v>
      </c>
      <c r="D3081" s="15">
        <v>3248539</v>
      </c>
      <c r="E3081" s="15">
        <v>3247793</v>
      </c>
      <c r="F3081" s="15">
        <f>ABS(Tabelle2[[#This Row],[Stop]]-Tabelle2[[#This Row],[Start]]+1)</f>
        <v>745</v>
      </c>
      <c r="G3081" s="16">
        <f>Tabelle2[[#This Row],[Size '[bp']]]/$F$3118*100</f>
        <v>2.5691249801711832E-2</v>
      </c>
      <c r="I3081" s="14" t="s">
        <v>10526</v>
      </c>
      <c r="J3081" s="14" t="s">
        <v>6585</v>
      </c>
      <c r="K3081" s="24"/>
      <c r="L3081" s="24"/>
      <c r="M3081" s="20"/>
      <c r="N3081" s="20"/>
      <c r="O3081" s="20"/>
      <c r="P3081" s="20"/>
      <c r="Q3081" s="20"/>
    </row>
    <row r="3082" spans="1:17" x14ac:dyDescent="0.25">
      <c r="A3082" s="15" t="s">
        <v>160</v>
      </c>
      <c r="B3082" s="15" t="s">
        <v>6516</v>
      </c>
      <c r="D3082" s="15">
        <v>3249878</v>
      </c>
      <c r="E3082" s="15">
        <v>3248907</v>
      </c>
      <c r="F3082" s="15">
        <f>ABS(Tabelle2[[#This Row],[Stop]]-Tabelle2[[#This Row],[Start]]+1)</f>
        <v>970</v>
      </c>
      <c r="G3082" s="16">
        <f>Tabelle2[[#This Row],[Size '[bp']]]/$F$3118*100</f>
        <v>3.3450352090819431E-2</v>
      </c>
      <c r="I3082" s="14" t="s">
        <v>120</v>
      </c>
      <c r="J3082" s="14" t="s">
        <v>11627</v>
      </c>
      <c r="K3082" s="24"/>
      <c r="L3082" s="24"/>
      <c r="M3082" s="20"/>
      <c r="N3082" s="20"/>
      <c r="O3082" s="20"/>
      <c r="P3082" s="20"/>
      <c r="Q3082" s="20"/>
    </row>
    <row r="3083" spans="1:17" x14ac:dyDescent="0.25">
      <c r="A3083" s="15" t="s">
        <v>159</v>
      </c>
      <c r="B3083" s="15" t="s">
        <v>6517</v>
      </c>
      <c r="D3083" s="15">
        <v>3254907</v>
      </c>
      <c r="E3083" s="15">
        <v>3249976</v>
      </c>
      <c r="F3083" s="15">
        <f>ABS(Tabelle2[[#This Row],[Stop]]-Tabelle2[[#This Row],[Start]]+1)</f>
        <v>4930</v>
      </c>
      <c r="G3083" s="16">
        <f>Tabelle2[[#This Row],[Size '[bp']]]/$F$3118*100</f>
        <v>0.17001055237911319</v>
      </c>
      <c r="I3083" s="14" t="s">
        <v>7556</v>
      </c>
      <c r="J3083" s="14" t="s">
        <v>6563</v>
      </c>
      <c r="K3083" s="24"/>
      <c r="L3083" s="24"/>
      <c r="M3083" s="20"/>
      <c r="N3083" s="20"/>
      <c r="O3083" s="20"/>
      <c r="P3083" s="20"/>
      <c r="Q3083" s="20"/>
    </row>
    <row r="3084" spans="1:17" x14ac:dyDescent="0.25">
      <c r="A3084" s="15" t="s">
        <v>158</v>
      </c>
      <c r="B3084" s="15" t="s">
        <v>6518</v>
      </c>
      <c r="D3084" s="15">
        <v>3255480</v>
      </c>
      <c r="E3084" s="15">
        <v>3254971</v>
      </c>
      <c r="F3084" s="15">
        <f>ABS(Tabelle2[[#This Row],[Stop]]-Tabelle2[[#This Row],[Start]]+1)</f>
        <v>508</v>
      </c>
      <c r="G3084" s="16">
        <f>Tabelle2[[#This Row],[Size '[bp']]]/$F$3118*100</f>
        <v>1.7518328723851825E-2</v>
      </c>
      <c r="I3084" s="14" t="s">
        <v>6704</v>
      </c>
      <c r="J3084" s="14" t="s">
        <v>6563</v>
      </c>
      <c r="K3084" s="24"/>
      <c r="L3084" s="24"/>
      <c r="M3084" s="20"/>
      <c r="N3084" s="20"/>
      <c r="O3084" s="20"/>
      <c r="P3084" s="20"/>
      <c r="Q3084" s="20"/>
    </row>
    <row r="3085" spans="1:17" ht="25.5" x14ac:dyDescent="0.25">
      <c r="A3085" s="15" t="s">
        <v>157</v>
      </c>
      <c r="B3085" s="15" t="s">
        <v>6519</v>
      </c>
      <c r="C3085" s="15" t="s">
        <v>10648</v>
      </c>
      <c r="D3085" s="15">
        <v>3256122</v>
      </c>
      <c r="E3085" s="15">
        <v>3255652</v>
      </c>
      <c r="F3085" s="15">
        <f>ABS(Tabelle2[[#This Row],[Stop]]-Tabelle2[[#This Row],[Start]]+1)</f>
        <v>469</v>
      </c>
      <c r="G3085" s="16">
        <f>Tabelle2[[#This Row],[Size '[bp']]]/$F$3118*100</f>
        <v>1.6173417660406506E-2</v>
      </c>
      <c r="H3085" s="15" t="s">
        <v>10649</v>
      </c>
      <c r="I3085" s="14" t="s">
        <v>10527</v>
      </c>
      <c r="J3085" s="14" t="s">
        <v>6653</v>
      </c>
      <c r="K3085" s="24"/>
      <c r="L3085" s="24"/>
      <c r="M3085" s="20"/>
      <c r="N3085" s="20"/>
      <c r="O3085" s="20"/>
      <c r="P3085" s="20"/>
      <c r="Q3085" s="20"/>
    </row>
    <row r="3086" spans="1:17" x14ac:dyDescent="0.25">
      <c r="A3086" s="15" t="s">
        <v>156</v>
      </c>
      <c r="B3086" s="15" t="s">
        <v>6520</v>
      </c>
      <c r="D3086" s="15">
        <v>3256161</v>
      </c>
      <c r="E3086" s="15">
        <v>3256412</v>
      </c>
      <c r="F3086" s="15">
        <f>ABS(Tabelle2[[#This Row],[Stop]]-Tabelle2[[#This Row],[Start]]+1)</f>
        <v>252</v>
      </c>
      <c r="G3086" s="16">
        <f>Tabelle2[[#This Row],[Size '[bp']]]/$F$3118*100</f>
        <v>8.6901945638005115E-3</v>
      </c>
      <c r="I3086" s="14" t="s">
        <v>120</v>
      </c>
      <c r="J3086" s="14" t="s">
        <v>11627</v>
      </c>
      <c r="K3086" s="24"/>
      <c r="L3086" s="24"/>
      <c r="M3086" s="20"/>
      <c r="N3086" s="20"/>
      <c r="O3086" s="20"/>
      <c r="P3086" s="20"/>
      <c r="Q3086" s="20"/>
    </row>
    <row r="3087" spans="1:17" x14ac:dyDescent="0.25">
      <c r="A3087" s="15" t="s">
        <v>155</v>
      </c>
      <c r="B3087" s="15" t="s">
        <v>6521</v>
      </c>
      <c r="D3087" s="15">
        <v>3256488</v>
      </c>
      <c r="E3087" s="15">
        <v>3256694</v>
      </c>
      <c r="F3087" s="15">
        <f>ABS(Tabelle2[[#This Row],[Stop]]-Tabelle2[[#This Row],[Start]]+1)</f>
        <v>207</v>
      </c>
      <c r="G3087" s="16">
        <f>Tabelle2[[#This Row],[Size '[bp']]]/$F$3118*100</f>
        <v>7.1383741059789915E-3</v>
      </c>
      <c r="I3087" s="14" t="s">
        <v>10534</v>
      </c>
      <c r="J3087" s="14" t="s">
        <v>6597</v>
      </c>
      <c r="K3087" s="24"/>
      <c r="L3087" s="24"/>
      <c r="M3087" s="20"/>
      <c r="N3087" s="20"/>
      <c r="O3087" s="20"/>
      <c r="P3087" s="20"/>
      <c r="Q3087" s="20"/>
    </row>
    <row r="3088" spans="1:17" x14ac:dyDescent="0.25">
      <c r="A3088" s="15" t="s">
        <v>154</v>
      </c>
      <c r="B3088" s="15" t="s">
        <v>6522</v>
      </c>
      <c r="D3088" s="15">
        <v>3257590</v>
      </c>
      <c r="E3088" s="15">
        <v>3256778</v>
      </c>
      <c r="F3088" s="15">
        <f>ABS(Tabelle2[[#This Row],[Stop]]-Tabelle2[[#This Row],[Start]]+1)</f>
        <v>811</v>
      </c>
      <c r="G3088" s="16">
        <f>Tabelle2[[#This Row],[Size '[bp']]]/$F$3118*100</f>
        <v>2.7967253139850056E-2</v>
      </c>
      <c r="I3088" s="14" t="s">
        <v>10528</v>
      </c>
      <c r="J3088" s="14" t="s">
        <v>6643</v>
      </c>
      <c r="K3088" s="24"/>
      <c r="L3088" s="24"/>
      <c r="M3088" s="20" t="s">
        <v>11368</v>
      </c>
      <c r="N3088" s="20"/>
      <c r="O3088" s="20"/>
      <c r="P3088" s="20"/>
      <c r="Q3088" s="20"/>
    </row>
    <row r="3089" spans="1:17" ht="25.5" x14ac:dyDescent="0.25">
      <c r="A3089" s="15" t="s">
        <v>153</v>
      </c>
      <c r="B3089" s="15" t="s">
        <v>6523</v>
      </c>
      <c r="D3089" s="15">
        <v>3258732</v>
      </c>
      <c r="E3089" s="15">
        <v>3257704</v>
      </c>
      <c r="F3089" s="15">
        <f>ABS(Tabelle2[[#This Row],[Stop]]-Tabelle2[[#This Row],[Start]]+1)</f>
        <v>1027</v>
      </c>
      <c r="G3089" s="16">
        <f>Tabelle2[[#This Row],[Size '[bp']]]/$F$3118*100</f>
        <v>3.5415991337393357E-2</v>
      </c>
      <c r="I3089" s="14" t="s">
        <v>9069</v>
      </c>
      <c r="J3089" s="14" t="s">
        <v>7213</v>
      </c>
      <c r="K3089" s="24" t="s">
        <v>6744</v>
      </c>
      <c r="L3089" s="24"/>
      <c r="M3089" s="20"/>
      <c r="N3089" s="20"/>
      <c r="O3089" s="20"/>
      <c r="P3089" s="20"/>
      <c r="Q3089" s="20"/>
    </row>
    <row r="3090" spans="1:17" x14ac:dyDescent="0.25">
      <c r="A3090" s="15" t="s">
        <v>152</v>
      </c>
      <c r="B3090" s="15" t="s">
        <v>6524</v>
      </c>
      <c r="D3090" s="15">
        <v>3258910</v>
      </c>
      <c r="E3090" s="15">
        <v>3259887</v>
      </c>
      <c r="F3090" s="15">
        <f>ABS(Tabelle2[[#This Row],[Stop]]-Tabelle2[[#This Row],[Start]]+1)</f>
        <v>978</v>
      </c>
      <c r="G3090" s="16">
        <f>Tabelle2[[#This Row],[Size '[bp']]]/$F$3118*100</f>
        <v>3.3726231283321036E-2</v>
      </c>
      <c r="I3090" s="14" t="s">
        <v>10529</v>
      </c>
      <c r="J3090" s="14" t="s">
        <v>6563</v>
      </c>
      <c r="K3090" s="24" t="s">
        <v>10530</v>
      </c>
      <c r="L3090" s="24"/>
      <c r="M3090" s="20"/>
      <c r="N3090" s="20"/>
      <c r="O3090" s="20"/>
      <c r="P3090" s="20"/>
      <c r="Q3090" s="20"/>
    </row>
    <row r="3091" spans="1:17" x14ac:dyDescent="0.25">
      <c r="A3091" s="15" t="s">
        <v>151</v>
      </c>
      <c r="B3091" s="15" t="s">
        <v>6525</v>
      </c>
      <c r="D3091" s="15">
        <v>3259930</v>
      </c>
      <c r="E3091" s="15">
        <v>3260316</v>
      </c>
      <c r="F3091" s="15">
        <f>ABS(Tabelle2[[#This Row],[Stop]]-Tabelle2[[#This Row],[Start]]+1)</f>
        <v>387</v>
      </c>
      <c r="G3091" s="16">
        <f>Tabelle2[[#This Row],[Size '[bp']]]/$F$3118*100</f>
        <v>1.3345655937265071E-2</v>
      </c>
      <c r="I3091" s="14" t="s">
        <v>6564</v>
      </c>
      <c r="J3091" s="14" t="s">
        <v>11627</v>
      </c>
      <c r="K3091" s="24"/>
      <c r="L3091" s="24"/>
      <c r="M3091" s="20"/>
      <c r="N3091" s="20"/>
      <c r="O3091" s="20"/>
      <c r="P3091" s="20"/>
      <c r="Q3091" s="20"/>
    </row>
    <row r="3092" spans="1:17" x14ac:dyDescent="0.25">
      <c r="A3092" s="15" t="s">
        <v>150</v>
      </c>
      <c r="D3092" s="15">
        <v>3260590</v>
      </c>
      <c r="E3092" s="15">
        <v>3260384</v>
      </c>
      <c r="F3092" s="15">
        <f>ABS(Tabelle2[[#This Row],[Stop]]-Tabelle2[[#This Row],[Start]]+1)</f>
        <v>205</v>
      </c>
      <c r="G3092" s="16">
        <f>Tabelle2[[#This Row],[Size '[bp']]]/$F$3118*100</f>
        <v>7.0694043078535912E-3</v>
      </c>
      <c r="I3092" s="14" t="s">
        <v>120</v>
      </c>
      <c r="J3092" s="14" t="s">
        <v>11627</v>
      </c>
      <c r="K3092" s="24"/>
      <c r="L3092" s="24"/>
      <c r="M3092" s="20"/>
      <c r="N3092" s="20"/>
      <c r="O3092" s="20"/>
      <c r="P3092" s="20"/>
      <c r="Q3092" s="20"/>
    </row>
    <row r="3093" spans="1:17" x14ac:dyDescent="0.25">
      <c r="A3093" s="15" t="s">
        <v>149</v>
      </c>
      <c r="B3093" s="15" t="s">
        <v>6526</v>
      </c>
      <c r="C3093" s="15" t="s">
        <v>10531</v>
      </c>
      <c r="D3093" s="15">
        <v>3261498</v>
      </c>
      <c r="E3093" s="15">
        <v>3260698</v>
      </c>
      <c r="F3093" s="15">
        <f>ABS(Tabelle2[[#This Row],[Stop]]-Tabelle2[[#This Row],[Start]]+1)</f>
        <v>799</v>
      </c>
      <c r="G3093" s="16">
        <f>Tabelle2[[#This Row],[Size '[bp']]]/$F$3118*100</f>
        <v>2.7553434351097653E-2</v>
      </c>
      <c r="H3093" s="15" t="s">
        <v>10532</v>
      </c>
      <c r="I3093" s="14" t="s">
        <v>10533</v>
      </c>
      <c r="J3093" s="14" t="s">
        <v>6653</v>
      </c>
      <c r="K3093" s="24"/>
      <c r="L3093" s="24"/>
      <c r="M3093" s="20"/>
      <c r="N3093" s="20"/>
      <c r="O3093" s="20"/>
      <c r="P3093" s="20"/>
      <c r="Q3093" s="20"/>
    </row>
    <row r="3094" spans="1:17" x14ac:dyDescent="0.25">
      <c r="A3094" s="15" t="s">
        <v>148</v>
      </c>
      <c r="B3094" s="15" t="s">
        <v>6527</v>
      </c>
      <c r="D3094" s="15">
        <v>3261573</v>
      </c>
      <c r="E3094" s="15">
        <v>3261920</v>
      </c>
      <c r="F3094" s="15">
        <f>ABS(Tabelle2[[#This Row],[Stop]]-Tabelle2[[#This Row],[Start]]+1)</f>
        <v>348</v>
      </c>
      <c r="G3094" s="16">
        <f>Tabelle2[[#This Row],[Size '[bp']]]/$F$3118*100</f>
        <v>1.2000744873819753E-2</v>
      </c>
      <c r="I3094" s="14" t="s">
        <v>6560</v>
      </c>
      <c r="J3094" s="14" t="s">
        <v>11627</v>
      </c>
      <c r="K3094" s="24"/>
      <c r="L3094" s="24"/>
      <c r="M3094" s="20"/>
      <c r="N3094" s="20"/>
      <c r="O3094" s="20"/>
      <c r="P3094" s="20"/>
      <c r="Q3094" s="20"/>
    </row>
    <row r="3095" spans="1:17" x14ac:dyDescent="0.25">
      <c r="A3095" s="15" t="s">
        <v>147</v>
      </c>
      <c r="B3095" s="15" t="s">
        <v>6528</v>
      </c>
      <c r="D3095" s="15">
        <v>3261993</v>
      </c>
      <c r="E3095" s="15">
        <v>3262196</v>
      </c>
      <c r="F3095" s="15">
        <f>ABS(Tabelle2[[#This Row],[Stop]]-Tabelle2[[#This Row],[Start]]+1)</f>
        <v>204</v>
      </c>
      <c r="G3095" s="16">
        <f>Tabelle2[[#This Row],[Size '[bp']]]/$F$3118*100</f>
        <v>7.0349194087908897E-3</v>
      </c>
      <c r="I3095" s="14" t="s">
        <v>10534</v>
      </c>
      <c r="J3095" s="14" t="s">
        <v>6597</v>
      </c>
      <c r="K3095" s="24"/>
      <c r="L3095" s="24"/>
      <c r="M3095" s="20"/>
      <c r="N3095" s="20"/>
      <c r="O3095" s="20"/>
      <c r="P3095" s="20"/>
      <c r="Q3095" s="20"/>
    </row>
    <row r="3096" spans="1:17" x14ac:dyDescent="0.25">
      <c r="A3096" s="15" t="s">
        <v>73</v>
      </c>
      <c r="B3096" s="15" t="s">
        <v>6529</v>
      </c>
      <c r="C3096" s="15" t="s">
        <v>10535</v>
      </c>
      <c r="D3096" s="15">
        <v>3262623</v>
      </c>
      <c r="E3096" s="15">
        <v>3262276</v>
      </c>
      <c r="F3096" s="15">
        <f>ABS(Tabelle2[[#This Row],[Stop]]-Tabelle2[[#This Row],[Start]]+1)</f>
        <v>346</v>
      </c>
      <c r="G3096" s="16">
        <f>Tabelle2[[#This Row],[Size '[bp']]]/$F$3118*100</f>
        <v>1.1931775075694354E-2</v>
      </c>
      <c r="H3096" s="15" t="s">
        <v>10536</v>
      </c>
      <c r="I3096" s="14" t="s">
        <v>10537</v>
      </c>
      <c r="J3096" s="14" t="s">
        <v>6643</v>
      </c>
      <c r="K3096" s="24"/>
      <c r="L3096" s="24"/>
      <c r="M3096" s="20"/>
      <c r="N3096" s="20"/>
      <c r="O3096" s="20"/>
      <c r="P3096" s="20"/>
      <c r="Q3096" s="20"/>
    </row>
    <row r="3097" spans="1:17" x14ac:dyDescent="0.25">
      <c r="A3097" s="15" t="s">
        <v>119</v>
      </c>
      <c r="B3097" s="15" t="s">
        <v>6530</v>
      </c>
      <c r="C3097" s="15" t="s">
        <v>10538</v>
      </c>
      <c r="D3097" s="15">
        <v>3263329</v>
      </c>
      <c r="E3097" s="15">
        <v>3262616</v>
      </c>
      <c r="F3097" s="15">
        <f>ABS(Tabelle2[[#This Row],[Stop]]-Tabelle2[[#This Row],[Start]]+1)</f>
        <v>712</v>
      </c>
      <c r="G3097" s="16">
        <f>Tabelle2[[#This Row],[Size '[bp']]]/$F$3118*100</f>
        <v>2.4553248132642713E-2</v>
      </c>
      <c r="H3097" s="15" t="s">
        <v>10539</v>
      </c>
      <c r="I3097" s="14" t="s">
        <v>10537</v>
      </c>
      <c r="J3097" s="14" t="s">
        <v>6643</v>
      </c>
      <c r="K3097" s="24"/>
      <c r="L3097" s="24"/>
      <c r="M3097" s="20"/>
      <c r="N3097" s="20"/>
      <c r="O3097" s="20"/>
      <c r="P3097" s="20"/>
      <c r="Q3097" s="20"/>
    </row>
    <row r="3098" spans="1:17" x14ac:dyDescent="0.25">
      <c r="A3098" s="15" t="s">
        <v>146</v>
      </c>
      <c r="B3098" s="15" t="s">
        <v>6531</v>
      </c>
      <c r="D3098" s="15">
        <v>3263935</v>
      </c>
      <c r="E3098" s="15">
        <v>3263330</v>
      </c>
      <c r="F3098" s="15">
        <f>ABS(Tabelle2[[#This Row],[Stop]]-Tabelle2[[#This Row],[Start]]+1)</f>
        <v>604</v>
      </c>
      <c r="G3098" s="16">
        <f>Tabelle2[[#This Row],[Size '[bp']]]/$F$3118*100</f>
        <v>2.0828879033871067E-2</v>
      </c>
      <c r="I3098" s="14" t="s">
        <v>6560</v>
      </c>
      <c r="J3098" s="14" t="s">
        <v>11627</v>
      </c>
      <c r="K3098" s="24"/>
      <c r="L3098" s="24"/>
      <c r="M3098" s="20"/>
      <c r="N3098" s="20"/>
      <c r="O3098" s="20"/>
      <c r="P3098" s="20"/>
      <c r="Q3098" s="20"/>
    </row>
    <row r="3099" spans="1:17" ht="25.5" x14ac:dyDescent="0.25">
      <c r="A3099" s="15" t="s">
        <v>145</v>
      </c>
      <c r="B3099" s="15" t="s">
        <v>6532</v>
      </c>
      <c r="C3099" s="15" t="s">
        <v>10540</v>
      </c>
      <c r="D3099" s="15">
        <v>3265412</v>
      </c>
      <c r="E3099" s="15">
        <v>3263928</v>
      </c>
      <c r="F3099" s="15">
        <f>ABS(Tabelle2[[#This Row],[Stop]]-Tabelle2[[#This Row],[Start]]+1)</f>
        <v>1483</v>
      </c>
      <c r="G3099" s="16">
        <f>Tabelle2[[#This Row],[Size '[bp']]]/$F$3118*100</f>
        <v>5.1141105309984759E-2</v>
      </c>
      <c r="H3099" s="15" t="s">
        <v>10541</v>
      </c>
      <c r="I3099" s="14" t="s">
        <v>11585</v>
      </c>
      <c r="J3099" s="14" t="s">
        <v>6554</v>
      </c>
      <c r="K3099" s="24"/>
      <c r="L3099" s="24"/>
      <c r="M3099" s="20"/>
      <c r="N3099" s="20"/>
      <c r="O3099" s="20"/>
      <c r="P3099" s="20"/>
      <c r="Q3099" s="20"/>
    </row>
    <row r="3100" spans="1:17" x14ac:dyDescent="0.25">
      <c r="A3100" s="15" t="s">
        <v>144</v>
      </c>
      <c r="B3100" s="15" t="s">
        <v>6533</v>
      </c>
      <c r="D3100" s="15">
        <v>3265840</v>
      </c>
      <c r="E3100" s="15">
        <v>3266808</v>
      </c>
      <c r="F3100" s="15">
        <f>ABS(Tabelle2[[#This Row],[Stop]]-Tabelle2[[#This Row],[Start]]+1)</f>
        <v>969</v>
      </c>
      <c r="G3100" s="16">
        <f>Tabelle2[[#This Row],[Size '[bp']]]/$F$3118*100</f>
        <v>3.341586719175673E-2</v>
      </c>
      <c r="I3100" s="14" t="s">
        <v>7520</v>
      </c>
      <c r="J3100" s="14" t="s">
        <v>6708</v>
      </c>
      <c r="K3100" s="24"/>
      <c r="L3100" s="24"/>
      <c r="M3100" s="20"/>
      <c r="N3100" s="20"/>
      <c r="O3100" s="20"/>
      <c r="P3100" s="20"/>
      <c r="Q3100" s="20"/>
    </row>
    <row r="3101" spans="1:17" x14ac:dyDescent="0.25">
      <c r="A3101" s="15" t="s">
        <v>143</v>
      </c>
      <c r="B3101" s="15" t="s">
        <v>6534</v>
      </c>
      <c r="D3101" s="15">
        <v>3266805</v>
      </c>
      <c r="E3101" s="15">
        <v>3269318</v>
      </c>
      <c r="F3101" s="15">
        <f>ABS(Tabelle2[[#This Row],[Stop]]-Tabelle2[[#This Row],[Start]]+1)</f>
        <v>2514</v>
      </c>
      <c r="G3101" s="16">
        <f>Tabelle2[[#This Row],[Size '[bp']]]/$F$3118*100</f>
        <v>8.6695036243628912E-2</v>
      </c>
      <c r="I3101" s="14" t="s">
        <v>6589</v>
      </c>
      <c r="J3101" s="14" t="s">
        <v>11627</v>
      </c>
      <c r="K3101" s="24"/>
      <c r="L3101" s="24"/>
      <c r="M3101" s="20"/>
      <c r="N3101" s="20"/>
      <c r="O3101" s="20"/>
      <c r="P3101" s="20"/>
      <c r="Q3101" s="20"/>
    </row>
    <row r="3102" spans="1:17" ht="25.5" x14ac:dyDescent="0.25">
      <c r="A3102" s="15" t="s">
        <v>142</v>
      </c>
      <c r="B3102" s="15" t="s">
        <v>6535</v>
      </c>
      <c r="D3102" s="15">
        <v>3269608</v>
      </c>
      <c r="E3102" s="15">
        <v>3272715</v>
      </c>
      <c r="F3102" s="15">
        <f>ABS(Tabelle2[[#This Row],[Stop]]-Tabelle2[[#This Row],[Start]]+1)</f>
        <v>3108</v>
      </c>
      <c r="G3102" s="16">
        <f>Tabelle2[[#This Row],[Size '[bp']]]/$F$3118*100</f>
        <v>0.10717906628687297</v>
      </c>
      <c r="I3102" s="14" t="s">
        <v>10542</v>
      </c>
      <c r="J3102" s="14" t="s">
        <v>6563</v>
      </c>
      <c r="K3102" s="24"/>
      <c r="L3102" s="24"/>
      <c r="M3102" s="20"/>
      <c r="N3102" s="20"/>
      <c r="O3102" s="20"/>
      <c r="P3102" s="20"/>
      <c r="Q3102" s="20"/>
    </row>
    <row r="3103" spans="1:17" ht="114.75" x14ac:dyDescent="0.25">
      <c r="A3103" s="15" t="s">
        <v>141</v>
      </c>
      <c r="B3103" s="15" t="s">
        <v>6536</v>
      </c>
      <c r="C3103" s="15" t="s">
        <v>10543</v>
      </c>
      <c r="D3103" s="15">
        <v>3272969</v>
      </c>
      <c r="E3103" s="15">
        <v>3273574</v>
      </c>
      <c r="F3103" s="15">
        <f>ABS(Tabelle2[[#This Row],[Stop]]-Tabelle2[[#This Row],[Start]]+1)</f>
        <v>606</v>
      </c>
      <c r="G3103" s="16">
        <f>Tabelle2[[#This Row],[Size '[bp']]]/$F$3118*100</f>
        <v>2.0897848831996468E-2</v>
      </c>
      <c r="H3103" s="15" t="s">
        <v>10544</v>
      </c>
      <c r="I3103" s="14" t="s">
        <v>11176</v>
      </c>
      <c r="J3103" s="14" t="s">
        <v>6758</v>
      </c>
      <c r="K3103" s="30" t="s">
        <v>8849</v>
      </c>
      <c r="L3103" s="30" t="s">
        <v>10706</v>
      </c>
      <c r="M3103" s="20" t="s">
        <v>10881</v>
      </c>
      <c r="N3103" s="20"/>
      <c r="O3103" s="20"/>
      <c r="P3103" s="20"/>
      <c r="Q3103" s="20"/>
    </row>
    <row r="3104" spans="1:17" ht="38.25" x14ac:dyDescent="0.25">
      <c r="A3104" s="15" t="s">
        <v>140</v>
      </c>
      <c r="B3104" s="15" t="s">
        <v>6537</v>
      </c>
      <c r="C3104" s="15" t="s">
        <v>10545</v>
      </c>
      <c r="D3104" s="15">
        <v>3273679</v>
      </c>
      <c r="E3104" s="15">
        <v>3274632</v>
      </c>
      <c r="F3104" s="15">
        <f>ABS(Tabelle2[[#This Row],[Stop]]-Tabelle2[[#This Row],[Start]]+1)</f>
        <v>954</v>
      </c>
      <c r="G3104" s="16">
        <f>Tabelle2[[#This Row],[Size '[bp']]]/$F$3118*100</f>
        <v>3.2898593705816222E-2</v>
      </c>
      <c r="H3104" s="15" t="s">
        <v>10546</v>
      </c>
      <c r="I3104" s="14" t="s">
        <v>10547</v>
      </c>
      <c r="J3104" s="14" t="s">
        <v>6563</v>
      </c>
      <c r="K3104" s="24" t="s">
        <v>10548</v>
      </c>
      <c r="L3104" s="24"/>
      <c r="M3104" s="20"/>
      <c r="N3104" s="20"/>
      <c r="O3104" s="20"/>
      <c r="P3104" s="20"/>
      <c r="Q3104" s="20"/>
    </row>
    <row r="3105" spans="1:17" ht="25.5" x14ac:dyDescent="0.25">
      <c r="A3105" s="15" t="s">
        <v>139</v>
      </c>
      <c r="B3105" s="15" t="s">
        <v>6538</v>
      </c>
      <c r="C3105" s="15" t="s">
        <v>10549</v>
      </c>
      <c r="D3105" s="15">
        <v>3274717</v>
      </c>
      <c r="E3105" s="15">
        <v>3275040</v>
      </c>
      <c r="F3105" s="15">
        <f>ABS(Tabelle2[[#This Row],[Stop]]-Tabelle2[[#This Row],[Start]]+1)</f>
        <v>324</v>
      </c>
      <c r="G3105" s="16">
        <f>Tabelle2[[#This Row],[Size '[bp']]]/$F$3118*100</f>
        <v>1.1173107296314945E-2</v>
      </c>
      <c r="H3105" s="15" t="s">
        <v>10550</v>
      </c>
      <c r="I3105" s="14" t="s">
        <v>10551</v>
      </c>
      <c r="J3105" s="14" t="s">
        <v>6563</v>
      </c>
      <c r="K3105" s="24" t="s">
        <v>10552</v>
      </c>
      <c r="L3105" s="24"/>
      <c r="M3105" s="20"/>
      <c r="N3105" s="20"/>
      <c r="O3105" s="20"/>
      <c r="P3105" s="20"/>
      <c r="Q3105" s="20"/>
    </row>
    <row r="3106" spans="1:17" ht="25.5" x14ac:dyDescent="0.25">
      <c r="A3106" s="15" t="s">
        <v>138</v>
      </c>
      <c r="B3106" s="15" t="s">
        <v>6539</v>
      </c>
      <c r="C3106" s="15" t="s">
        <v>10553</v>
      </c>
      <c r="D3106" s="15">
        <v>3275096</v>
      </c>
      <c r="E3106" s="15">
        <v>3276307</v>
      </c>
      <c r="F3106" s="15">
        <f>ABS(Tabelle2[[#This Row],[Stop]]-Tabelle2[[#This Row],[Start]]+1)</f>
        <v>1212</v>
      </c>
      <c r="G3106" s="16">
        <f>Tabelle2[[#This Row],[Size '[bp']]]/$F$3118*100</f>
        <v>4.1795697663992937E-2</v>
      </c>
      <c r="H3106" s="15" t="s">
        <v>10554</v>
      </c>
      <c r="I3106" s="14" t="s">
        <v>10555</v>
      </c>
      <c r="J3106" s="14" t="s">
        <v>6632</v>
      </c>
      <c r="K3106" s="24" t="s">
        <v>10556</v>
      </c>
      <c r="L3106" s="24"/>
      <c r="M3106" s="20"/>
      <c r="N3106" s="20"/>
      <c r="O3106" s="20"/>
      <c r="P3106" s="20"/>
      <c r="Q3106" s="20"/>
    </row>
    <row r="3107" spans="1:17" x14ac:dyDescent="0.25">
      <c r="A3107" s="15" t="s">
        <v>137</v>
      </c>
      <c r="B3107" s="15" t="s">
        <v>6540</v>
      </c>
      <c r="D3107" s="15">
        <v>3276924</v>
      </c>
      <c r="E3107" s="15">
        <v>3276304</v>
      </c>
      <c r="F3107" s="15">
        <f>ABS(Tabelle2[[#This Row],[Stop]]-Tabelle2[[#This Row],[Start]]+1)</f>
        <v>619</v>
      </c>
      <c r="G3107" s="16">
        <f>Tabelle2[[#This Row],[Size '[bp']]]/$F$3118*100</f>
        <v>2.1346152519811572E-2</v>
      </c>
      <c r="I3107" s="14" t="s">
        <v>6560</v>
      </c>
      <c r="J3107" s="14" t="s">
        <v>11627</v>
      </c>
      <c r="K3107" s="24"/>
      <c r="L3107" s="24"/>
      <c r="M3107" s="20"/>
      <c r="N3107" s="20"/>
      <c r="O3107" s="20"/>
      <c r="P3107" s="20"/>
      <c r="Q3107" s="20"/>
    </row>
    <row r="3108" spans="1:17" ht="25.5" x14ac:dyDescent="0.25">
      <c r="A3108" s="15" t="s">
        <v>136</v>
      </c>
      <c r="B3108" s="15" t="s">
        <v>6541</v>
      </c>
      <c r="C3108" s="15" t="s">
        <v>10557</v>
      </c>
      <c r="D3108" s="15">
        <v>3278080</v>
      </c>
      <c r="E3108" s="15">
        <v>3276941</v>
      </c>
      <c r="F3108" s="15">
        <f>ABS(Tabelle2[[#This Row],[Stop]]-Tabelle2[[#This Row],[Start]]+1)</f>
        <v>1138</v>
      </c>
      <c r="G3108" s="16">
        <f>Tabelle2[[#This Row],[Size '[bp']]]/$F$3118*100</f>
        <v>3.9243815133353108E-2</v>
      </c>
      <c r="H3108" s="15" t="s">
        <v>10558</v>
      </c>
      <c r="I3108" s="14" t="s">
        <v>10559</v>
      </c>
      <c r="J3108" s="14" t="s">
        <v>6628</v>
      </c>
      <c r="K3108" s="30"/>
      <c r="L3108" s="30"/>
      <c r="M3108" s="20" t="s">
        <v>11343</v>
      </c>
      <c r="N3108" s="20"/>
      <c r="O3108" s="20"/>
      <c r="P3108" s="20"/>
      <c r="Q3108" s="20"/>
    </row>
    <row r="3109" spans="1:17" x14ac:dyDescent="0.25">
      <c r="A3109" s="15" t="s">
        <v>135</v>
      </c>
      <c r="B3109" s="15" t="s">
        <v>6542</v>
      </c>
      <c r="C3109" s="15" t="s">
        <v>10560</v>
      </c>
      <c r="D3109" s="15">
        <v>3279063</v>
      </c>
      <c r="E3109" s="15">
        <v>3278140</v>
      </c>
      <c r="F3109" s="15">
        <f>ABS(Tabelle2[[#This Row],[Stop]]-Tabelle2[[#This Row],[Start]]+1)</f>
        <v>922</v>
      </c>
      <c r="G3109" s="16">
        <f>Tabelle2[[#This Row],[Size '[bp']]]/$F$3118*100</f>
        <v>3.179507693580981E-2</v>
      </c>
      <c r="H3109" s="15" t="s">
        <v>10561</v>
      </c>
      <c r="I3109" s="14" t="s">
        <v>7942</v>
      </c>
      <c r="J3109" s="14" t="s">
        <v>6628</v>
      </c>
      <c r="K3109" s="30"/>
      <c r="L3109" s="30"/>
      <c r="M3109" s="20" t="s">
        <v>11343</v>
      </c>
      <c r="N3109" s="20"/>
      <c r="O3109" s="20"/>
      <c r="P3109" s="20"/>
      <c r="Q3109" s="20"/>
    </row>
    <row r="3110" spans="1:17" x14ac:dyDescent="0.25">
      <c r="A3110" s="15" t="s">
        <v>134</v>
      </c>
      <c r="B3110" s="15" t="s">
        <v>6543</v>
      </c>
      <c r="C3110" s="15" t="s">
        <v>10562</v>
      </c>
      <c r="D3110" s="15">
        <v>3279798</v>
      </c>
      <c r="E3110" s="15">
        <v>3279169</v>
      </c>
      <c r="F3110" s="15">
        <f>ABS(Tabelle2[[#This Row],[Stop]]-Tabelle2[[#This Row],[Start]]+1)</f>
        <v>628</v>
      </c>
      <c r="G3110" s="16">
        <f>Tabelle2[[#This Row],[Size '[bp']]]/$F$3118*100</f>
        <v>2.1656516611375878E-2</v>
      </c>
      <c r="H3110" s="15" t="s">
        <v>10563</v>
      </c>
      <c r="I3110" s="14" t="s">
        <v>10564</v>
      </c>
      <c r="J3110" s="14" t="s">
        <v>6628</v>
      </c>
      <c r="K3110" s="30"/>
      <c r="L3110" s="30"/>
      <c r="M3110" s="20"/>
      <c r="N3110" s="20"/>
      <c r="O3110" s="20"/>
      <c r="P3110" s="20"/>
      <c r="Q3110" s="20"/>
    </row>
    <row r="3111" spans="1:17" ht="25.5" x14ac:dyDescent="0.25">
      <c r="A3111" s="15" t="s">
        <v>133</v>
      </c>
      <c r="B3111" s="15" t="s">
        <v>6544</v>
      </c>
      <c r="D3111" s="15">
        <v>3280940</v>
      </c>
      <c r="E3111" s="15">
        <v>3279987</v>
      </c>
      <c r="F3111" s="15">
        <f>ABS(Tabelle2[[#This Row],[Stop]]-Tabelle2[[#This Row],[Start]]+1)</f>
        <v>952</v>
      </c>
      <c r="G3111" s="16">
        <f>Tabelle2[[#This Row],[Size '[bp']]]/$F$3118*100</f>
        <v>3.2829623907690821E-2</v>
      </c>
      <c r="I3111" s="14" t="s">
        <v>10565</v>
      </c>
      <c r="J3111" s="14" t="s">
        <v>7197</v>
      </c>
      <c r="K3111" s="24"/>
      <c r="L3111" s="24"/>
      <c r="M3111" s="20"/>
      <c r="N3111" s="20"/>
      <c r="O3111" s="20"/>
      <c r="P3111" s="20"/>
      <c r="Q3111" s="20"/>
    </row>
    <row r="3112" spans="1:17" x14ac:dyDescent="0.25">
      <c r="A3112" s="15" t="s">
        <v>132</v>
      </c>
      <c r="D3112" s="15">
        <v>3281295</v>
      </c>
      <c r="E3112" s="15">
        <v>3280996</v>
      </c>
      <c r="F3112" s="15">
        <f>ABS(Tabelle2[[#This Row],[Stop]]-Tabelle2[[#This Row],[Start]]+1)</f>
        <v>298</v>
      </c>
      <c r="G3112" s="16">
        <f>Tabelle2[[#This Row],[Size '[bp']]]/$F$3118*100</f>
        <v>1.0276499920684731E-2</v>
      </c>
      <c r="I3112" s="14" t="s">
        <v>6560</v>
      </c>
      <c r="J3112" s="14" t="s">
        <v>11627</v>
      </c>
      <c r="K3112" s="24"/>
      <c r="L3112" s="24"/>
      <c r="M3112" s="20"/>
      <c r="N3112" s="20"/>
      <c r="O3112" s="20"/>
      <c r="P3112" s="20"/>
      <c r="Q3112" s="20"/>
    </row>
    <row r="3113" spans="1:17" ht="25.5" x14ac:dyDescent="0.25">
      <c r="A3113" s="15" t="s">
        <v>131</v>
      </c>
      <c r="B3113" s="15" t="s">
        <v>6545</v>
      </c>
      <c r="C3113" s="15" t="s">
        <v>10566</v>
      </c>
      <c r="D3113" s="15">
        <v>3281677</v>
      </c>
      <c r="E3113" s="15">
        <v>3281276</v>
      </c>
      <c r="F3113" s="15">
        <f>ABS(Tabelle2[[#This Row],[Stop]]-Tabelle2[[#This Row],[Start]]+1)</f>
        <v>400</v>
      </c>
      <c r="G3113" s="16">
        <f>Tabelle2[[#This Row],[Size '[bp']]]/$F$3118*100</f>
        <v>1.3793959625080178E-2</v>
      </c>
      <c r="H3113" s="15" t="s">
        <v>10567</v>
      </c>
      <c r="I3113" s="14" t="s">
        <v>10568</v>
      </c>
      <c r="J3113" s="14" t="s">
        <v>6758</v>
      </c>
      <c r="K3113" s="24"/>
      <c r="L3113" s="24"/>
      <c r="M3113" s="20"/>
      <c r="N3113" s="20"/>
      <c r="O3113" s="20"/>
      <c r="P3113" s="20"/>
      <c r="Q3113" s="20"/>
    </row>
    <row r="3114" spans="1:17" x14ac:dyDescent="0.25">
      <c r="A3114" s="15" t="s">
        <v>130</v>
      </c>
      <c r="B3114" s="15" t="s">
        <v>6546</v>
      </c>
      <c r="C3114" s="15" t="s">
        <v>10569</v>
      </c>
      <c r="D3114" s="15">
        <v>3281860</v>
      </c>
      <c r="E3114" s="15">
        <v>3281717</v>
      </c>
      <c r="F3114" s="15">
        <f>ABS(Tabelle2[[#This Row],[Stop]]-Tabelle2[[#This Row],[Start]]+1)</f>
        <v>142</v>
      </c>
      <c r="G3114" s="16">
        <f>Tabelle2[[#This Row],[Size '[bp']]]/$F$3118*100</f>
        <v>4.8968556669034624E-3</v>
      </c>
      <c r="H3114" s="15" t="s">
        <v>10570</v>
      </c>
      <c r="I3114" s="14" t="s">
        <v>129</v>
      </c>
      <c r="J3114" s="14" t="s">
        <v>6575</v>
      </c>
      <c r="K3114" s="24"/>
      <c r="L3114" s="24"/>
      <c r="M3114" s="20"/>
      <c r="N3114" s="20"/>
      <c r="O3114" s="20"/>
      <c r="P3114" s="20"/>
      <c r="Q3114" s="20"/>
    </row>
    <row r="3115" spans="1:17" x14ac:dyDescent="0.25">
      <c r="A3115" s="15" t="s">
        <v>128</v>
      </c>
      <c r="D3115" s="15">
        <v>3282348</v>
      </c>
      <c r="E3115" s="15">
        <v>3282127</v>
      </c>
      <c r="F3115" s="15">
        <f>ABS(Tabelle2[[#This Row],[Stop]]-Tabelle2[[#This Row],[Start]]+1)</f>
        <v>220</v>
      </c>
      <c r="G3115" s="16">
        <f>Tabelle2[[#This Row],[Size '[bp']]]/$F$3118*100</f>
        <v>7.5866777937940973E-3</v>
      </c>
      <c r="I3115" s="14" t="s">
        <v>120</v>
      </c>
      <c r="J3115" s="14" t="s">
        <v>11627</v>
      </c>
      <c r="K3115" s="24"/>
      <c r="L3115" s="24"/>
      <c r="M3115" s="24"/>
      <c r="N3115" s="20"/>
      <c r="O3115" s="20"/>
      <c r="P3115" s="20"/>
      <c r="Q3115" s="20"/>
    </row>
    <row r="3116" spans="1:17" x14ac:dyDescent="0.25">
      <c r="A3116" s="15" t="s">
        <v>127</v>
      </c>
      <c r="D3116" s="15">
        <v>3282471</v>
      </c>
      <c r="E3116" s="15">
        <v>3282632</v>
      </c>
      <c r="F3116" s="15">
        <f>ABS(Tabelle2[[#This Row],[Stop]]-Tabelle2[[#This Row],[Start]]+1)</f>
        <v>162</v>
      </c>
      <c r="G3116" s="16">
        <f>Tabelle2[[#This Row],[Size '[bp']]]/$F$3118*100</f>
        <v>5.5865536481574723E-3</v>
      </c>
      <c r="I3116" s="14" t="s">
        <v>120</v>
      </c>
      <c r="J3116" s="14" t="s">
        <v>11627</v>
      </c>
      <c r="K3116" s="24"/>
      <c r="L3116" s="24"/>
      <c r="M3116" s="24"/>
      <c r="N3116" s="20"/>
      <c r="O3116" s="20"/>
      <c r="P3116" s="20"/>
      <c r="Q3116" s="20"/>
    </row>
    <row r="3117" spans="1:17" x14ac:dyDescent="0.25">
      <c r="G3117" s="16"/>
      <c r="M3117" s="24"/>
      <c r="N3117" s="20"/>
      <c r="O3117" s="20"/>
      <c r="P3117" s="20"/>
      <c r="Q3117" s="20"/>
    </row>
    <row r="3118" spans="1:17" x14ac:dyDescent="0.25">
      <c r="A3118" s="17" t="s">
        <v>11626</v>
      </c>
      <c r="B3118" s="18"/>
      <c r="C3118" s="18">
        <f>COUNTA(Tabelle2[Gene name, old or alternative gene name OR Locus-Tag of sRNA])+COUNTBLANK(Tabelle2[Gene name, old or alternative gene name OR Locus-Tag of sRNA])</f>
        <v>3114</v>
      </c>
      <c r="D3118" s="18"/>
      <c r="E3118" s="18"/>
      <c r="F3118" s="18">
        <f>SUM(Tabelle2[Size '[bp']])</f>
        <v>2899820</v>
      </c>
      <c r="G3118" s="18">
        <f>SUM(Tabelle2[Size '[%']])</f>
        <v>99.99999999999973</v>
      </c>
      <c r="H3118" s="18"/>
      <c r="I3118" s="19"/>
      <c r="J3118" s="19"/>
      <c r="K3118" s="19"/>
      <c r="L3118" s="19"/>
      <c r="M3118" s="19"/>
      <c r="N3118" s="18">
        <f>SUM(Tabelle2[Deletion of gene in C1 with known function])</f>
        <v>143</v>
      </c>
      <c r="O3118" s="18">
        <f>SUM(Tabelle2[Deletion of gene in C1 with unknown function])</f>
        <v>269</v>
      </c>
      <c r="P3118" s="18">
        <f>SUM(Tabelle2[Deletion of gene in C2 with known function])</f>
        <v>167</v>
      </c>
      <c r="Q3118" s="25">
        <f>SUM(Tabelle2[Deletion of gene in C2 with unknown function])</f>
        <v>298</v>
      </c>
    </row>
  </sheetData>
  <pageMargins left="0.78740157499999996" right="0.78740157499999996" top="0.984251969" bottom="0.984251969" header="0.4921259845" footer="0.492125984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C29" sqref="C29:C30"/>
    </sheetView>
  </sheetViews>
  <sheetFormatPr baseColWidth="10" defaultRowHeight="12.75" x14ac:dyDescent="0.2"/>
  <cols>
    <col min="1" max="1" width="13.140625" style="1" bestFit="1" customWidth="1"/>
    <col min="2" max="2" width="196.42578125" style="32" bestFit="1" customWidth="1"/>
    <col min="3" max="3" width="12.5703125" style="1" bestFit="1" customWidth="1"/>
    <col min="4" max="16384" width="11.42578125" style="32"/>
  </cols>
  <sheetData>
    <row r="2" spans="1:3" ht="51" x14ac:dyDescent="0.2">
      <c r="A2" s="42" t="s">
        <v>10650</v>
      </c>
      <c r="B2" s="43" t="s">
        <v>10654</v>
      </c>
      <c r="C2" s="44" t="s">
        <v>11631</v>
      </c>
    </row>
    <row r="3" spans="1:3" x14ac:dyDescent="0.2">
      <c r="A3" s="1">
        <v>1</v>
      </c>
      <c r="B3" s="35" t="s">
        <v>10655</v>
      </c>
      <c r="C3" s="15">
        <f>COUNTIF(Tabelle2[Functional categorization],"Central carbon metabolism")</f>
        <v>44</v>
      </c>
    </row>
    <row r="4" spans="1:3" x14ac:dyDescent="0.2">
      <c r="A4" s="1">
        <v>2</v>
      </c>
      <c r="B4" s="35" t="s">
        <v>6760</v>
      </c>
      <c r="C4" s="15">
        <f>COUNTIF(Tabelle2[Functional categorization],"Carbon source transport and metabolism")</f>
        <v>185</v>
      </c>
    </row>
    <row r="5" spans="1:3" x14ac:dyDescent="0.2">
      <c r="A5" s="1">
        <v>3</v>
      </c>
      <c r="B5" s="35" t="s">
        <v>10656</v>
      </c>
      <c r="C5" s="15">
        <f>COUNTIF(Tabelle2[Functional categorization],"Anaerobic metabolism")</f>
        <v>4</v>
      </c>
    </row>
    <row r="6" spans="1:3" x14ac:dyDescent="0.2">
      <c r="A6" s="1">
        <v>4</v>
      </c>
      <c r="B6" s="35" t="s">
        <v>7961</v>
      </c>
      <c r="C6" s="15">
        <f>COUNTIF(Tabelle2[Functional categorization],"Respiration and oxidative phosphorylation")</f>
        <v>26</v>
      </c>
    </row>
    <row r="7" spans="1:3" x14ac:dyDescent="0.2">
      <c r="A7" s="1">
        <v>5</v>
      </c>
      <c r="B7" s="35" t="s">
        <v>10657</v>
      </c>
      <c r="C7" s="15">
        <f>COUNTIF(Tabelle2[Functional categorization],"Amino acid transport and metabolism")</f>
        <v>158</v>
      </c>
    </row>
    <row r="8" spans="1:3" x14ac:dyDescent="0.2">
      <c r="A8" s="1">
        <v>6</v>
      </c>
      <c r="B8" s="35" t="s">
        <v>10664</v>
      </c>
      <c r="C8" s="15">
        <f>COUNTIF(Tabelle2[Functional categorization],"Nucleotide transport and metabolism")</f>
        <v>69</v>
      </c>
    </row>
    <row r="9" spans="1:3" x14ac:dyDescent="0.2">
      <c r="A9" s="1">
        <v>7</v>
      </c>
      <c r="B9" s="35" t="s">
        <v>6684</v>
      </c>
      <c r="C9" s="15">
        <f>COUNTIF(Tabelle2[Functional categorization],"Lipid transport and metabolism")</f>
        <v>19</v>
      </c>
    </row>
    <row r="10" spans="1:3" x14ac:dyDescent="0.2">
      <c r="A10" s="1">
        <v>8</v>
      </c>
      <c r="B10" s="35" t="s">
        <v>6653</v>
      </c>
      <c r="C10" s="15">
        <f>COUNTIF(Tabelle2[Functional categorization],"Coenzyme transport and metabolism")</f>
        <v>109</v>
      </c>
    </row>
    <row r="11" spans="1:3" x14ac:dyDescent="0.2">
      <c r="A11" s="1">
        <v>9</v>
      </c>
      <c r="B11" s="35" t="s">
        <v>6597</v>
      </c>
      <c r="C11" s="15">
        <f>COUNTIF(Tabelle2[Functional categorization],"Inorganic ion transport, metabolism, and storage")</f>
        <v>99</v>
      </c>
    </row>
    <row r="12" spans="1:3" x14ac:dyDescent="0.2">
      <c r="A12" s="1">
        <v>10</v>
      </c>
      <c r="B12" s="35" t="s">
        <v>10658</v>
      </c>
      <c r="C12" s="15">
        <f>COUNTIF(Tabelle2[Functional categorization],"Transport and metabolism of further metabolites")</f>
        <v>130</v>
      </c>
    </row>
    <row r="13" spans="1:3" x14ac:dyDescent="0.2">
      <c r="A13" s="1">
        <v>11</v>
      </c>
      <c r="B13" s="35" t="s">
        <v>6632</v>
      </c>
      <c r="C13" s="15">
        <f>COUNTIF(Tabelle2[Functional categorization],"Cell wall/membrane/envelope biogenesis")</f>
        <v>101</v>
      </c>
    </row>
    <row r="14" spans="1:3" x14ac:dyDescent="0.2">
      <c r="B14" s="35"/>
    </row>
    <row r="15" spans="1:3" x14ac:dyDescent="0.2">
      <c r="A15" s="33" t="s">
        <v>10651</v>
      </c>
      <c r="B15" s="34" t="s">
        <v>10659</v>
      </c>
      <c r="C15" s="37"/>
    </row>
    <row r="16" spans="1:3" x14ac:dyDescent="0.2">
      <c r="A16" s="1">
        <v>12</v>
      </c>
      <c r="B16" s="35" t="s">
        <v>6554</v>
      </c>
      <c r="C16" s="15">
        <f>COUNTIF(Tabelle2[Functional categorization],"DNA replication, recombination, repair, and degradation")</f>
        <v>135</v>
      </c>
    </row>
    <row r="17" spans="1:3" x14ac:dyDescent="0.2">
      <c r="A17" s="1">
        <v>13</v>
      </c>
      <c r="B17" s="35" t="s">
        <v>6628</v>
      </c>
      <c r="C17" s="15">
        <f>COUNTIF(Tabelle2[Functional categorization],"Cell division, chromosome partitioning")</f>
        <v>25</v>
      </c>
    </row>
    <row r="18" spans="1:3" x14ac:dyDescent="0.2">
      <c r="A18" s="1">
        <v>14</v>
      </c>
      <c r="B18" s="35" t="s">
        <v>6758</v>
      </c>
      <c r="C18" s="15">
        <f>COUNTIF(Tabelle2[Functional categorization],"Transcription including sigma factors, RNA processing and modification")</f>
        <v>51</v>
      </c>
    </row>
    <row r="19" spans="1:3" x14ac:dyDescent="0.2">
      <c r="A19" s="1">
        <v>15</v>
      </c>
      <c r="B19" s="35" t="s">
        <v>6575</v>
      </c>
      <c r="C19" s="15">
        <f>COUNTIF(Tabelle2[Functional categorization],"Translation, ribosomal structure and biogenesis")</f>
        <v>203</v>
      </c>
    </row>
    <row r="20" spans="1:3" x14ac:dyDescent="0.2">
      <c r="A20" s="1">
        <v>16</v>
      </c>
      <c r="B20" s="35" t="s">
        <v>8203</v>
      </c>
      <c r="C20" s="15">
        <f>COUNTIF(Tabelle2[Functional categorization],"Prophage genes")</f>
        <v>198</v>
      </c>
    </row>
    <row r="21" spans="1:3" x14ac:dyDescent="0.2">
      <c r="B21" s="35"/>
    </row>
    <row r="22" spans="1:3" x14ac:dyDescent="0.2">
      <c r="A22" s="33" t="s">
        <v>10652</v>
      </c>
      <c r="B22" s="34" t="s">
        <v>10660</v>
      </c>
      <c r="C22" s="37"/>
    </row>
    <row r="23" spans="1:3" x14ac:dyDescent="0.2">
      <c r="A23" s="1">
        <v>17</v>
      </c>
      <c r="B23" s="35" t="s">
        <v>10661</v>
      </c>
      <c r="C23" s="15">
        <f>COUNTIF(Tabelle2[Functional categorization],"Protein secretion")</f>
        <v>19</v>
      </c>
    </row>
    <row r="24" spans="1:3" x14ac:dyDescent="0.2">
      <c r="A24" s="1">
        <v>18</v>
      </c>
      <c r="B24" s="35" t="s">
        <v>6585</v>
      </c>
      <c r="C24" s="15">
        <f>COUNTIF(Tabelle2[Functional categorization],"Protein turnover and chaperones")</f>
        <v>57</v>
      </c>
    </row>
    <row r="25" spans="1:3" x14ac:dyDescent="0.2">
      <c r="A25" s="1">
        <v>19</v>
      </c>
      <c r="B25" s="35" t="s">
        <v>10662</v>
      </c>
      <c r="C25" s="15">
        <f>COUNTIF(Tabelle2[Functional categorization],"Post-translational modification")</f>
        <v>12</v>
      </c>
    </row>
    <row r="26" spans="1:3" s="31" customFormat="1" x14ac:dyDescent="0.2">
      <c r="A26" s="40">
        <v>20</v>
      </c>
      <c r="B26" s="41" t="s">
        <v>11628</v>
      </c>
      <c r="C26" s="15">
        <f>COUNTIF(Tabelle2[Functional categorization],"Signal transduction mechanisms")</f>
        <v>166</v>
      </c>
    </row>
    <row r="27" spans="1:3" x14ac:dyDescent="0.2">
      <c r="B27" s="35"/>
    </row>
    <row r="28" spans="1:3" x14ac:dyDescent="0.2">
      <c r="A28" s="33" t="s">
        <v>10653</v>
      </c>
      <c r="B28" s="34" t="s">
        <v>10663</v>
      </c>
      <c r="C28" s="37"/>
    </row>
    <row r="29" spans="1:3" x14ac:dyDescent="0.2">
      <c r="A29" s="1">
        <v>21</v>
      </c>
      <c r="B29" s="35" t="s">
        <v>6563</v>
      </c>
      <c r="C29" s="15">
        <f>COUNTIF(Tabelle2[Functional categorization],"General function prediction only")</f>
        <v>376</v>
      </c>
    </row>
    <row r="30" spans="1:3" x14ac:dyDescent="0.2">
      <c r="A30" s="1">
        <v>22</v>
      </c>
      <c r="B30" s="36" t="s">
        <v>6555</v>
      </c>
      <c r="C30" s="15">
        <f>COUNTIF(Tabelle2[Functional categorization],"Unknown function")</f>
        <v>785</v>
      </c>
    </row>
    <row r="33" spans="1:3" ht="12.75" customHeight="1" x14ac:dyDescent="0.2">
      <c r="A33" s="18" t="s">
        <v>11626</v>
      </c>
      <c r="B33" s="38"/>
      <c r="C33" s="39">
        <f>SUM(C3:C30)</f>
        <v>2971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List of GRS</vt:lpstr>
      <vt:lpstr>Gene annotations</vt:lpstr>
      <vt:lpstr>Functional categorization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Noack</dc:creator>
  <cp:lastModifiedBy>Noack, Stephan</cp:lastModifiedBy>
  <dcterms:created xsi:type="dcterms:W3CDTF">2011-10-19T10:22:37Z</dcterms:created>
  <dcterms:modified xsi:type="dcterms:W3CDTF">2017-07-19T15:38:33Z</dcterms:modified>
</cp:coreProperties>
</file>