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.213\local\koike\proj\e7awg_sw\manuals\feedback_figures\"/>
    </mc:Choice>
  </mc:AlternateContent>
  <xr:revisionPtr revIDLastSave="0" documentId="13_ncr:1_{4F659DF2-8724-4F8E-8660-B81C8F15DE60}" xr6:coauthVersionLast="47" xr6:coauthVersionMax="47" xr10:uidLastSave="{00000000-0000-0000-0000-000000000000}"/>
  <bookViews>
    <workbookView xWindow="-120" yWindow="-120" windowWidth="38640" windowHeight="20925" tabRatio="675" firstSheet="1" activeTab="5" xr2:uid="{B803739A-C1C9-4218-A586-EC4A5DED1E9C}"/>
  </bookViews>
  <sheets>
    <sheet name="Sheet1" sheetId="1" r:id="rId1"/>
    <sheet name="メモリレイアウト" sheetId="7" r:id="rId2"/>
    <sheet name="波形パラメータ" sheetId="4" r:id="rId3"/>
    <sheet name="キャプチャパラメータ" sheetId="6" r:id="rId4"/>
    <sheet name="FB制御コマンド" sheetId="2" r:id="rId5"/>
    <sheet name="コマンドエラーレポート" sheetId="3" r:id="rId6"/>
    <sheet name="通信パケット" sheetId="5" r:id="rId7"/>
    <sheet name="コマンドバッファ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W5" i="3" l="1"/>
  <c r="MS5" i="2"/>
  <c r="JT5" i="2"/>
  <c r="MD5" i="2"/>
  <c r="C5" i="2" s="1"/>
  <c r="FY5" i="3"/>
  <c r="EO5" i="3"/>
  <c r="FL5" i="3"/>
  <c r="AH89" i="7" l="1"/>
  <c r="AH90" i="7"/>
  <c r="AG90" i="7"/>
  <c r="AG89" i="7"/>
  <c r="AG88" i="7"/>
  <c r="AH87" i="7"/>
  <c r="AG87" i="7"/>
  <c r="AH88" i="7"/>
  <c r="AG75" i="7"/>
  <c r="AG74" i="7"/>
  <c r="AH75" i="7"/>
  <c r="AH63" i="7"/>
  <c r="AH64" i="7"/>
  <c r="AH65" i="7"/>
  <c r="AH66" i="7"/>
  <c r="AH67" i="7"/>
  <c r="AH68" i="7"/>
  <c r="AH69" i="7"/>
  <c r="AH70" i="7"/>
  <c r="AH71" i="7"/>
  <c r="AH72" i="7"/>
  <c r="AH73" i="7"/>
  <c r="AH74" i="7"/>
  <c r="AH76" i="7"/>
  <c r="AH77" i="7"/>
  <c r="AH78" i="7"/>
  <c r="AH79" i="7"/>
  <c r="AH80" i="7"/>
  <c r="AH81" i="7"/>
  <c r="AH82" i="7"/>
  <c r="AH83" i="7"/>
  <c r="AH84" i="7"/>
  <c r="AH85" i="7"/>
  <c r="AH86" i="7"/>
  <c r="AG65" i="7"/>
  <c r="AG66" i="7" s="1"/>
  <c r="AG67" i="7" s="1"/>
  <c r="AG68" i="7" s="1"/>
  <c r="AG69" i="7" s="1"/>
  <c r="AG70" i="7" s="1"/>
  <c r="AG71" i="7" s="1"/>
  <c r="AG72" i="7" s="1"/>
  <c r="AG73" i="7" s="1"/>
  <c r="AG76" i="7" s="1"/>
  <c r="AG77" i="7" s="1"/>
  <c r="AG78" i="7" s="1"/>
  <c r="AG79" i="7" s="1"/>
  <c r="AG80" i="7" s="1"/>
  <c r="AG81" i="7" s="1"/>
  <c r="AG82" i="7" s="1"/>
  <c r="AG83" i="7" s="1"/>
  <c r="AG84" i="7" s="1"/>
  <c r="AG85" i="7" s="1"/>
  <c r="AG86" i="7" s="1"/>
  <c r="AG64" i="7"/>
  <c r="AG62" i="7"/>
  <c r="AG63" i="7"/>
  <c r="AG61" i="7"/>
  <c r="AH62" i="7"/>
  <c r="AG58" i="7"/>
  <c r="AG59" i="7"/>
  <c r="AH61" i="7"/>
  <c r="AG60" i="7"/>
  <c r="AH60" i="7"/>
  <c r="AH59" i="7"/>
  <c r="AH58" i="7"/>
  <c r="AH57" i="7"/>
  <c r="AG57" i="7"/>
  <c r="R5" i="3" l="1"/>
  <c r="BB5" i="3"/>
  <c r="GU19" i="5" l="1"/>
  <c r="AM5" i="3"/>
  <c r="CK45" i="4"/>
  <c r="CK54" i="4"/>
  <c r="CK48" i="4"/>
  <c r="CM14" i="4"/>
  <c r="CM20" i="4"/>
  <c r="IA19" i="5"/>
  <c r="HW19" i="5"/>
  <c r="HS19" i="5"/>
  <c r="HO19" i="5"/>
  <c r="HK19" i="5"/>
  <c r="HG19" i="5"/>
  <c r="HC19" i="5"/>
  <c r="GY19" i="5"/>
  <c r="GQ19" i="5"/>
  <c r="GM19" i="5"/>
  <c r="GI19" i="5"/>
  <c r="GE19" i="5"/>
  <c r="GA19" i="5"/>
  <c r="FW19" i="5"/>
  <c r="FS19" i="5"/>
  <c r="IA4" i="5"/>
  <c r="HW4" i="5"/>
  <c r="HS4" i="5"/>
  <c r="HO4" i="5"/>
  <c r="HK4" i="5"/>
  <c r="HG4" i="5"/>
  <c r="HC4" i="5"/>
  <c r="GY4" i="5"/>
  <c r="GU4" i="5"/>
  <c r="GQ4" i="5"/>
  <c r="GM4" i="5"/>
  <c r="GI4" i="5"/>
  <c r="GE4" i="5"/>
  <c r="GA4" i="5"/>
  <c r="FW4" i="5"/>
  <c r="FS4" i="5"/>
  <c r="FF4" i="5"/>
  <c r="FB4" i="5"/>
  <c r="EX4" i="5"/>
  <c r="ET4" i="5"/>
  <c r="EP4" i="5"/>
  <c r="EL4" i="5"/>
  <c r="EH4" i="5"/>
  <c r="ED4" i="5"/>
  <c r="DS4" i="5"/>
  <c r="DO4" i="5"/>
  <c r="DK4" i="5"/>
  <c r="DG4" i="5"/>
  <c r="DC4" i="5"/>
  <c r="CY4" i="5"/>
  <c r="CU4" i="5"/>
  <c r="CQ4" i="5"/>
  <c r="CG4" i="5"/>
  <c r="CC4" i="5"/>
  <c r="BY4" i="5"/>
  <c r="BU4" i="5"/>
  <c r="BL4" i="5" l="1"/>
  <c r="BH4" i="5"/>
  <c r="BD4" i="5"/>
  <c r="AZ4" i="5"/>
  <c r="AP4" i="5" l="1"/>
  <c r="AL4" i="5"/>
  <c r="AH4" i="5"/>
  <c r="AD4" i="5"/>
  <c r="S4" i="5"/>
  <c r="O4" i="5"/>
  <c r="K4" i="5"/>
  <c r="G4" i="5"/>
  <c r="EA5" i="3" l="1"/>
  <c r="DJ5" i="3"/>
  <c r="CR5" i="3"/>
  <c r="BZ5" i="3"/>
  <c r="HF5" i="2" l="1"/>
  <c r="GF5" i="2"/>
</calcChain>
</file>

<file path=xl/sharedStrings.xml><?xml version="1.0" encoding="utf-8"?>
<sst xmlns="http://schemas.openxmlformats.org/spreadsheetml/2006/main" count="1558" uniqueCount="620">
  <si>
    <t>AWG スタートコマンド</t>
    <phoneticPr fontId="1"/>
  </si>
  <si>
    <t>予約</t>
    <rPh sb="0" eb="2">
      <t>ヨヤク</t>
    </rPh>
    <phoneticPr fontId="1"/>
  </si>
  <si>
    <t>AWG ID リスト</t>
    <phoneticPr fontId="1"/>
  </si>
  <si>
    <t>コマンド No</t>
    <phoneticPr fontId="1"/>
  </si>
  <si>
    <t>停止フラグ</t>
    <rPh sb="0" eb="2">
      <t>テイシ</t>
    </rPh>
    <phoneticPr fontId="1"/>
  </si>
  <si>
    <t>64 bits</t>
    <phoneticPr fontId="1"/>
  </si>
  <si>
    <t>16 bits</t>
    <phoneticPr fontId="1"/>
  </si>
  <si>
    <t>7 bits</t>
    <phoneticPr fontId="1"/>
  </si>
  <si>
    <t>1bit</t>
    <phoneticPr fontId="1"/>
  </si>
  <si>
    <t>共通フィールド</t>
    <rPh sb="0" eb="2">
      <t>キョウツウ</t>
    </rPh>
    <phoneticPr fontId="1"/>
  </si>
  <si>
    <t>24 bits</t>
    <phoneticPr fontId="1"/>
  </si>
  <si>
    <t>コマンド ID</t>
    <phoneticPr fontId="1"/>
  </si>
  <si>
    <t>byte</t>
    <phoneticPr fontId="1"/>
  </si>
  <si>
    <t>N bits</t>
    <phoneticPr fontId="1"/>
  </si>
  <si>
    <t>・・・</t>
    <phoneticPr fontId="1"/>
  </si>
  <si>
    <t>N-1</t>
    <phoneticPr fontId="1"/>
  </si>
  <si>
    <t>N-2</t>
    <phoneticPr fontId="1"/>
  </si>
  <si>
    <t>bit</t>
    <phoneticPr fontId="1"/>
  </si>
  <si>
    <t>(MSB)</t>
    <phoneticPr fontId="1"/>
  </si>
  <si>
    <t>(LSB)</t>
    <phoneticPr fontId="1"/>
  </si>
  <si>
    <t>スタート時刻</t>
    <rPh sb="4" eb="6">
      <t>ジコク</t>
    </rPh>
    <phoneticPr fontId="1"/>
  </si>
  <si>
    <t>キャプチャユニット ID リスト</t>
    <phoneticPr fontId="1"/>
  </si>
  <si>
    <t>キャプチャ終了フェンスコマンド</t>
    <rPh sb="5" eb="7">
      <t>シュウリョウ</t>
    </rPh>
    <phoneticPr fontId="1"/>
  </si>
  <si>
    <t>終了確認時刻</t>
    <rPh sb="0" eb="2">
      <t>シュウリョウ</t>
    </rPh>
    <rPh sb="2" eb="4">
      <t>カクニン</t>
    </rPh>
    <rPh sb="4" eb="6">
      <t>ジコク</t>
    </rPh>
    <phoneticPr fontId="1"/>
  </si>
  <si>
    <t>強制停止フラグ</t>
    <rPh sb="0" eb="4">
      <t>キョウセイテイシ</t>
    </rPh>
    <phoneticPr fontId="1"/>
  </si>
  <si>
    <t>終了待ちフラグ</t>
    <rPh sb="0" eb="2">
      <t>シュウリョウ</t>
    </rPh>
    <rPh sb="2" eb="3">
      <t>マ</t>
    </rPh>
    <phoneticPr fontId="1"/>
  </si>
  <si>
    <t>1 bit</t>
    <phoneticPr fontId="1"/>
  </si>
  <si>
    <t>22 bits</t>
    <phoneticPr fontId="1"/>
  </si>
  <si>
    <t>フィードバックチャネル ID</t>
    <phoneticPr fontId="1"/>
  </si>
  <si>
    <t>10 bits</t>
    <phoneticPr fontId="1"/>
  </si>
  <si>
    <t>28 bits</t>
    <phoneticPr fontId="1"/>
  </si>
  <si>
    <t>キャプチャパラメータ設定コマンド</t>
    <phoneticPr fontId="1"/>
  </si>
  <si>
    <t>設定要素</t>
    <rPh sb="0" eb="4">
      <t>セッテイヨウソ</t>
    </rPh>
    <phoneticPr fontId="1"/>
  </si>
  <si>
    <t>11 bits</t>
    <phoneticPr fontId="1"/>
  </si>
  <si>
    <t>5 bits</t>
    <phoneticPr fontId="1"/>
  </si>
  <si>
    <t>アドレスオフセット</t>
    <phoneticPr fontId="1"/>
  </si>
  <si>
    <t>36 bits</t>
    <phoneticPr fontId="1"/>
  </si>
  <si>
    <t>キャプチャアドレス設定コマンド</t>
    <rPh sb="9" eb="11">
      <t>セッテイ</t>
    </rPh>
    <phoneticPr fontId="1"/>
  </si>
  <si>
    <t>フィードバック値計算コマンド</t>
    <rPh sb="7" eb="8">
      <t>アタイ</t>
    </rPh>
    <rPh sb="8" eb="10">
      <t>ケイサン</t>
    </rPh>
    <phoneticPr fontId="1"/>
  </si>
  <si>
    <t>データオフセット</t>
    <phoneticPr fontId="1"/>
  </si>
  <si>
    <t>中断フラグ</t>
    <rPh sb="0" eb="2">
      <t>チュウダン</t>
    </rPh>
    <phoneticPr fontId="1"/>
  </si>
  <si>
    <t>AWG スタートコマンドエラーレポート</t>
    <phoneticPr fontId="1"/>
  </si>
  <si>
    <t>レポート No</t>
    <phoneticPr fontId="1"/>
  </si>
  <si>
    <t>レポート ID</t>
    <phoneticPr fontId="1"/>
  </si>
  <si>
    <t>キャプチャ終了フェンスコマンドエラーレポート</t>
    <phoneticPr fontId="1"/>
  </si>
  <si>
    <t>ライトエラー</t>
    <phoneticPr fontId="1"/>
  </si>
  <si>
    <t>リードエラー</t>
    <phoneticPr fontId="1"/>
  </si>
  <si>
    <t>波形パラメータ設定コマンドエラー</t>
    <rPh sb="0" eb="2">
      <t>ハケイ</t>
    </rPh>
    <phoneticPr fontId="1"/>
  </si>
  <si>
    <t>キャプチャパラメータ設定コマンドエラー</t>
    <phoneticPr fontId="1"/>
  </si>
  <si>
    <t>キャプチャアドレス設定コマンドエラー</t>
    <phoneticPr fontId="1"/>
  </si>
  <si>
    <t>フィードバック値計算コマンドエラーレポート</t>
    <phoneticPr fontId="1"/>
  </si>
  <si>
    <t>シーケンサ制御レジスタ</t>
    <rPh sb="5" eb="7">
      <t>セイギョ</t>
    </rPh>
    <phoneticPr fontId="1"/>
  </si>
  <si>
    <t>レジスタ名</t>
    <rPh sb="4" eb="5">
      <t>メイ</t>
    </rPh>
    <phoneticPr fontId="1"/>
  </si>
  <si>
    <t>アドレス</t>
    <phoneticPr fontId="1"/>
  </si>
  <si>
    <t>フィールド名</t>
    <rPh sb="5" eb="6">
      <t>メイ</t>
    </rPh>
    <phoneticPr fontId="1"/>
  </si>
  <si>
    <t>R/W</t>
    <phoneticPr fontId="1"/>
  </si>
  <si>
    <t>説明</t>
    <rPh sb="0" eb="2">
      <t>セツメイ</t>
    </rPh>
    <phoneticPr fontId="1"/>
  </si>
  <si>
    <t>バージョン</t>
    <phoneticPr fontId="1"/>
  </si>
  <si>
    <t>0x0</t>
    <phoneticPr fontId="1"/>
  </si>
  <si>
    <t>[31:0]</t>
    <phoneticPr fontId="1"/>
  </si>
  <si>
    <t>version</t>
    <phoneticPr fontId="1"/>
  </si>
  <si>
    <t>r</t>
    <phoneticPr fontId="1"/>
  </si>
  <si>
    <t>シーケンサのバージョン</t>
    <phoneticPr fontId="1"/>
  </si>
  <si>
    <t>コントロール</t>
    <phoneticPr fontId="1"/>
  </si>
  <si>
    <t>0x4</t>
  </si>
  <si>
    <t>[0]</t>
    <phoneticPr fontId="1"/>
  </si>
  <si>
    <t>reset</t>
    <phoneticPr fontId="1"/>
  </si>
  <si>
    <t>rw</t>
    <phoneticPr fontId="1"/>
  </si>
  <si>
    <t>0 : フィードバックシステム全体のリセットを解除します
1 : フィードバックシステム全体にリセットをかけます</t>
    <rPh sb="15" eb="17">
      <t>ゼンタイ</t>
    </rPh>
    <rPh sb="23" eb="25">
      <t>カイジョ</t>
    </rPh>
    <phoneticPr fontId="1"/>
  </si>
  <si>
    <t>[1]</t>
    <phoneticPr fontId="1"/>
  </si>
  <si>
    <t>start</t>
    <phoneticPr fontId="1"/>
  </si>
  <si>
    <t>0 から 1 になったとき, シーケンサが RUNNING 状態になり，コマンド処理を開始します</t>
    <rPh sb="30" eb="32">
      <t>ジョウタイ</t>
    </rPh>
    <rPh sb="40" eb="42">
      <t>ショリ</t>
    </rPh>
    <rPh sb="43" eb="45">
      <t>カイシ</t>
    </rPh>
    <phoneticPr fontId="1"/>
  </si>
  <si>
    <t>[2]</t>
    <phoneticPr fontId="1"/>
  </si>
  <si>
    <t>terminate</t>
    <phoneticPr fontId="1"/>
  </si>
  <si>
    <t>[3]</t>
    <phoneticPr fontId="1"/>
  </si>
  <si>
    <t>cmd clr</t>
    <phoneticPr fontId="1"/>
  </si>
  <si>
    <t>[4]</t>
    <phoneticPr fontId="1"/>
  </si>
  <si>
    <t>err report clr</t>
    <phoneticPr fontId="1"/>
  </si>
  <si>
    <t>1 のとき未送信のコマンドエラーレポートをクリアします
コマンドエラーレポートの送信を無効にしてから 1 にして下さい</t>
    <rPh sb="40" eb="42">
      <t>ソウシン</t>
    </rPh>
    <rPh sb="43" eb="45">
      <t>ムコウ</t>
    </rPh>
    <rPh sb="56" eb="57">
      <t>クダ</t>
    </rPh>
    <phoneticPr fontId="1"/>
  </si>
  <si>
    <t>[5]</t>
    <phoneticPr fontId="1"/>
  </si>
  <si>
    <t>done clr</t>
    <phoneticPr fontId="1"/>
  </si>
  <si>
    <t>0 から 1 になったとき, ステータスレジスタの done フィールドを 0 にします</t>
    <phoneticPr fontId="1"/>
  </si>
  <si>
    <t>[6]</t>
    <phoneticPr fontId="1"/>
  </si>
  <si>
    <t>err report send en</t>
    <phoneticPr fontId="1"/>
  </si>
  <si>
    <t>0 : シーケンサのコマンドエラーレポートの送信を無効にします
1 : シーケンサのコマンドエラーレポートの送信を有効にします
無効にしてもコマンドエラーレポートは生成され、シーケンサ内部の FIFO に格納されます</t>
    <rPh sb="22" eb="24">
      <t>ソウシン</t>
    </rPh>
    <rPh sb="25" eb="27">
      <t>ムコウ</t>
    </rPh>
    <rPh sb="54" eb="56">
      <t>ソウシン</t>
    </rPh>
    <rPh sb="57" eb="59">
      <t>ユウコウ</t>
    </rPh>
    <rPh sb="64" eb="66">
      <t>ムコウ</t>
    </rPh>
    <rPh sb="82" eb="84">
      <t>セイセイ</t>
    </rPh>
    <rPh sb="92" eb="94">
      <t>ナイブ</t>
    </rPh>
    <rPh sb="102" eb="104">
      <t>カクノウ</t>
    </rPh>
    <phoneticPr fontId="1"/>
  </si>
  <si>
    <t>-</t>
    <phoneticPr fontId="1"/>
  </si>
  <si>
    <t>宛先UDP ポート</t>
    <rPh sb="0" eb="2">
      <t>アテサキ</t>
    </rPh>
    <phoneticPr fontId="1"/>
  </si>
  <si>
    <t>0x8</t>
    <phoneticPr fontId="1"/>
  </si>
  <si>
    <t>[15:0]</t>
    <phoneticPr fontId="1"/>
  </si>
  <si>
    <t>dest udp port</t>
    <phoneticPr fontId="1"/>
  </si>
  <si>
    <t>シーケンサから送信する UDP パケットの宛先ポート番号</t>
    <rPh sb="7" eb="9">
      <t>ソウシン</t>
    </rPh>
    <rPh sb="21" eb="23">
      <t>アテサキ</t>
    </rPh>
    <rPh sb="26" eb="28">
      <t>バンゴウ</t>
    </rPh>
    <phoneticPr fontId="1"/>
  </si>
  <si>
    <t>[31:16]</t>
    <phoneticPr fontId="1"/>
  </si>
  <si>
    <t>宛先 IP アドレス</t>
    <rPh sb="0" eb="2">
      <t>アテサキ</t>
    </rPh>
    <phoneticPr fontId="1"/>
  </si>
  <si>
    <t>コマンドエラーレポートの宛先 IP アドレス</t>
    <rPh sb="12" eb="14">
      <t>アテサキ</t>
    </rPh>
    <phoneticPr fontId="1"/>
  </si>
  <si>
    <t>ステータス</t>
    <phoneticPr fontId="1"/>
  </si>
  <si>
    <t>0x10</t>
  </si>
  <si>
    <t>wakeup</t>
    <phoneticPr fontId="1"/>
  </si>
  <si>
    <t>0 : フィードバックシステムの中にリセット中のモジュールがあります
1 : フィードバックシステムの中にリセット中のモジュールはありません</t>
    <rPh sb="16" eb="17">
      <t>チュウ</t>
    </rPh>
    <rPh sb="51" eb="52">
      <t>ナカ</t>
    </rPh>
    <phoneticPr fontId="1"/>
  </si>
  <si>
    <t>busy</t>
    <phoneticPr fontId="1"/>
  </si>
  <si>
    <t>r</t>
  </si>
  <si>
    <t>0 : シーケンサは RUNNING 状態ではありません
1 : シーケンサは RUNNING 状態です</t>
    <rPh sb="19" eb="21">
      <t>ジョウタイ</t>
    </rPh>
    <phoneticPr fontId="1"/>
  </si>
  <si>
    <t>done</t>
    <phoneticPr fontId="1"/>
  </si>
  <si>
    <t>0 : シーケンサはコマンドの処理を終えていません
1 : シーケンサはコマンドの処理を終え，IDLE 状態です
シーケンサのコマンドの処理を中断した場合も 1 になります</t>
    <rPh sb="15" eb="17">
      <t>ショリ</t>
    </rPh>
    <rPh sb="18" eb="19">
      <t>オ</t>
    </rPh>
    <rPh sb="41" eb="43">
      <t>ショリ</t>
    </rPh>
    <rPh sb="44" eb="45">
      <t>オ</t>
    </rPh>
    <rPh sb="52" eb="54">
      <t>ジョウタイ</t>
    </rPh>
    <rPh sb="66" eb="68">
      <t>ショリ</t>
    </rPh>
    <rPh sb="69" eb="71">
      <t>チュウダン</t>
    </rPh>
    <phoneticPr fontId="1"/>
  </si>
  <si>
    <t>err report active</t>
    <phoneticPr fontId="1"/>
  </si>
  <si>
    <t>ｒ</t>
    <phoneticPr fontId="1"/>
  </si>
  <si>
    <t>0 : コマンドエラーレポートの送信が無効になっています
1 : コマンドエラーレポートの送信が有効になっています</t>
    <rPh sb="16" eb="18">
      <t>ソウシン</t>
    </rPh>
    <rPh sb="19" eb="21">
      <t>ムコウ</t>
    </rPh>
    <rPh sb="45" eb="47">
      <t>ソウシン</t>
    </rPh>
    <rPh sb="48" eb="50">
      <t>ユウコウ</t>
    </rPh>
    <phoneticPr fontId="1"/>
  </si>
  <si>
    <t>エラー</t>
    <phoneticPr fontId="1"/>
  </si>
  <si>
    <t>0x14</t>
    <phoneticPr fontId="1"/>
  </si>
  <si>
    <t>err fifo overflow</t>
    <phoneticPr fontId="1"/>
  </si>
  <si>
    <t>0 : シーケンサは エラーレポート FIFO オーバーフローを起こしていません
1 : シーケンサは エラーレポート FIFO オーバーフローを起こしています
フィードバックシステム全体をリセットすると 0 に戻ります</t>
    <phoneticPr fontId="1"/>
  </si>
  <si>
    <t>0x18</t>
    <phoneticPr fontId="1"/>
  </si>
  <si>
    <t>0x1C</t>
    <phoneticPr fontId="1"/>
  </si>
  <si>
    <t>num successful cmds</t>
    <phoneticPr fontId="1"/>
  </si>
  <si>
    <t>0x20</t>
    <phoneticPr fontId="1"/>
  </si>
  <si>
    <t>num err cmds</t>
    <phoneticPr fontId="1"/>
  </si>
  <si>
    <t>0x24</t>
    <phoneticPr fontId="1"/>
  </si>
  <si>
    <t>コマンドエラーレポート数</t>
    <rPh sb="11" eb="12">
      <t>スウ</t>
    </rPh>
    <phoneticPr fontId="1"/>
  </si>
  <si>
    <t>0x28</t>
    <phoneticPr fontId="1"/>
  </si>
  <si>
    <t>num cmd err reports</t>
    <phoneticPr fontId="1"/>
  </si>
  <si>
    <t>[31:2]</t>
    <phoneticPr fontId="1"/>
  </si>
  <si>
    <t>発行後，未送信のコマンドエラーレポートの数</t>
    <rPh sb="0" eb="2">
      <t>ハッコウ</t>
    </rPh>
    <rPh sb="2" eb="3">
      <t>ゴ</t>
    </rPh>
    <rPh sb="4" eb="7">
      <t>ミソウシン</t>
    </rPh>
    <rPh sb="20" eb="21">
      <t>カズ</t>
    </rPh>
    <phoneticPr fontId="1"/>
  </si>
  <si>
    <t>0xC</t>
    <phoneticPr fontId="1"/>
  </si>
  <si>
    <t>Byte 0</t>
  </si>
  <si>
    <t>[39:32]</t>
    <phoneticPr fontId="1"/>
  </si>
  <si>
    <t>[31:24]</t>
    <phoneticPr fontId="1"/>
  </si>
  <si>
    <t>[23:16]</t>
    <phoneticPr fontId="1"/>
  </si>
  <si>
    <t>Byte 4</t>
    <phoneticPr fontId="1"/>
  </si>
  <si>
    <t>[15:8]</t>
    <phoneticPr fontId="1"/>
  </si>
  <si>
    <t>[7:0]</t>
    <phoneticPr fontId="1"/>
  </si>
  <si>
    <t>バイト数</t>
    <rPh sb="3" eb="4">
      <t>スウ</t>
    </rPh>
    <phoneticPr fontId="1"/>
  </si>
  <si>
    <t>Byte 8</t>
    <phoneticPr fontId="1"/>
  </si>
  <si>
    <t>レジスタ値 1</t>
    <rPh sb="4" eb="5">
      <t>アタイ</t>
    </rPh>
    <phoneticPr fontId="1"/>
  </si>
  <si>
    <t>[47:40]</t>
    <phoneticPr fontId="1"/>
  </si>
  <si>
    <t>[55:48]</t>
    <phoneticPr fontId="1"/>
  </si>
  <si>
    <t>[63:56]</t>
    <phoneticPr fontId="1"/>
  </si>
  <si>
    <t>[71:64]</t>
    <phoneticPr fontId="1"/>
  </si>
  <si>
    <t>[79:72]</t>
    <phoneticPr fontId="1"/>
  </si>
  <si>
    <t>[87:80]</t>
    <phoneticPr fontId="1"/>
  </si>
  <si>
    <t>[95:88]</t>
    <phoneticPr fontId="1"/>
  </si>
  <si>
    <t>[103:96]</t>
    <phoneticPr fontId="1"/>
  </si>
  <si>
    <t>[111:104]</t>
    <phoneticPr fontId="1"/>
  </si>
  <si>
    <t>[119:112]</t>
    <phoneticPr fontId="1"/>
  </si>
  <si>
    <t>[127:120]</t>
    <phoneticPr fontId="1"/>
  </si>
  <si>
    <t>Byte 16</t>
    <phoneticPr fontId="1"/>
  </si>
  <si>
    <t>Byte 24</t>
    <phoneticPr fontId="1"/>
  </si>
  <si>
    <t>Byte 16N</t>
    <phoneticPr fontId="1"/>
  </si>
  <si>
    <t>Byte 16N + 8</t>
    <phoneticPr fontId="1"/>
  </si>
  <si>
    <t>コマンドエラーレポート 1</t>
    <phoneticPr fontId="1"/>
  </si>
  <si>
    <t>コマンドエラーレポート N</t>
    <phoneticPr fontId="1"/>
  </si>
  <si>
    <t>フィードバック制御コマンド 1</t>
    <rPh sb="7" eb="9">
      <t>セイギョ</t>
    </rPh>
    <phoneticPr fontId="1"/>
  </si>
  <si>
    <t>フィードバック制御コマンド N</t>
    <phoneticPr fontId="1"/>
  </si>
  <si>
    <t>フィードバック制御コマンド 1</t>
    <phoneticPr fontId="1"/>
  </si>
  <si>
    <t>アドレスオフセット (HEX)</t>
    <phoneticPr fontId="1"/>
  </si>
  <si>
    <t>チャンク数</t>
    <rPh sb="4" eb="5">
      <t>スウ</t>
    </rPh>
    <phoneticPr fontId="1"/>
  </si>
  <si>
    <t>波形シーケンスリピート回数</t>
    <rPh sb="0" eb="2">
      <t>ハケイ</t>
    </rPh>
    <rPh sb="11" eb="13">
      <t>カイスウ</t>
    </rPh>
    <phoneticPr fontId="1"/>
  </si>
  <si>
    <t>WAITワード数</t>
    <rPh sb="7" eb="8">
      <t>スウ</t>
    </rPh>
    <phoneticPr fontId="1"/>
  </si>
  <si>
    <t>チャンクリピート回数 1</t>
    <rPh sb="8" eb="10">
      <t>カイスウ</t>
    </rPh>
    <phoneticPr fontId="1"/>
  </si>
  <si>
    <t>ポストブランクワード数 1</t>
    <rPh sb="10" eb="11">
      <t>スウ</t>
    </rPh>
    <phoneticPr fontId="1"/>
  </si>
  <si>
    <t>波形パートワード数 1</t>
    <rPh sb="0" eb="2">
      <t>ハケイ</t>
    </rPh>
    <rPh sb="8" eb="9">
      <t>スウ</t>
    </rPh>
    <phoneticPr fontId="1"/>
  </si>
  <si>
    <t>波形パートアドレス 1</t>
    <rPh sb="0" eb="2">
      <t>ハケイ</t>
    </rPh>
    <phoneticPr fontId="1"/>
  </si>
  <si>
    <t>チャンクリピート回数 0</t>
    <rPh sb="8" eb="10">
      <t>カイスウ</t>
    </rPh>
    <phoneticPr fontId="1"/>
  </si>
  <si>
    <t>ポストブランクワード数 0</t>
    <rPh sb="10" eb="11">
      <t>スウ</t>
    </rPh>
    <phoneticPr fontId="1"/>
  </si>
  <si>
    <t>波形パートワード数 0</t>
    <rPh sb="0" eb="2">
      <t>ハケイ</t>
    </rPh>
    <rPh sb="8" eb="9">
      <t>スウ</t>
    </rPh>
    <phoneticPr fontId="1"/>
  </si>
  <si>
    <t>波形パートアドレス 0</t>
    <rPh sb="0" eb="2">
      <t>ハケイ</t>
    </rPh>
    <phoneticPr fontId="1"/>
  </si>
  <si>
    <t>チャンクリピート回数 3</t>
    <rPh sb="8" eb="10">
      <t>カイスウ</t>
    </rPh>
    <phoneticPr fontId="1"/>
  </si>
  <si>
    <t>ポストブランクワード数 3</t>
    <rPh sb="10" eb="11">
      <t>スウ</t>
    </rPh>
    <phoneticPr fontId="1"/>
  </si>
  <si>
    <t>波形パートワード数 3</t>
    <rPh sb="0" eb="2">
      <t>ハケイ</t>
    </rPh>
    <rPh sb="8" eb="9">
      <t>スウ</t>
    </rPh>
    <phoneticPr fontId="1"/>
  </si>
  <si>
    <t>波形パートアドレス 3</t>
    <rPh sb="0" eb="2">
      <t>ハケイ</t>
    </rPh>
    <phoneticPr fontId="1"/>
  </si>
  <si>
    <t>チャンクリピート回数 2</t>
    <rPh sb="8" eb="10">
      <t>カイスウ</t>
    </rPh>
    <phoneticPr fontId="1"/>
  </si>
  <si>
    <t>ポストブランクワード数 2</t>
    <rPh sb="10" eb="11">
      <t>スウ</t>
    </rPh>
    <phoneticPr fontId="1"/>
  </si>
  <si>
    <t>波形パートワード数 2</t>
    <rPh sb="0" eb="2">
      <t>ハケイ</t>
    </rPh>
    <rPh sb="8" eb="9">
      <t>スウ</t>
    </rPh>
    <phoneticPr fontId="1"/>
  </si>
  <si>
    <t>波形パートアドレス 2</t>
    <rPh sb="0" eb="2">
      <t>ハケイ</t>
    </rPh>
    <phoneticPr fontId="1"/>
  </si>
  <si>
    <t>チャンクリピート回数 5</t>
    <rPh sb="8" eb="10">
      <t>カイスウ</t>
    </rPh>
    <phoneticPr fontId="1"/>
  </si>
  <si>
    <t>ポストブランクワード数 5</t>
    <rPh sb="10" eb="11">
      <t>スウ</t>
    </rPh>
    <phoneticPr fontId="1"/>
  </si>
  <si>
    <t>波形パートワード数 5</t>
    <rPh sb="0" eb="2">
      <t>ハケイ</t>
    </rPh>
    <rPh sb="8" eb="9">
      <t>スウ</t>
    </rPh>
    <phoneticPr fontId="1"/>
  </si>
  <si>
    <t>波形パートアドレス 5</t>
    <rPh sb="0" eb="2">
      <t>ハケイ</t>
    </rPh>
    <phoneticPr fontId="1"/>
  </si>
  <si>
    <t>チャンクリピート回数 4</t>
    <rPh sb="8" eb="10">
      <t>カイスウ</t>
    </rPh>
    <phoneticPr fontId="1"/>
  </si>
  <si>
    <t>ポストブランクワード数 4</t>
    <rPh sb="10" eb="11">
      <t>スウ</t>
    </rPh>
    <phoneticPr fontId="1"/>
  </si>
  <si>
    <t>波形パートワード数 4</t>
    <rPh sb="0" eb="2">
      <t>ハケイ</t>
    </rPh>
    <rPh sb="8" eb="9">
      <t>スウ</t>
    </rPh>
    <phoneticPr fontId="1"/>
  </si>
  <si>
    <t>波形パートアドレス 4</t>
    <rPh sb="0" eb="2">
      <t>ハケイ</t>
    </rPh>
    <phoneticPr fontId="1"/>
  </si>
  <si>
    <t>チャンクリピート回数 7</t>
    <rPh sb="8" eb="10">
      <t>カイスウ</t>
    </rPh>
    <phoneticPr fontId="1"/>
  </si>
  <si>
    <t>ポストブランクワード数 7</t>
    <rPh sb="10" eb="11">
      <t>スウ</t>
    </rPh>
    <phoneticPr fontId="1"/>
  </si>
  <si>
    <t>波形パートワード数 7</t>
    <rPh sb="0" eb="2">
      <t>ハケイ</t>
    </rPh>
    <rPh sb="8" eb="9">
      <t>スウ</t>
    </rPh>
    <phoneticPr fontId="1"/>
  </si>
  <si>
    <t>波形パートアドレス 7</t>
    <rPh sb="0" eb="2">
      <t>ハケイ</t>
    </rPh>
    <phoneticPr fontId="1"/>
  </si>
  <si>
    <t>チャンクリピート回数 6</t>
    <rPh sb="8" eb="10">
      <t>カイスウ</t>
    </rPh>
    <phoneticPr fontId="1"/>
  </si>
  <si>
    <t>ポストブランクワード数 6</t>
    <rPh sb="10" eb="11">
      <t>スウ</t>
    </rPh>
    <phoneticPr fontId="1"/>
  </si>
  <si>
    <t>波形パートワード数 6</t>
    <rPh sb="0" eb="2">
      <t>ハケイ</t>
    </rPh>
    <rPh sb="8" eb="9">
      <t>スウ</t>
    </rPh>
    <phoneticPr fontId="1"/>
  </si>
  <si>
    <t>波形パートアドレス 6</t>
    <rPh sb="0" eb="2">
      <t>ハケイ</t>
    </rPh>
    <phoneticPr fontId="1"/>
  </si>
  <si>
    <t>A0</t>
    <phoneticPr fontId="1"/>
  </si>
  <si>
    <t>チャンクリピート回数 9</t>
    <rPh sb="8" eb="10">
      <t>カイスウ</t>
    </rPh>
    <phoneticPr fontId="1"/>
  </si>
  <si>
    <t>ポストブランクワード数 9</t>
    <rPh sb="10" eb="11">
      <t>スウ</t>
    </rPh>
    <phoneticPr fontId="1"/>
  </si>
  <si>
    <t>波形パートワード数 9</t>
    <rPh sb="0" eb="2">
      <t>ハケイ</t>
    </rPh>
    <rPh sb="8" eb="9">
      <t>スウ</t>
    </rPh>
    <phoneticPr fontId="1"/>
  </si>
  <si>
    <t>波形パートアドレス 9</t>
    <rPh sb="0" eb="2">
      <t>ハケイ</t>
    </rPh>
    <phoneticPr fontId="1"/>
  </si>
  <si>
    <t>チャンクリピート回数 8</t>
    <rPh sb="8" eb="10">
      <t>カイスウ</t>
    </rPh>
    <phoneticPr fontId="1"/>
  </si>
  <si>
    <t>ポストブランクワード数 8</t>
    <rPh sb="10" eb="11">
      <t>スウ</t>
    </rPh>
    <phoneticPr fontId="1"/>
  </si>
  <si>
    <t>波形パートワード数 8</t>
    <rPh sb="0" eb="2">
      <t>ハケイ</t>
    </rPh>
    <rPh sb="8" eb="9">
      <t>スウ</t>
    </rPh>
    <phoneticPr fontId="1"/>
  </si>
  <si>
    <t>波形パートアドレス 8</t>
    <rPh sb="0" eb="2">
      <t>ハケイ</t>
    </rPh>
    <phoneticPr fontId="1"/>
  </si>
  <si>
    <t>C0</t>
    <phoneticPr fontId="1"/>
  </si>
  <si>
    <t>チャンクリピート回数 11</t>
    <rPh sb="8" eb="10">
      <t>カイスウ</t>
    </rPh>
    <phoneticPr fontId="1"/>
  </si>
  <si>
    <t>ポストブランクワード数 11</t>
    <rPh sb="10" eb="11">
      <t>スウ</t>
    </rPh>
    <phoneticPr fontId="1"/>
  </si>
  <si>
    <t>波形パートワード数 11</t>
    <rPh sb="0" eb="2">
      <t>ハケイ</t>
    </rPh>
    <rPh sb="8" eb="9">
      <t>スウ</t>
    </rPh>
    <phoneticPr fontId="1"/>
  </si>
  <si>
    <t>波形パートアドレス 11</t>
    <rPh sb="0" eb="2">
      <t>ハケイ</t>
    </rPh>
    <phoneticPr fontId="1"/>
  </si>
  <si>
    <t>チャンクリピート回数 10</t>
    <rPh sb="8" eb="10">
      <t>カイスウ</t>
    </rPh>
    <phoneticPr fontId="1"/>
  </si>
  <si>
    <t>ポストブランクワード数 10</t>
    <rPh sb="10" eb="11">
      <t>スウ</t>
    </rPh>
    <phoneticPr fontId="1"/>
  </si>
  <si>
    <t>波形パートワード数 10</t>
    <rPh sb="0" eb="2">
      <t>ハケイ</t>
    </rPh>
    <rPh sb="8" eb="9">
      <t>スウ</t>
    </rPh>
    <phoneticPr fontId="1"/>
  </si>
  <si>
    <t>波形パートアドレス 10</t>
    <rPh sb="0" eb="2">
      <t>ハケイ</t>
    </rPh>
    <phoneticPr fontId="1"/>
  </si>
  <si>
    <t>E0</t>
    <phoneticPr fontId="1"/>
  </si>
  <si>
    <t>チャンクリピート回数 13</t>
    <rPh sb="8" eb="10">
      <t>カイスウ</t>
    </rPh>
    <phoneticPr fontId="1"/>
  </si>
  <si>
    <t>ポストブランクワード数 13</t>
    <rPh sb="10" eb="11">
      <t>スウ</t>
    </rPh>
    <phoneticPr fontId="1"/>
  </si>
  <si>
    <t>波形パートワード数 13</t>
    <rPh sb="0" eb="2">
      <t>ハケイ</t>
    </rPh>
    <rPh sb="8" eb="9">
      <t>スウ</t>
    </rPh>
    <phoneticPr fontId="1"/>
  </si>
  <si>
    <t>波形パートアドレス 13</t>
    <rPh sb="0" eb="2">
      <t>ハケイ</t>
    </rPh>
    <phoneticPr fontId="1"/>
  </si>
  <si>
    <t>チャンクリピート回数 12</t>
    <rPh sb="8" eb="10">
      <t>カイスウ</t>
    </rPh>
    <phoneticPr fontId="1"/>
  </si>
  <si>
    <t>ポストブランクワード数 12</t>
    <rPh sb="10" eb="11">
      <t>スウ</t>
    </rPh>
    <phoneticPr fontId="1"/>
  </si>
  <si>
    <t>波形パートワード数 12</t>
    <phoneticPr fontId="1"/>
  </si>
  <si>
    <t>波形パートアドレス 12</t>
    <rPh sb="0" eb="2">
      <t>ハケイ</t>
    </rPh>
    <phoneticPr fontId="1"/>
  </si>
  <si>
    <t>チャンクリピート回数 15</t>
    <rPh sb="8" eb="10">
      <t>カイスウ</t>
    </rPh>
    <phoneticPr fontId="1"/>
  </si>
  <si>
    <t>ポストブランクワード数 15</t>
    <rPh sb="10" eb="11">
      <t>スウ</t>
    </rPh>
    <phoneticPr fontId="1"/>
  </si>
  <si>
    <t>波形パートワード数 15</t>
    <rPh sb="0" eb="2">
      <t>ハケイ</t>
    </rPh>
    <rPh sb="8" eb="9">
      <t>スウ</t>
    </rPh>
    <phoneticPr fontId="1"/>
  </si>
  <si>
    <t>波形パートアドレス 15</t>
    <rPh sb="0" eb="2">
      <t>ハケイ</t>
    </rPh>
    <phoneticPr fontId="1"/>
  </si>
  <si>
    <t>チャンクリピート回数 14</t>
    <rPh sb="8" eb="10">
      <t>カイスウ</t>
    </rPh>
    <phoneticPr fontId="1"/>
  </si>
  <si>
    <t>ポストブランクワード数 14</t>
    <rPh sb="10" eb="11">
      <t>スウ</t>
    </rPh>
    <phoneticPr fontId="1"/>
  </si>
  <si>
    <t>波形パートワード数 14</t>
    <rPh sb="0" eb="2">
      <t>ハケイ</t>
    </rPh>
    <rPh sb="8" eb="9">
      <t>スウ</t>
    </rPh>
    <phoneticPr fontId="1"/>
  </si>
  <si>
    <t>波形パートアドレス 14</t>
    <phoneticPr fontId="1"/>
  </si>
  <si>
    <t>予約 (704 Bytes)</t>
    <rPh sb="0" eb="2">
      <t>ヨヤク</t>
    </rPh>
    <phoneticPr fontId="1"/>
  </si>
  <si>
    <t>波形パラメータセット 0
(1 KBytes)</t>
    <rPh sb="0" eb="2">
      <t>ハケイ</t>
    </rPh>
    <phoneticPr fontId="1"/>
  </si>
  <si>
    <t>波形パラメータセット 1
(1 KBytes)</t>
    <rPh sb="0" eb="2">
      <t>ハケイ</t>
    </rPh>
    <phoneticPr fontId="1"/>
  </si>
  <si>
    <t>波形パラメータセット 511
(1 KBytes)</t>
    <rPh sb="0" eb="2">
      <t>ハケイ</t>
    </rPh>
    <phoneticPr fontId="1"/>
  </si>
  <si>
    <t>0x40</t>
    <phoneticPr fontId="1"/>
  </si>
  <si>
    <t>0x60</t>
    <phoneticPr fontId="1"/>
  </si>
  <si>
    <t>0x80</t>
    <phoneticPr fontId="1"/>
  </si>
  <si>
    <t>0xA0</t>
    <phoneticPr fontId="1"/>
  </si>
  <si>
    <t>0xC0</t>
    <phoneticPr fontId="1"/>
  </si>
  <si>
    <t>0xE0</t>
    <phoneticPr fontId="1"/>
  </si>
  <si>
    <t>0x100</t>
    <phoneticPr fontId="1"/>
  </si>
  <si>
    <t>0x120</t>
    <phoneticPr fontId="1"/>
  </si>
  <si>
    <t>0x1_F200_0000</t>
    <phoneticPr fontId="1"/>
  </si>
  <si>
    <t>0x1_F208_0000</t>
    <phoneticPr fontId="1"/>
  </si>
  <si>
    <t>0x1_F1FF_0000</t>
    <phoneticPr fontId="1"/>
  </si>
  <si>
    <t>0x1_F000_0000</t>
    <phoneticPr fontId="1"/>
  </si>
  <si>
    <t>総和終了点</t>
    <rPh sb="0" eb="2">
      <t>ソウワ</t>
    </rPh>
    <rPh sb="2" eb="4">
      <t>シュウリョウ</t>
    </rPh>
    <rPh sb="4" eb="5">
      <t>テン</t>
    </rPh>
    <phoneticPr fontId="1"/>
  </si>
  <si>
    <t>総和開始点</t>
    <rPh sb="0" eb="5">
      <t>ソウワカイシテン</t>
    </rPh>
    <phoneticPr fontId="1"/>
  </si>
  <si>
    <t>総和区間数</t>
    <rPh sb="0" eb="4">
      <t>ソウワクカン</t>
    </rPh>
    <rPh sb="4" eb="5">
      <t>スウ</t>
    </rPh>
    <phoneticPr fontId="1"/>
  </si>
  <si>
    <t>積算区間数</t>
    <rPh sb="0" eb="5">
      <t>セキサンクカンスウ</t>
    </rPh>
    <phoneticPr fontId="1"/>
  </si>
  <si>
    <t>キャプチャディレイ</t>
    <phoneticPr fontId="1"/>
  </si>
  <si>
    <t>信号処理モジュール有効/無効</t>
    <rPh sb="0" eb="4">
      <t>シンゴウショリ</t>
    </rPh>
    <rPh sb="9" eb="11">
      <t>ユウコウ</t>
    </rPh>
    <rPh sb="12" eb="14">
      <t>ムコウ</t>
    </rPh>
    <phoneticPr fontId="1"/>
  </si>
  <si>
    <t>予約 (4064 Bytes)</t>
    <rPh sb="0" eb="2">
      <t>ヨヤク</t>
    </rPh>
    <phoneticPr fontId="1"/>
  </si>
  <si>
    <t>総和区間長 7</t>
    <rPh sb="0" eb="4">
      <t>ソウワクカン</t>
    </rPh>
    <rPh sb="4" eb="5">
      <t>チョウ</t>
    </rPh>
    <phoneticPr fontId="1"/>
  </si>
  <si>
    <t>総和区間長 6</t>
    <rPh sb="0" eb="4">
      <t>ソウワクカン</t>
    </rPh>
    <rPh sb="4" eb="5">
      <t>チョウ</t>
    </rPh>
    <phoneticPr fontId="1"/>
  </si>
  <si>
    <t>総和区間長 5</t>
    <rPh sb="0" eb="4">
      <t>ソウワクカン</t>
    </rPh>
    <rPh sb="4" eb="5">
      <t>チョウ</t>
    </rPh>
    <phoneticPr fontId="1"/>
  </si>
  <si>
    <t>総和区間長 4</t>
    <rPh sb="0" eb="4">
      <t>ソウワクカン</t>
    </rPh>
    <rPh sb="4" eb="5">
      <t>チョウ</t>
    </rPh>
    <phoneticPr fontId="1"/>
  </si>
  <si>
    <t>総和区間長 3</t>
    <rPh sb="0" eb="4">
      <t>ソウワクカン</t>
    </rPh>
    <rPh sb="4" eb="5">
      <t>チョウ</t>
    </rPh>
    <phoneticPr fontId="1"/>
  </si>
  <si>
    <t>総和区間長 2</t>
    <rPh sb="0" eb="4">
      <t>ソウワクカン</t>
    </rPh>
    <rPh sb="4" eb="5">
      <t>チョウ</t>
    </rPh>
    <phoneticPr fontId="1"/>
  </si>
  <si>
    <t>総和区間長 1</t>
    <rPh sb="0" eb="4">
      <t>ソウワクカン</t>
    </rPh>
    <rPh sb="4" eb="5">
      <t>チョウ</t>
    </rPh>
    <phoneticPr fontId="1"/>
  </si>
  <si>
    <t>総和区間長 0</t>
    <rPh sb="0" eb="4">
      <t>ソウワクカン</t>
    </rPh>
    <rPh sb="4" eb="5">
      <t>チョウ</t>
    </rPh>
    <phoneticPr fontId="1"/>
  </si>
  <si>
    <t>総和区間長 4095</t>
    <rPh sb="0" eb="4">
      <t>ソウワクカン</t>
    </rPh>
    <rPh sb="4" eb="5">
      <t>チョウ</t>
    </rPh>
    <phoneticPr fontId="1"/>
  </si>
  <si>
    <t>総和区間長 4094</t>
    <rPh sb="0" eb="4">
      <t>ソウワクカン</t>
    </rPh>
    <rPh sb="4" eb="5">
      <t>チョウ</t>
    </rPh>
    <phoneticPr fontId="1"/>
  </si>
  <si>
    <t>総和区間長 4093</t>
    <rPh sb="0" eb="4">
      <t>ソウワクカン</t>
    </rPh>
    <rPh sb="4" eb="5">
      <t>チョウ</t>
    </rPh>
    <phoneticPr fontId="1"/>
  </si>
  <si>
    <t>総和区間長 4092</t>
    <rPh sb="0" eb="4">
      <t>ソウワクカン</t>
    </rPh>
    <rPh sb="4" eb="5">
      <t>チョウ</t>
    </rPh>
    <phoneticPr fontId="1"/>
  </si>
  <si>
    <t>総和区間長 4091</t>
    <rPh sb="0" eb="4">
      <t>ソウワクカン</t>
    </rPh>
    <rPh sb="4" eb="5">
      <t>チョウ</t>
    </rPh>
    <phoneticPr fontId="1"/>
  </si>
  <si>
    <t>総和区間長 4090</t>
    <rPh sb="0" eb="4">
      <t>ソウワクカン</t>
    </rPh>
    <rPh sb="4" eb="5">
      <t>チョウ</t>
    </rPh>
    <phoneticPr fontId="1"/>
  </si>
  <si>
    <t>総和区間長 4089</t>
    <rPh sb="0" eb="4">
      <t>ソウワクカン</t>
    </rPh>
    <rPh sb="4" eb="5">
      <t>チョウ</t>
    </rPh>
    <phoneticPr fontId="1"/>
  </si>
  <si>
    <t>総和区間長 4088</t>
    <rPh sb="0" eb="4">
      <t>ソウワクカン</t>
    </rPh>
    <rPh sb="4" eb="5">
      <t>チョウ</t>
    </rPh>
    <phoneticPr fontId="1"/>
  </si>
  <si>
    <t>ポストブランク長 7</t>
    <rPh sb="7" eb="8">
      <t>チョウ</t>
    </rPh>
    <phoneticPr fontId="1"/>
  </si>
  <si>
    <t>ポストブランク長 6</t>
    <rPh sb="7" eb="8">
      <t>チョウ</t>
    </rPh>
    <phoneticPr fontId="1"/>
  </si>
  <si>
    <t>ポストブランク長 5</t>
    <rPh sb="7" eb="8">
      <t>チョウ</t>
    </rPh>
    <phoneticPr fontId="1"/>
  </si>
  <si>
    <t>ポストブランク長 4</t>
    <rPh sb="7" eb="8">
      <t>チョウ</t>
    </rPh>
    <phoneticPr fontId="1"/>
  </si>
  <si>
    <t>ポストブランク長 3</t>
    <rPh sb="7" eb="8">
      <t>チョウ</t>
    </rPh>
    <phoneticPr fontId="1"/>
  </si>
  <si>
    <t>ポストブランク長 2</t>
    <rPh sb="7" eb="8">
      <t>チョウ</t>
    </rPh>
    <phoneticPr fontId="1"/>
  </si>
  <si>
    <t>ポストブランク長 1</t>
    <rPh sb="7" eb="8">
      <t>チョウ</t>
    </rPh>
    <phoneticPr fontId="1"/>
  </si>
  <si>
    <t>ポストブランク長 0</t>
    <rPh sb="7" eb="8">
      <t>チョウ</t>
    </rPh>
    <phoneticPr fontId="1"/>
  </si>
  <si>
    <t>ポストブランク長 4095</t>
    <rPh sb="7" eb="8">
      <t>チョウ</t>
    </rPh>
    <phoneticPr fontId="1"/>
  </si>
  <si>
    <t>ポストブランク長 4094</t>
    <rPh sb="7" eb="8">
      <t>チョウ</t>
    </rPh>
    <phoneticPr fontId="1"/>
  </si>
  <si>
    <t>ポストブランク長 4093</t>
    <phoneticPr fontId="1"/>
  </si>
  <si>
    <t>ポストブランク長 4092</t>
    <rPh sb="7" eb="8">
      <t>チョウ</t>
    </rPh>
    <phoneticPr fontId="1"/>
  </si>
  <si>
    <t>ポストブランク長 4091</t>
    <phoneticPr fontId="1"/>
  </si>
  <si>
    <t>ポストブランク長 4090</t>
    <rPh sb="7" eb="8">
      <t>チョウ</t>
    </rPh>
    <phoneticPr fontId="1"/>
  </si>
  <si>
    <t>ポストブランク長 4089</t>
    <rPh sb="7" eb="8">
      <t>チョウ</t>
    </rPh>
    <phoneticPr fontId="1"/>
  </si>
  <si>
    <t>ポストブランク長 4088</t>
    <rPh sb="7" eb="8">
      <t>チョウ</t>
    </rPh>
    <phoneticPr fontId="1"/>
  </si>
  <si>
    <t>複素 FIR 実数係数 7</t>
    <rPh sb="0" eb="2">
      <t>フクソ</t>
    </rPh>
    <rPh sb="7" eb="9">
      <t>ジッスウ</t>
    </rPh>
    <rPh sb="9" eb="11">
      <t>ケイスウ</t>
    </rPh>
    <phoneticPr fontId="1"/>
  </si>
  <si>
    <t>複素 FIR 実数係数 6</t>
    <phoneticPr fontId="1"/>
  </si>
  <si>
    <t>複素 FIR 実数係数 5</t>
    <rPh sb="0" eb="2">
      <t>フクソ</t>
    </rPh>
    <rPh sb="7" eb="9">
      <t>ジッスウ</t>
    </rPh>
    <rPh sb="9" eb="11">
      <t>ケイスウ</t>
    </rPh>
    <phoneticPr fontId="1"/>
  </si>
  <si>
    <t>複素 FIR 実数係数 4</t>
    <rPh sb="0" eb="2">
      <t>フクソ</t>
    </rPh>
    <rPh sb="7" eb="9">
      <t>ジッスウ</t>
    </rPh>
    <rPh sb="9" eb="11">
      <t>ケイスウ</t>
    </rPh>
    <phoneticPr fontId="1"/>
  </si>
  <si>
    <t>複素 FIR 実数係数 3</t>
    <rPh sb="0" eb="2">
      <t>フクソ</t>
    </rPh>
    <rPh sb="7" eb="9">
      <t>ジッスウ</t>
    </rPh>
    <rPh sb="9" eb="11">
      <t>ケイスウ</t>
    </rPh>
    <phoneticPr fontId="1"/>
  </si>
  <si>
    <t>複素 FIR 実数係数 2</t>
    <rPh sb="0" eb="2">
      <t>フクソ</t>
    </rPh>
    <rPh sb="7" eb="9">
      <t>ジッスウ</t>
    </rPh>
    <rPh sb="9" eb="11">
      <t>ケイスウ</t>
    </rPh>
    <phoneticPr fontId="1"/>
  </si>
  <si>
    <t>複素 FIR 実数係数 1</t>
    <rPh sb="0" eb="2">
      <t>フクソ</t>
    </rPh>
    <rPh sb="7" eb="9">
      <t>ジッスウ</t>
    </rPh>
    <rPh sb="9" eb="11">
      <t>ケイスウ</t>
    </rPh>
    <phoneticPr fontId="1"/>
  </si>
  <si>
    <t>複素 FIR 実数係数 0</t>
    <rPh sb="0" eb="2">
      <t>フクソ</t>
    </rPh>
    <rPh sb="7" eb="9">
      <t>ジッスウ</t>
    </rPh>
    <rPh sb="9" eb="11">
      <t>ケイスウ</t>
    </rPh>
    <phoneticPr fontId="1"/>
  </si>
  <si>
    <t>複素 FIR 実数係数 15</t>
    <rPh sb="0" eb="2">
      <t>フクソ</t>
    </rPh>
    <rPh sb="7" eb="9">
      <t>ジッスウ</t>
    </rPh>
    <rPh sb="9" eb="11">
      <t>ケイスウ</t>
    </rPh>
    <phoneticPr fontId="1"/>
  </si>
  <si>
    <t>複素 FIR 実数係数 14</t>
    <phoneticPr fontId="1"/>
  </si>
  <si>
    <t>複素 FIR 実数係数 13</t>
    <rPh sb="0" eb="2">
      <t>フクソ</t>
    </rPh>
    <rPh sb="7" eb="9">
      <t>ジッスウ</t>
    </rPh>
    <rPh sb="9" eb="11">
      <t>ケイスウ</t>
    </rPh>
    <phoneticPr fontId="1"/>
  </si>
  <si>
    <t>複素 FIR 実数係数 12</t>
    <rPh sb="0" eb="2">
      <t>フクソ</t>
    </rPh>
    <rPh sb="7" eb="9">
      <t>ジッスウ</t>
    </rPh>
    <rPh sb="9" eb="11">
      <t>ケイスウ</t>
    </rPh>
    <phoneticPr fontId="1"/>
  </si>
  <si>
    <t>複素 FIR 実数係数 11</t>
    <rPh sb="0" eb="2">
      <t>フクソ</t>
    </rPh>
    <rPh sb="7" eb="9">
      <t>ジッスウ</t>
    </rPh>
    <rPh sb="9" eb="11">
      <t>ケイスウ</t>
    </rPh>
    <phoneticPr fontId="1"/>
  </si>
  <si>
    <t>複素 FIR 実数係数 10</t>
    <rPh sb="0" eb="2">
      <t>フクソ</t>
    </rPh>
    <rPh sb="7" eb="9">
      <t>ジッスウ</t>
    </rPh>
    <rPh sb="9" eb="11">
      <t>ケイスウ</t>
    </rPh>
    <phoneticPr fontId="1"/>
  </si>
  <si>
    <t>複素 FIR 実数係数 9</t>
    <rPh sb="0" eb="2">
      <t>フクソ</t>
    </rPh>
    <rPh sb="7" eb="9">
      <t>ジッスウ</t>
    </rPh>
    <rPh sb="9" eb="11">
      <t>ケイスウ</t>
    </rPh>
    <phoneticPr fontId="1"/>
  </si>
  <si>
    <t>複素 FIR 実数係数 8</t>
    <rPh sb="0" eb="2">
      <t>フクソ</t>
    </rPh>
    <rPh sb="7" eb="9">
      <t>ジッスウ</t>
    </rPh>
    <rPh sb="9" eb="11">
      <t>ケイスウ</t>
    </rPh>
    <phoneticPr fontId="1"/>
  </si>
  <si>
    <t>複素 FIR 虚数係数 7</t>
    <rPh sb="0" eb="2">
      <t>フクソ</t>
    </rPh>
    <rPh sb="9" eb="11">
      <t>ケイスウ</t>
    </rPh>
    <phoneticPr fontId="1"/>
  </si>
  <si>
    <t>複素 FIR 虚数係数 6</t>
    <phoneticPr fontId="1"/>
  </si>
  <si>
    <t>複素 FIR 虚数係数 5</t>
    <rPh sb="0" eb="2">
      <t>フクソ</t>
    </rPh>
    <rPh sb="9" eb="11">
      <t>ケイスウ</t>
    </rPh>
    <phoneticPr fontId="1"/>
  </si>
  <si>
    <t>複素 FIR 虚数係数 4</t>
    <rPh sb="0" eb="2">
      <t>フクソ</t>
    </rPh>
    <rPh sb="9" eb="11">
      <t>ケイスウ</t>
    </rPh>
    <phoneticPr fontId="1"/>
  </si>
  <si>
    <t>複素 FIR 虚数係数 3</t>
    <rPh sb="0" eb="2">
      <t>フクソ</t>
    </rPh>
    <rPh sb="9" eb="11">
      <t>ケイスウ</t>
    </rPh>
    <phoneticPr fontId="1"/>
  </si>
  <si>
    <t>複素 FIR 虚数係数 2</t>
    <rPh sb="0" eb="2">
      <t>フクソ</t>
    </rPh>
    <rPh sb="9" eb="11">
      <t>ケイスウ</t>
    </rPh>
    <phoneticPr fontId="1"/>
  </si>
  <si>
    <t>複素 FIR 虚数係数 1</t>
    <rPh sb="0" eb="2">
      <t>フクソ</t>
    </rPh>
    <rPh sb="9" eb="11">
      <t>ケイスウ</t>
    </rPh>
    <phoneticPr fontId="1"/>
  </si>
  <si>
    <t>複素 FIR 虚数係数 0</t>
    <rPh sb="0" eb="2">
      <t>フクソ</t>
    </rPh>
    <rPh sb="9" eb="11">
      <t>ケイスウ</t>
    </rPh>
    <phoneticPr fontId="1"/>
  </si>
  <si>
    <t>複素 FIR 虚数係数 15</t>
    <rPh sb="0" eb="2">
      <t>フクソ</t>
    </rPh>
    <rPh sb="9" eb="11">
      <t>ケイスウ</t>
    </rPh>
    <phoneticPr fontId="1"/>
  </si>
  <si>
    <t>複素 FIR 虚数係数 14</t>
    <phoneticPr fontId="1"/>
  </si>
  <si>
    <t>複素 FIR 虚数係数 13</t>
    <rPh sb="0" eb="2">
      <t>フクソ</t>
    </rPh>
    <rPh sb="9" eb="11">
      <t>ケイスウ</t>
    </rPh>
    <phoneticPr fontId="1"/>
  </si>
  <si>
    <t>複素 FIR 虚数係数 12</t>
    <rPh sb="0" eb="2">
      <t>フクソ</t>
    </rPh>
    <rPh sb="9" eb="11">
      <t>ケイスウ</t>
    </rPh>
    <phoneticPr fontId="1"/>
  </si>
  <si>
    <t>複素 FIR 虚数係数 11</t>
    <rPh sb="0" eb="2">
      <t>フクソ</t>
    </rPh>
    <rPh sb="9" eb="11">
      <t>ケイスウ</t>
    </rPh>
    <phoneticPr fontId="1"/>
  </si>
  <si>
    <t>複素 FIR 虚数係数 10</t>
    <rPh sb="0" eb="2">
      <t>フクソ</t>
    </rPh>
    <rPh sb="9" eb="11">
      <t>ケイスウ</t>
    </rPh>
    <phoneticPr fontId="1"/>
  </si>
  <si>
    <t>複素 FIR 虚数係数 9</t>
    <rPh sb="0" eb="2">
      <t>フクソ</t>
    </rPh>
    <rPh sb="9" eb="11">
      <t>ケイスウ</t>
    </rPh>
    <phoneticPr fontId="1"/>
  </si>
  <si>
    <t>複素 FIR 虚数係数 8</t>
    <rPh sb="0" eb="2">
      <t>フクソ</t>
    </rPh>
    <rPh sb="9" eb="11">
      <t>ケイスウ</t>
    </rPh>
    <phoneticPr fontId="1"/>
  </si>
  <si>
    <t>予約 (3968 Bytes)</t>
    <rPh sb="0" eb="2">
      <t>ヨヤク</t>
    </rPh>
    <phoneticPr fontId="1"/>
  </si>
  <si>
    <t>I データ FIR 係数 7</t>
    <rPh sb="10" eb="12">
      <t>ケイスウ</t>
    </rPh>
    <phoneticPr fontId="1"/>
  </si>
  <si>
    <t>I データ FIR 係数 6</t>
    <rPh sb="10" eb="12">
      <t>ケイスウ</t>
    </rPh>
    <phoneticPr fontId="1"/>
  </si>
  <si>
    <t>I データ FIR 係数 5</t>
    <rPh sb="10" eb="12">
      <t>ケイスウ</t>
    </rPh>
    <phoneticPr fontId="1"/>
  </si>
  <si>
    <t>I データ FIR 係数 4</t>
    <rPh sb="10" eb="12">
      <t>ケイスウ</t>
    </rPh>
    <phoneticPr fontId="1"/>
  </si>
  <si>
    <t>I データ FIR 係数 3</t>
    <rPh sb="10" eb="12">
      <t>ケイスウ</t>
    </rPh>
    <phoneticPr fontId="1"/>
  </si>
  <si>
    <t>I データ FIR 係数 2</t>
    <phoneticPr fontId="1"/>
  </si>
  <si>
    <t>I データ FIR 係数 1</t>
    <rPh sb="10" eb="12">
      <t>ケイスウ</t>
    </rPh>
    <phoneticPr fontId="1"/>
  </si>
  <si>
    <t>I データ FIR 係数 0</t>
    <rPh sb="10" eb="12">
      <t>ケイスウ</t>
    </rPh>
    <phoneticPr fontId="1"/>
  </si>
  <si>
    <t>Q データ FIR 係数 7</t>
    <rPh sb="10" eb="12">
      <t>ケイスウ</t>
    </rPh>
    <phoneticPr fontId="1"/>
  </si>
  <si>
    <t>Q データ FIR 係数 6</t>
    <rPh sb="10" eb="12">
      <t>ケイスウ</t>
    </rPh>
    <phoneticPr fontId="1"/>
  </si>
  <si>
    <t>Q データ FIR 係数 5</t>
    <rPh sb="10" eb="12">
      <t>ケイスウ</t>
    </rPh>
    <phoneticPr fontId="1"/>
  </si>
  <si>
    <t>Q データ FIR 係数 4</t>
    <rPh sb="10" eb="12">
      <t>ケイスウ</t>
    </rPh>
    <phoneticPr fontId="1"/>
  </si>
  <si>
    <t>Q データ FIR 係数 3</t>
    <rPh sb="10" eb="12">
      <t>ケイスウ</t>
    </rPh>
    <phoneticPr fontId="1"/>
  </si>
  <si>
    <t>Q データ FIR 係数 2</t>
    <rPh sb="10" eb="12">
      <t>ケイスウ</t>
    </rPh>
    <phoneticPr fontId="1"/>
  </si>
  <si>
    <t>Q データ FIR 係数 1</t>
    <rPh sb="10" eb="12">
      <t>ケイスウ</t>
    </rPh>
    <phoneticPr fontId="1"/>
  </si>
  <si>
    <t>Q データ FIR 係数 0</t>
    <rPh sb="10" eb="12">
      <t>ケイスウ</t>
    </rPh>
    <phoneticPr fontId="1"/>
  </si>
  <si>
    <t>予約 (4032 Bytes)</t>
    <rPh sb="0" eb="2">
      <t>ヨヤク</t>
    </rPh>
    <phoneticPr fontId="1"/>
  </si>
  <si>
    <t>窓関数実数係数 7</t>
    <rPh sb="0" eb="3">
      <t>マドカンスウ</t>
    </rPh>
    <rPh sb="3" eb="5">
      <t>ジッスウ</t>
    </rPh>
    <rPh sb="5" eb="7">
      <t>ケイスウ</t>
    </rPh>
    <phoneticPr fontId="1"/>
  </si>
  <si>
    <t>窓関数実数係数 6</t>
    <rPh sb="0" eb="3">
      <t>マドカンスウ</t>
    </rPh>
    <rPh sb="3" eb="5">
      <t>ジッスウ</t>
    </rPh>
    <rPh sb="5" eb="7">
      <t>ケイスウ</t>
    </rPh>
    <phoneticPr fontId="1"/>
  </si>
  <si>
    <t>窓関数実数係数 5</t>
    <rPh sb="0" eb="3">
      <t>マドカンスウ</t>
    </rPh>
    <rPh sb="3" eb="5">
      <t>ジッスウ</t>
    </rPh>
    <rPh sb="5" eb="7">
      <t>ケイスウ</t>
    </rPh>
    <phoneticPr fontId="1"/>
  </si>
  <si>
    <t>窓関数実数係数 4</t>
    <rPh sb="0" eb="3">
      <t>マドカンスウ</t>
    </rPh>
    <rPh sb="3" eb="5">
      <t>ジッスウ</t>
    </rPh>
    <rPh sb="5" eb="7">
      <t>ケイスウ</t>
    </rPh>
    <phoneticPr fontId="1"/>
  </si>
  <si>
    <t>窓関数実数係数 3</t>
    <rPh sb="0" eb="3">
      <t>マドカンスウ</t>
    </rPh>
    <rPh sb="3" eb="5">
      <t>ジッスウ</t>
    </rPh>
    <rPh sb="5" eb="7">
      <t>ケイスウ</t>
    </rPh>
    <phoneticPr fontId="1"/>
  </si>
  <si>
    <t>窓関数実数係数 2</t>
    <rPh sb="0" eb="3">
      <t>マドカンスウ</t>
    </rPh>
    <rPh sb="3" eb="5">
      <t>ジッスウ</t>
    </rPh>
    <rPh sb="5" eb="7">
      <t>ケイスウ</t>
    </rPh>
    <phoneticPr fontId="1"/>
  </si>
  <si>
    <t>窓関数実数係数 1</t>
    <rPh sb="0" eb="3">
      <t>マドカンスウ</t>
    </rPh>
    <rPh sb="3" eb="5">
      <t>ジッスウ</t>
    </rPh>
    <rPh sb="5" eb="7">
      <t>ケイスウ</t>
    </rPh>
    <phoneticPr fontId="1"/>
  </si>
  <si>
    <t>窓関数実数係数 0</t>
    <rPh sb="0" eb="3">
      <t>マドカンスウ</t>
    </rPh>
    <rPh sb="3" eb="5">
      <t>ジッスウ</t>
    </rPh>
    <rPh sb="5" eb="7">
      <t>ケイスウ</t>
    </rPh>
    <phoneticPr fontId="1"/>
  </si>
  <si>
    <t>窓関数実数係数 2047</t>
    <rPh sb="0" eb="3">
      <t>マドカンスウ</t>
    </rPh>
    <rPh sb="3" eb="5">
      <t>ジッスウ</t>
    </rPh>
    <rPh sb="5" eb="7">
      <t>ケイスウ</t>
    </rPh>
    <phoneticPr fontId="1"/>
  </si>
  <si>
    <t>窓関数実数係数 2046</t>
    <rPh sb="0" eb="3">
      <t>マドカンスウ</t>
    </rPh>
    <rPh sb="3" eb="5">
      <t>ジッスウ</t>
    </rPh>
    <rPh sb="5" eb="7">
      <t>ケイスウ</t>
    </rPh>
    <phoneticPr fontId="1"/>
  </si>
  <si>
    <t>窓関数実数係数 2045</t>
    <rPh sb="0" eb="3">
      <t>マドカンスウ</t>
    </rPh>
    <rPh sb="3" eb="5">
      <t>ジッスウ</t>
    </rPh>
    <rPh sb="5" eb="7">
      <t>ケイスウ</t>
    </rPh>
    <phoneticPr fontId="1"/>
  </si>
  <si>
    <t>窓関数実数係数 2044</t>
    <rPh sb="0" eb="3">
      <t>マドカンスウ</t>
    </rPh>
    <rPh sb="3" eb="5">
      <t>ジッスウ</t>
    </rPh>
    <rPh sb="5" eb="7">
      <t>ケイスウ</t>
    </rPh>
    <phoneticPr fontId="1"/>
  </si>
  <si>
    <t>窓関数実数係数 2043</t>
    <rPh sb="0" eb="3">
      <t>マドカンスウ</t>
    </rPh>
    <rPh sb="3" eb="5">
      <t>ジッスウ</t>
    </rPh>
    <rPh sb="5" eb="7">
      <t>ケイスウ</t>
    </rPh>
    <phoneticPr fontId="1"/>
  </si>
  <si>
    <t>窓関数実数係数 2042</t>
    <rPh sb="0" eb="3">
      <t>マドカンスウ</t>
    </rPh>
    <rPh sb="3" eb="5">
      <t>ジッスウ</t>
    </rPh>
    <rPh sb="5" eb="7">
      <t>ケイスウ</t>
    </rPh>
    <phoneticPr fontId="1"/>
  </si>
  <si>
    <t>窓関数実数係数 2041</t>
    <rPh sb="0" eb="3">
      <t>マドカンスウ</t>
    </rPh>
    <rPh sb="3" eb="5">
      <t>ジッスウ</t>
    </rPh>
    <rPh sb="5" eb="7">
      <t>ケイスウ</t>
    </rPh>
    <phoneticPr fontId="1"/>
  </si>
  <si>
    <t>窓関数実数係数 2040</t>
    <rPh sb="0" eb="3">
      <t>マドカンスウ</t>
    </rPh>
    <rPh sb="3" eb="5">
      <t>ジッスウ</t>
    </rPh>
    <rPh sb="5" eb="7">
      <t>ケイスウ</t>
    </rPh>
    <phoneticPr fontId="1"/>
  </si>
  <si>
    <t>窓関数虚数係数 7</t>
    <rPh sb="0" eb="3">
      <t>マドカンスウ</t>
    </rPh>
    <rPh sb="3" eb="5">
      <t>キョスウ</t>
    </rPh>
    <rPh sb="5" eb="7">
      <t>ケイスウ</t>
    </rPh>
    <phoneticPr fontId="1"/>
  </si>
  <si>
    <t>窓関数虚数係数 6</t>
    <rPh sb="0" eb="3">
      <t>マドカンスウ</t>
    </rPh>
    <rPh sb="5" eb="7">
      <t>ケイスウ</t>
    </rPh>
    <phoneticPr fontId="1"/>
  </si>
  <si>
    <t>窓関数虚数係数 5</t>
    <rPh sb="0" eb="3">
      <t>マドカンスウ</t>
    </rPh>
    <rPh sb="5" eb="7">
      <t>ケイスウ</t>
    </rPh>
    <phoneticPr fontId="1"/>
  </si>
  <si>
    <t>窓関数虚数係数 4</t>
    <rPh sb="0" eb="3">
      <t>マドカンスウ</t>
    </rPh>
    <rPh sb="5" eb="7">
      <t>ケイスウ</t>
    </rPh>
    <phoneticPr fontId="1"/>
  </si>
  <si>
    <t>窓関数虚数係数 3</t>
    <rPh sb="0" eb="3">
      <t>マドカンスウ</t>
    </rPh>
    <rPh sb="5" eb="7">
      <t>ケイスウ</t>
    </rPh>
    <phoneticPr fontId="1"/>
  </si>
  <si>
    <t>窓関数虚数係数 2</t>
    <rPh sb="0" eb="3">
      <t>マドカンスウ</t>
    </rPh>
    <rPh sb="3" eb="5">
      <t>キョスウ</t>
    </rPh>
    <rPh sb="5" eb="7">
      <t>ケイスウ</t>
    </rPh>
    <phoneticPr fontId="1"/>
  </si>
  <si>
    <t>窓関数虚数係数 1</t>
    <rPh sb="0" eb="3">
      <t>マドカンスウ</t>
    </rPh>
    <rPh sb="5" eb="7">
      <t>ケイスウ</t>
    </rPh>
    <phoneticPr fontId="1"/>
  </si>
  <si>
    <t>窓関数虚数係数 0</t>
    <rPh sb="0" eb="3">
      <t>マドカンスウ</t>
    </rPh>
    <rPh sb="5" eb="7">
      <t>ケイスウ</t>
    </rPh>
    <phoneticPr fontId="1"/>
  </si>
  <si>
    <t>窓関数虚数係数 2047</t>
    <rPh sb="0" eb="3">
      <t>マドカンスウ</t>
    </rPh>
    <rPh sb="3" eb="5">
      <t>キョスウ</t>
    </rPh>
    <rPh sb="5" eb="7">
      <t>ケイスウ</t>
    </rPh>
    <phoneticPr fontId="1"/>
  </si>
  <si>
    <t>窓関数虚数係数 2046</t>
    <rPh sb="0" eb="3">
      <t>マドカンスウ</t>
    </rPh>
    <rPh sb="3" eb="5">
      <t>キョスウ</t>
    </rPh>
    <rPh sb="5" eb="7">
      <t>ケイスウ</t>
    </rPh>
    <phoneticPr fontId="1"/>
  </si>
  <si>
    <t>窓関数虚数係数 2045</t>
    <rPh sb="0" eb="3">
      <t>マドカンスウ</t>
    </rPh>
    <rPh sb="3" eb="5">
      <t>キョスウ</t>
    </rPh>
    <rPh sb="5" eb="7">
      <t>ケイスウ</t>
    </rPh>
    <phoneticPr fontId="1"/>
  </si>
  <si>
    <t>窓関数虚数係数 2044</t>
    <rPh sb="0" eb="3">
      <t>マドカンスウ</t>
    </rPh>
    <rPh sb="3" eb="5">
      <t>キョスウ</t>
    </rPh>
    <rPh sb="5" eb="7">
      <t>ケイスウ</t>
    </rPh>
    <phoneticPr fontId="1"/>
  </si>
  <si>
    <t>窓関数虚数係数 2043</t>
    <rPh sb="0" eb="3">
      <t>マドカンスウ</t>
    </rPh>
    <rPh sb="3" eb="5">
      <t>キョスウ</t>
    </rPh>
    <rPh sb="5" eb="7">
      <t>ケイスウ</t>
    </rPh>
    <phoneticPr fontId="1"/>
  </si>
  <si>
    <t>窓関数虚数係数 2042</t>
    <rPh sb="0" eb="3">
      <t>マドカンスウ</t>
    </rPh>
    <rPh sb="3" eb="5">
      <t>キョスウ</t>
    </rPh>
    <rPh sb="5" eb="7">
      <t>ケイスウ</t>
    </rPh>
    <phoneticPr fontId="1"/>
  </si>
  <si>
    <t>窓関数虚数係数 2041</t>
    <rPh sb="0" eb="3">
      <t>マドカンスウ</t>
    </rPh>
    <rPh sb="3" eb="5">
      <t>キョスウ</t>
    </rPh>
    <rPh sb="5" eb="7">
      <t>ケイスウ</t>
    </rPh>
    <phoneticPr fontId="1"/>
  </si>
  <si>
    <t>窓関数虚数係数 2040</t>
    <rPh sb="0" eb="3">
      <t>マドカンスウ</t>
    </rPh>
    <rPh sb="3" eb="5">
      <t>キョスウ</t>
    </rPh>
    <rPh sb="5" eb="7">
      <t>ケイスウ</t>
    </rPh>
    <phoneticPr fontId="1"/>
  </si>
  <si>
    <t>四値化パラメータ c1</t>
    <rPh sb="0" eb="3">
      <t>ヨンチカ</t>
    </rPh>
    <phoneticPr fontId="1"/>
  </si>
  <si>
    <t>四値化パラメータ b1</t>
    <rPh sb="0" eb="3">
      <t>ヨンチカ</t>
    </rPh>
    <phoneticPr fontId="1"/>
  </si>
  <si>
    <t>四値化パラメータ a1</t>
    <rPh sb="0" eb="3">
      <t>ヨンチカ</t>
    </rPh>
    <phoneticPr fontId="1"/>
  </si>
  <si>
    <t>四値化パラメータ c0</t>
    <rPh sb="0" eb="3">
      <t>ヨンチカ</t>
    </rPh>
    <phoneticPr fontId="1"/>
  </si>
  <si>
    <t>四値化パラメータ b0</t>
    <rPh sb="0" eb="3">
      <t>ヨンチカ</t>
    </rPh>
    <phoneticPr fontId="1"/>
  </si>
  <si>
    <t>四値化パラメータ a0</t>
    <rPh sb="0" eb="3">
      <t>ヨンチカ</t>
    </rPh>
    <phoneticPr fontId="1"/>
  </si>
  <si>
    <t>予約 (2072 Bytes)</t>
    <rPh sb="0" eb="2">
      <t>ヨヤク</t>
    </rPh>
    <phoneticPr fontId="1"/>
  </si>
  <si>
    <t>0x1000</t>
    <phoneticPr fontId="1"/>
  </si>
  <si>
    <t>0x4FE0</t>
    <phoneticPr fontId="1"/>
  </si>
  <si>
    <t>0x5000</t>
    <phoneticPr fontId="1"/>
  </si>
  <si>
    <t>0x8FE0</t>
    <phoneticPr fontId="1"/>
  </si>
  <si>
    <t>0x9000</t>
    <phoneticPr fontId="1"/>
  </si>
  <si>
    <t>0x9020</t>
    <phoneticPr fontId="1"/>
  </si>
  <si>
    <t>0x9040</t>
    <phoneticPr fontId="1"/>
  </si>
  <si>
    <t>0x9060</t>
    <phoneticPr fontId="1"/>
  </si>
  <si>
    <t>0xA020</t>
    <phoneticPr fontId="1"/>
  </si>
  <si>
    <t>0xA000</t>
    <phoneticPr fontId="1"/>
  </si>
  <si>
    <t>0xB000</t>
    <phoneticPr fontId="1"/>
  </si>
  <si>
    <t>0xCFE0</t>
    <phoneticPr fontId="1"/>
  </si>
  <si>
    <t>0xD000</t>
    <phoneticPr fontId="1"/>
  </si>
  <si>
    <t>0xEFE0</t>
    <phoneticPr fontId="1"/>
  </si>
  <si>
    <t>0xF000</t>
    <phoneticPr fontId="1"/>
  </si>
  <si>
    <t>AWG 制御レジスタとのビットナンバリングの対応</t>
    <rPh sb="4" eb="6">
      <t>セイギョ</t>
    </rPh>
    <rPh sb="22" eb="24">
      <t>タイオウ</t>
    </rPh>
    <phoneticPr fontId="1"/>
  </si>
  <si>
    <t>AWG 制御レジスタ</t>
    <phoneticPr fontId="1"/>
  </si>
  <si>
    <t>キャプチャ制御レジスタ</t>
    <rPh sb="5" eb="7">
      <t>セイギョ</t>
    </rPh>
    <phoneticPr fontId="1"/>
  </si>
  <si>
    <t>キャプチャ制御レジスタとのビットナンバリングの対応</t>
    <rPh sb="5" eb="7">
      <t>セイギョ</t>
    </rPh>
    <rPh sb="23" eb="25">
      <t>タイオウ</t>
    </rPh>
    <phoneticPr fontId="1"/>
  </si>
  <si>
    <t>コマンドエラーレポート名</t>
    <rPh sb="11" eb="12">
      <t>メイ</t>
    </rPh>
    <phoneticPr fontId="1"/>
  </si>
  <si>
    <t>コマンド名</t>
    <rPh sb="4" eb="5">
      <t>メイ</t>
    </rPh>
    <phoneticPr fontId="1"/>
  </si>
  <si>
    <t>波形出力終了フェンスコマンド</t>
    <rPh sb="0" eb="2">
      <t>ハケイ</t>
    </rPh>
    <rPh sb="2" eb="4">
      <t>シュツリョク</t>
    </rPh>
    <rPh sb="4" eb="6">
      <t>シュウリョウ</t>
    </rPh>
    <phoneticPr fontId="1"/>
  </si>
  <si>
    <t>波形出力終了フェンスコマンドエラーレポート</t>
    <rPh sb="0" eb="4">
      <t>ハケイシュツリョク</t>
    </rPh>
    <phoneticPr fontId="1"/>
  </si>
  <si>
    <t>err report dest ip addr</t>
    <phoneticPr fontId="1"/>
  </si>
  <si>
    <t>キャプチャパラメータブロック 0
(64 KBytes)</t>
    <phoneticPr fontId="1"/>
  </si>
  <si>
    <t>キャプチャパラメータブロック 1
(64 KBytes)</t>
    <phoneticPr fontId="1"/>
  </si>
  <si>
    <t>キャプチャパラメータブロック 511
(64 KBytes)</t>
    <phoneticPr fontId="1"/>
  </si>
  <si>
    <t>波形パラメータブロック 0
(1 KBytes)</t>
    <rPh sb="0" eb="2">
      <t>ハケイ</t>
    </rPh>
    <phoneticPr fontId="1"/>
  </si>
  <si>
    <t>波形パラメータブロック 1
(1 KBytes)</t>
    <rPh sb="0" eb="2">
      <t>ハケイ</t>
    </rPh>
    <phoneticPr fontId="1"/>
  </si>
  <si>
    <t>波形パラメータブロック 511
(1 KBytes)</t>
    <rPh sb="0" eb="2">
      <t>ハケイ</t>
    </rPh>
    <phoneticPr fontId="1"/>
  </si>
  <si>
    <t>ブロック ID (3)</t>
    <phoneticPr fontId="1"/>
  </si>
  <si>
    <t>ブロック ID (2)</t>
    <phoneticPr fontId="1"/>
  </si>
  <si>
    <t>ブロック ID (1)</t>
    <phoneticPr fontId="1"/>
  </si>
  <si>
    <t>ブロック ID (0)</t>
    <phoneticPr fontId="1"/>
  </si>
  <si>
    <t>タイプ [= 20h]</t>
    <phoneticPr fontId="1"/>
  </si>
  <si>
    <t>タイプ [= 21h]</t>
    <phoneticPr fontId="1"/>
  </si>
  <si>
    <t>アドレス [= A]</t>
    <phoneticPr fontId="1"/>
  </si>
  <si>
    <t>バイト数 [= 0004h]</t>
    <rPh sb="3" eb="4">
      <t>スウ</t>
    </rPh>
    <phoneticPr fontId="1"/>
  </si>
  <si>
    <t>タイプ [= 22h]</t>
    <phoneticPr fontId="1"/>
  </si>
  <si>
    <t>タイプ [= 23h]</t>
    <phoneticPr fontId="1"/>
  </si>
  <si>
    <t>タイプ [= 24h]</t>
    <phoneticPr fontId="1"/>
  </si>
  <si>
    <t>タイプ [= 25h]</t>
    <phoneticPr fontId="1"/>
  </si>
  <si>
    <t>タイプ [= 27h]</t>
    <phoneticPr fontId="1"/>
  </si>
  <si>
    <t>コマンド数 [= N]</t>
    <rPh sb="4" eb="5">
      <t>スウ</t>
    </rPh>
    <phoneticPr fontId="1"/>
  </si>
  <si>
    <t>バイト数 [= 16N+8]</t>
    <rPh sb="3" eb="4">
      <t>スウ</t>
    </rPh>
    <phoneticPr fontId="1"/>
  </si>
  <si>
    <t>予約 [= 0000000000h]</t>
    <rPh sb="0" eb="2">
      <t>ヨヤク</t>
    </rPh>
    <phoneticPr fontId="1"/>
  </si>
  <si>
    <t>予約 [= 000000000000h]</t>
    <rPh sb="0" eb="2">
      <t>ヨヤク</t>
    </rPh>
    <phoneticPr fontId="1"/>
  </si>
  <si>
    <t>予約 [= 0000000000000000h]</t>
    <rPh sb="0" eb="2">
      <t>ヨヤク</t>
    </rPh>
    <phoneticPr fontId="1"/>
  </si>
  <si>
    <t>6 bits</t>
    <phoneticPr fontId="1"/>
  </si>
  <si>
    <t>コマンド有効期限切れ</t>
    <rPh sb="4" eb="9">
      <t>ユウコウキゲンギ</t>
    </rPh>
    <phoneticPr fontId="1"/>
  </si>
  <si>
    <t>32 bits</t>
    <phoneticPr fontId="1"/>
  </si>
  <si>
    <t>領域</t>
    <rPh sb="0" eb="2">
      <t>リョウイキ</t>
    </rPh>
    <phoneticPr fontId="1"/>
  </si>
  <si>
    <t>サイズ (Bytes)</t>
    <phoneticPr fontId="1"/>
  </si>
  <si>
    <t>0x0_0000_0000</t>
    <phoneticPr fontId="1"/>
  </si>
  <si>
    <t>～</t>
    <phoneticPr fontId="1"/>
  </si>
  <si>
    <t>256 M</t>
    <phoneticPr fontId="1"/>
  </si>
  <si>
    <t>0x0_1FEF_FFFF</t>
    <phoneticPr fontId="1"/>
  </si>
  <si>
    <t>AWG 0 波形パラメータ</t>
    <rPh sb="6" eb="8">
      <t>ハケイ</t>
    </rPh>
    <phoneticPr fontId="1"/>
  </si>
  <si>
    <t>0x0_1FF0_0000</t>
    <phoneticPr fontId="1"/>
  </si>
  <si>
    <t>0x0_1FF7_FFFF</t>
    <phoneticPr fontId="1"/>
  </si>
  <si>
    <t>512 K</t>
    <phoneticPr fontId="1"/>
  </si>
  <si>
    <t>0x0_1FF8_0000</t>
    <phoneticPr fontId="1"/>
  </si>
  <si>
    <t>0x0_1FFF_FFFF</t>
    <phoneticPr fontId="1"/>
  </si>
  <si>
    <t>0x0_2000_0000</t>
    <phoneticPr fontId="1"/>
  </si>
  <si>
    <t>0x0_3FEF_FFFF</t>
    <phoneticPr fontId="1"/>
  </si>
  <si>
    <t>AWG 1 波形パラメータ</t>
    <rPh sb="6" eb="8">
      <t>ハケイ</t>
    </rPh>
    <phoneticPr fontId="1"/>
  </si>
  <si>
    <t>0x0_3FF0_0000</t>
    <phoneticPr fontId="1"/>
  </si>
  <si>
    <t>0x0_3FF7_FFFF</t>
    <phoneticPr fontId="1"/>
  </si>
  <si>
    <t>0x0_3FF8_0000</t>
    <phoneticPr fontId="1"/>
  </si>
  <si>
    <t>0x0_3FFF_FFFF</t>
    <phoneticPr fontId="1"/>
  </si>
  <si>
    <t>0x0_4000_0000</t>
    <phoneticPr fontId="1"/>
  </si>
  <si>
    <t>0x0_5FEF_FFFF</t>
    <phoneticPr fontId="1"/>
  </si>
  <si>
    <t>AWG 2 波形パラメータ</t>
    <rPh sb="6" eb="8">
      <t>ハケイ</t>
    </rPh>
    <phoneticPr fontId="1"/>
  </si>
  <si>
    <t>0x0_5FF0_0000</t>
    <phoneticPr fontId="1"/>
  </si>
  <si>
    <t>0x0_5FF7_FFFF</t>
    <phoneticPr fontId="1"/>
  </si>
  <si>
    <t>0x0_5FF8_0000</t>
    <phoneticPr fontId="1"/>
  </si>
  <si>
    <t>0x0_5FFF_FFFF</t>
    <phoneticPr fontId="1"/>
  </si>
  <si>
    <t>0x0_6000_0000</t>
    <phoneticPr fontId="1"/>
  </si>
  <si>
    <t>0x0_7FEF_FFFF</t>
    <phoneticPr fontId="1"/>
  </si>
  <si>
    <t>AWG 3 波形パラメータ</t>
    <rPh sb="6" eb="8">
      <t>ハケイ</t>
    </rPh>
    <phoneticPr fontId="1"/>
  </si>
  <si>
    <t>0x0_7FF0_0000</t>
    <phoneticPr fontId="1"/>
  </si>
  <si>
    <t>0x0_7FF7_FFFF</t>
    <phoneticPr fontId="1"/>
  </si>
  <si>
    <t>0x0_7FF8_0000</t>
    <phoneticPr fontId="1"/>
  </si>
  <si>
    <t>0x0_7FFF_FFFF</t>
    <phoneticPr fontId="1"/>
  </si>
  <si>
    <t>0x0_8000_0000</t>
    <phoneticPr fontId="1"/>
  </si>
  <si>
    <t>0x0_9FEF_FFFF</t>
    <phoneticPr fontId="1"/>
  </si>
  <si>
    <t>AWG 4 波形パラメータ</t>
    <rPh sb="6" eb="8">
      <t>ハケイ</t>
    </rPh>
    <phoneticPr fontId="1"/>
  </si>
  <si>
    <t>0x0_9FF0_0000</t>
    <phoneticPr fontId="1"/>
  </si>
  <si>
    <t>0x0_9FF7_FFFF</t>
    <phoneticPr fontId="1"/>
  </si>
  <si>
    <t>0x0_9FF8_0000</t>
    <phoneticPr fontId="1"/>
  </si>
  <si>
    <t>0x0_9FFF_FFFF</t>
    <phoneticPr fontId="1"/>
  </si>
  <si>
    <t>0x0_A000_0000</t>
    <phoneticPr fontId="1"/>
  </si>
  <si>
    <t>0x0_BFEF_FFFF</t>
    <phoneticPr fontId="1"/>
  </si>
  <si>
    <t>AWG 5 波形パラメータ</t>
    <rPh sb="6" eb="8">
      <t>ハケイ</t>
    </rPh>
    <phoneticPr fontId="1"/>
  </si>
  <si>
    <t>0x0_BFF0_0000</t>
    <phoneticPr fontId="1"/>
  </si>
  <si>
    <t>0x0_BFF7_FFFF</t>
    <phoneticPr fontId="1"/>
  </si>
  <si>
    <t>0x0_BFF8_0000</t>
    <phoneticPr fontId="1"/>
  </si>
  <si>
    <t>0x0_BFFF_FFFF</t>
    <phoneticPr fontId="1"/>
  </si>
  <si>
    <t>0x0_C000_0000</t>
    <phoneticPr fontId="1"/>
  </si>
  <si>
    <t>0x0_DFEF_FFFF</t>
    <phoneticPr fontId="1"/>
  </si>
  <si>
    <t>AWG 6 波形パラメータ</t>
    <rPh sb="6" eb="8">
      <t>ハケイ</t>
    </rPh>
    <phoneticPr fontId="1"/>
  </si>
  <si>
    <t>0x0_DFF0_0000</t>
    <phoneticPr fontId="1"/>
  </si>
  <si>
    <t>0x0_DFF7_FFFF</t>
    <phoneticPr fontId="1"/>
  </si>
  <si>
    <t>0x0_DFF8_0000</t>
    <phoneticPr fontId="1"/>
  </si>
  <si>
    <t>0x0_DFFF_FFFF</t>
    <phoneticPr fontId="1"/>
  </si>
  <si>
    <t>0x0_E000_0000</t>
    <phoneticPr fontId="1"/>
  </si>
  <si>
    <t>0x0_FFEF_FFFF</t>
    <phoneticPr fontId="1"/>
  </si>
  <si>
    <t>AWG 7 波形パラメータ</t>
    <rPh sb="6" eb="8">
      <t>ハケイ</t>
    </rPh>
    <phoneticPr fontId="1"/>
  </si>
  <si>
    <t>0x0_FFF0_0000</t>
    <phoneticPr fontId="1"/>
  </si>
  <si>
    <t>0x0_FFF7_FFFF</t>
    <phoneticPr fontId="1"/>
  </si>
  <si>
    <t>0x0_FFF8_0000</t>
    <phoneticPr fontId="1"/>
  </si>
  <si>
    <t>0x0_FFFF_FFFF</t>
    <phoneticPr fontId="1"/>
  </si>
  <si>
    <t>0x1_0000_0000</t>
    <phoneticPr fontId="1"/>
  </si>
  <si>
    <t>0x1_1FEF_FFFF</t>
    <phoneticPr fontId="1"/>
  </si>
  <si>
    <t>AWG 8 波形パラメータ</t>
    <rPh sb="6" eb="8">
      <t>ハケイ</t>
    </rPh>
    <phoneticPr fontId="1"/>
  </si>
  <si>
    <t>0x1_1FF0_0000</t>
    <phoneticPr fontId="1"/>
  </si>
  <si>
    <t>0x1_1FF7_FFFF</t>
    <phoneticPr fontId="1"/>
  </si>
  <si>
    <t>0x1_1FF8_0000</t>
    <phoneticPr fontId="1"/>
  </si>
  <si>
    <t>0x1_1FFF_FFFF</t>
    <phoneticPr fontId="1"/>
  </si>
  <si>
    <t>0x1_2000_0000</t>
    <phoneticPr fontId="1"/>
  </si>
  <si>
    <t>0x1_2FFF_FFFF</t>
    <phoneticPr fontId="1"/>
  </si>
  <si>
    <t>0x1_3FEF_FFFF</t>
    <phoneticPr fontId="1"/>
  </si>
  <si>
    <t>AWG 9 波形パラメータ</t>
    <rPh sb="6" eb="8">
      <t>ハケイ</t>
    </rPh>
    <phoneticPr fontId="1"/>
  </si>
  <si>
    <t>0x1_3FF0_0000</t>
    <phoneticPr fontId="1"/>
  </si>
  <si>
    <t>0x1_3FF7_FFFF</t>
    <phoneticPr fontId="1"/>
  </si>
  <si>
    <t>0x1_3FF8_0000</t>
    <phoneticPr fontId="1"/>
  </si>
  <si>
    <t>0x1_3FFF_FFFF</t>
    <phoneticPr fontId="1"/>
  </si>
  <si>
    <t>0x1_4000_0000</t>
    <phoneticPr fontId="1"/>
  </si>
  <si>
    <t>0x1_4FFF_FFFF</t>
    <phoneticPr fontId="1"/>
  </si>
  <si>
    <t>0x1_5FEF_FFFF</t>
    <phoneticPr fontId="1"/>
  </si>
  <si>
    <t>AWG 10 波形パラメータ</t>
    <rPh sb="7" eb="9">
      <t>ハケイ</t>
    </rPh>
    <phoneticPr fontId="1"/>
  </si>
  <si>
    <t>0x1_5FF0_0000</t>
    <phoneticPr fontId="1"/>
  </si>
  <si>
    <t>0x1_5FF7_FFFF</t>
    <phoneticPr fontId="1"/>
  </si>
  <si>
    <t>0x1_5FF8_0000</t>
    <phoneticPr fontId="1"/>
  </si>
  <si>
    <t>0x1_5FFF_FFFF</t>
    <phoneticPr fontId="1"/>
  </si>
  <si>
    <t>0x1_6000_0000</t>
    <phoneticPr fontId="1"/>
  </si>
  <si>
    <t>0x1_7FEF_FFFF</t>
    <phoneticPr fontId="1"/>
  </si>
  <si>
    <t>AWG 11 波形パラメータ</t>
    <rPh sb="7" eb="9">
      <t>ハケイ</t>
    </rPh>
    <phoneticPr fontId="1"/>
  </si>
  <si>
    <t>0x1_7FF0_0000</t>
    <phoneticPr fontId="1"/>
  </si>
  <si>
    <t>0x1_7FF7_FFFF</t>
    <phoneticPr fontId="1"/>
  </si>
  <si>
    <t>0x1_7FF8_0000</t>
    <phoneticPr fontId="1"/>
  </si>
  <si>
    <t>0x1_7FFF_FFFF</t>
    <phoneticPr fontId="1"/>
  </si>
  <si>
    <t>0x1_8000_0000</t>
    <phoneticPr fontId="1"/>
  </si>
  <si>
    <t>0x1_9FEF_FFFF</t>
    <phoneticPr fontId="1"/>
  </si>
  <si>
    <t>AWG 12 波形パラメータ</t>
    <rPh sb="7" eb="9">
      <t>ハケイ</t>
    </rPh>
    <phoneticPr fontId="1"/>
  </si>
  <si>
    <t>0x1_9FF0_0000</t>
    <phoneticPr fontId="1"/>
  </si>
  <si>
    <t>0x1_9FF7_FFFF</t>
    <phoneticPr fontId="1"/>
  </si>
  <si>
    <t>0x1_9FF8_0000</t>
    <phoneticPr fontId="1"/>
  </si>
  <si>
    <t>0x1_9FFF_FFFF</t>
    <phoneticPr fontId="1"/>
  </si>
  <si>
    <t>0x1_A000_0000</t>
    <phoneticPr fontId="1"/>
  </si>
  <si>
    <t>0x1_BFEF_FFFF</t>
    <phoneticPr fontId="1"/>
  </si>
  <si>
    <t>AWG 13 波形パラメータ</t>
    <rPh sb="7" eb="9">
      <t>ハケイ</t>
    </rPh>
    <phoneticPr fontId="1"/>
  </si>
  <si>
    <t>0x1_BFF0_0000</t>
    <phoneticPr fontId="1"/>
  </si>
  <si>
    <t>0x1_BFF7_FFFF</t>
    <phoneticPr fontId="1"/>
  </si>
  <si>
    <t>0x1_BFF8_0000</t>
    <phoneticPr fontId="1"/>
  </si>
  <si>
    <t>0x1_BFFF_FFFF</t>
    <phoneticPr fontId="1"/>
  </si>
  <si>
    <t>0x1_C000_0000</t>
    <phoneticPr fontId="1"/>
  </si>
  <si>
    <t>0x1_DFEF_FFFF</t>
    <phoneticPr fontId="1"/>
  </si>
  <si>
    <t>AWG 14 波形パラメータ</t>
    <rPh sb="7" eb="9">
      <t>ハケイ</t>
    </rPh>
    <phoneticPr fontId="1"/>
  </si>
  <si>
    <t>0x1_DFF0_0000</t>
    <phoneticPr fontId="1"/>
  </si>
  <si>
    <t>0x1_DFF7_FFFF</t>
    <phoneticPr fontId="1"/>
  </si>
  <si>
    <t>0x1_DFF8_0000</t>
    <phoneticPr fontId="1"/>
  </si>
  <si>
    <t>0x1_DFFF_FFFF</t>
    <phoneticPr fontId="1"/>
  </si>
  <si>
    <t>0x1_E000_0000</t>
    <phoneticPr fontId="1"/>
  </si>
  <si>
    <t>0x1_EFFF_FFFF</t>
    <phoneticPr fontId="1"/>
  </si>
  <si>
    <t>キャプチャパラメータ
(フィードバックシステム用)</t>
    <rPh sb="23" eb="24">
      <t>ヨウ</t>
    </rPh>
    <phoneticPr fontId="1"/>
  </si>
  <si>
    <t>0x1_F1FF_FFFF</t>
    <phoneticPr fontId="1"/>
  </si>
  <si>
    <t>32 M</t>
    <phoneticPr fontId="1"/>
  </si>
  <si>
    <t>AWG 15 波形パラメータ</t>
    <rPh sb="7" eb="9">
      <t>ハケイ</t>
    </rPh>
    <phoneticPr fontId="1"/>
  </si>
  <si>
    <t>0x1_F207_FFFF</t>
    <phoneticPr fontId="1"/>
  </si>
  <si>
    <t>0x1_FFFF_FFFF</t>
    <phoneticPr fontId="1"/>
  </si>
  <si>
    <t>511 M</t>
    <phoneticPr fontId="1"/>
  </si>
  <si>
    <t>223 M + 512 K</t>
    <phoneticPr fontId="1"/>
  </si>
  <si>
    <t>511 M + 512 K</t>
    <phoneticPr fontId="1"/>
  </si>
  <si>
    <t>256 M + 512 K</t>
    <phoneticPr fontId="1"/>
  </si>
  <si>
    <t>AWG N パラメータ
(512 KBytes)</t>
    <phoneticPr fontId="1"/>
  </si>
  <si>
    <t>キャプチャパラメータセット
(512 KBytes)</t>
    <phoneticPr fontId="1"/>
  </si>
  <si>
    <t>AWG N 波形パラメータセット
(512 KBytes)</t>
    <rPh sb="6" eb="8">
      <t>ハケイ</t>
    </rPh>
    <phoneticPr fontId="1"/>
  </si>
  <si>
    <t>AWG 0 波形パラメータセット</t>
    <rPh sb="6" eb="8">
      <t>ハケイ</t>
    </rPh>
    <phoneticPr fontId="1"/>
  </si>
  <si>
    <t>AWG 1  波形パラメータセット</t>
    <phoneticPr fontId="1"/>
  </si>
  <si>
    <t>AWG 2  波形パラメータセット</t>
    <phoneticPr fontId="1"/>
  </si>
  <si>
    <t>AWG 3  波形パラメータセット</t>
    <phoneticPr fontId="1"/>
  </si>
  <si>
    <t>AWG 4  波形パラメータセット</t>
    <phoneticPr fontId="1"/>
  </si>
  <si>
    <t>AWG 5  波形パラメータセット</t>
    <phoneticPr fontId="1"/>
  </si>
  <si>
    <t>AWG 6  波形パラメータセット</t>
    <phoneticPr fontId="1"/>
  </si>
  <si>
    <t>AWG 7  波形パラメータセット</t>
    <phoneticPr fontId="1"/>
  </si>
  <si>
    <t>AWG 8  波形パラメータセット</t>
    <phoneticPr fontId="1"/>
  </si>
  <si>
    <t>AWG 9  波形パラメータセット</t>
    <phoneticPr fontId="1"/>
  </si>
  <si>
    <t>AWG 10  波形パラメータセット</t>
    <phoneticPr fontId="1"/>
  </si>
  <si>
    <t>AWG 11  波形パラメータセット</t>
    <phoneticPr fontId="1"/>
  </si>
  <si>
    <t>AWG 12  波形パラメータセット</t>
    <phoneticPr fontId="1"/>
  </si>
  <si>
    <t>AWG 13  波形パラメータセット</t>
    <phoneticPr fontId="1"/>
  </si>
  <si>
    <t>AWG 14  波形パラメータセット</t>
    <phoneticPr fontId="1"/>
  </si>
  <si>
    <t>キャプチャパラメータセット</t>
    <phoneticPr fontId="1"/>
  </si>
  <si>
    <t>AWG 15  波形パラメータセット</t>
    <phoneticPr fontId="1"/>
  </si>
  <si>
    <t>0x1_F001_0000</t>
    <phoneticPr fontId="1"/>
  </si>
  <si>
    <t>44 bits</t>
    <phoneticPr fontId="1"/>
  </si>
  <si>
    <t>波形パラメータ選択コマンド</t>
    <rPh sb="0" eb="2">
      <t>ハケイ</t>
    </rPh>
    <rPh sb="7" eb="9">
      <t>センタク</t>
    </rPh>
    <phoneticPr fontId="1"/>
  </si>
  <si>
    <t>四値チャネル ID</t>
    <rPh sb="0" eb="1">
      <t>ヨン</t>
    </rPh>
    <rPh sb="1" eb="2">
      <t>アタイ</t>
    </rPh>
    <phoneticPr fontId="1"/>
  </si>
  <si>
    <t>高速フィードバックコマンド</t>
    <rPh sb="0" eb="2">
      <t>コウソク</t>
    </rPh>
    <phoneticPr fontId="1"/>
  </si>
  <si>
    <t>23 bits</t>
    <phoneticPr fontId="1"/>
  </si>
  <si>
    <t>高速フィードバックコマンドエラー</t>
    <rPh sb="0" eb="2">
      <t>コウソク</t>
    </rPh>
    <phoneticPr fontId="1"/>
  </si>
  <si>
    <t>波形パラメータ選択コマンドエラーレポート</t>
    <rPh sb="0" eb="2">
      <t>ハケイ</t>
    </rPh>
    <rPh sb="7" eb="9">
      <t>センタク</t>
    </rPh>
    <phoneticPr fontId="1"/>
  </si>
  <si>
    <t>[7]</t>
    <phoneticPr fontId="1"/>
  </si>
  <si>
    <t>cmd counter reset</t>
    <phoneticPr fontId="1"/>
  </si>
  <si>
    <t>0 から 1 になったとき, コマンドカウンタを 0 にします</t>
    <phoneticPr fontId="1"/>
  </si>
  <si>
    <t>格納済みコマンド数</t>
    <rPh sb="0" eb="2">
      <t>カクノウ</t>
    </rPh>
    <rPh sb="2" eb="3">
      <t>ズ</t>
    </rPh>
    <rPh sb="8" eb="9">
      <t>スウ</t>
    </rPh>
    <phoneticPr fontId="1"/>
  </si>
  <si>
    <t>num stored cmds</t>
    <phoneticPr fontId="1"/>
  </si>
  <si>
    <t>コマンドバッファに格納されたコマンドの数</t>
    <rPh sb="9" eb="11">
      <t>カクノウ</t>
    </rPh>
    <rPh sb="19" eb="20">
      <t>カズ</t>
    </rPh>
    <phoneticPr fontId="1"/>
  </si>
  <si>
    <t>コマンドカウンタ</t>
    <phoneticPr fontId="1"/>
  </si>
  <si>
    <t>0x2C</t>
    <phoneticPr fontId="1"/>
  </si>
  <si>
    <t>cmd counter</t>
    <phoneticPr fontId="1"/>
  </si>
  <si>
    <t>シーケンサが次に実行するコマンドのコマンドバッファ内の位置</t>
    <rPh sb="6" eb="7">
      <t>ツギ</t>
    </rPh>
    <rPh sb="8" eb="10">
      <t>ジッコウ</t>
    </rPh>
    <rPh sb="25" eb="26">
      <t>ナイ</t>
    </rPh>
    <rPh sb="27" eb="29">
      <t>イチ</t>
    </rPh>
    <phoneticPr fontId="1"/>
  </si>
  <si>
    <t>0 : シーケンサは コマンドバッファオーバーフローを起こしていません
1 : シーケンサは コマンドバッファオーバーフローを起こしています
フィードバックシステム全体をリセットすると 0 に戻ります</t>
    <phoneticPr fontId="1"/>
  </si>
  <si>
    <t>コマンドバッファの空き領域 (単位 : Bytes)</t>
    <rPh sb="9" eb="10">
      <t>ア</t>
    </rPh>
    <rPh sb="11" eb="13">
      <t>リョウイキ</t>
    </rPh>
    <rPh sb="15" eb="17">
      <t>タンイ</t>
    </rPh>
    <phoneticPr fontId="1"/>
  </si>
  <si>
    <t>1 のとき全てのコマンドをクリアします
クリア中に新しいコマンドを受け取った場合の動作は不定です</t>
    <rPh sb="5" eb="6">
      <t>スベ</t>
    </rPh>
    <rPh sb="23" eb="24">
      <t>チュウ</t>
    </rPh>
    <rPh sb="25" eb="26">
      <t>アタラ</t>
    </rPh>
    <rPh sb="33" eb="34">
      <t>ウ</t>
    </rPh>
    <rPh sb="35" eb="36">
      <t>ト</t>
    </rPh>
    <rPh sb="38" eb="40">
      <t>バアイ</t>
    </rPh>
    <rPh sb="41" eb="43">
      <t>ドウサ</t>
    </rPh>
    <rPh sb="44" eb="46">
      <t>フテイ</t>
    </rPh>
    <phoneticPr fontId="1"/>
  </si>
  <si>
    <t>オフセット</t>
    <phoneticPr fontId="1"/>
  </si>
  <si>
    <t>[8]</t>
    <phoneticPr fontId="1"/>
  </si>
  <si>
    <t>[31:9]</t>
    <phoneticPr fontId="1"/>
  </si>
  <si>
    <t>32 bit</t>
    <phoneticPr fontId="1"/>
  </si>
  <si>
    <t>コマンドカウンタ値</t>
    <rPh sb="8" eb="9">
      <t>アタイ</t>
    </rPh>
    <phoneticPr fontId="1"/>
  </si>
  <si>
    <t>範囲外分岐エラー</t>
    <rPh sb="3" eb="5">
      <t>ブンキ</t>
    </rPh>
    <phoneticPr fontId="1"/>
  </si>
  <si>
    <t>[31:5]</t>
    <phoneticPr fontId="1"/>
  </si>
  <si>
    <t>コマンドバッフ空き領域</t>
    <rPh sb="7" eb="8">
      <t>ア</t>
    </rPh>
    <rPh sb="9" eb="11">
      <t>リョウイキ</t>
    </rPh>
    <phoneticPr fontId="1"/>
  </si>
  <si>
    <t>Branch By Flag コマンド</t>
    <phoneticPr fontId="1"/>
  </si>
  <si>
    <t>Branch By Flag コマンドエラーレポート</t>
    <phoneticPr fontId="1"/>
  </si>
  <si>
    <t>cmd buf overflow</t>
    <phoneticPr fontId="1"/>
  </si>
  <si>
    <t xml:space="preserve">cmd buf free space </t>
    <phoneticPr fontId="1"/>
  </si>
  <si>
    <t>branch flag neg</t>
    <phoneticPr fontId="1"/>
  </si>
  <si>
    <t>ext branch flag neg</t>
    <phoneticPr fontId="1"/>
  </si>
  <si>
    <r>
      <t xml:space="preserve">フィードバック制御コマンドの「Branch By Flag コマンド」が参照する分岐フラグです．
シーケンサの </t>
    </r>
    <r>
      <rPr>
        <b/>
        <sz val="11"/>
        <color theme="1"/>
        <rFont val="游ゴシック"/>
        <family val="3"/>
        <charset val="128"/>
        <scheme val="minor"/>
      </rPr>
      <t>branch_flag_n</t>
    </r>
    <r>
      <rPr>
        <sz val="11"/>
        <color theme="1"/>
        <rFont val="游ゴシック"/>
        <family val="2"/>
        <charset val="128"/>
        <scheme val="minor"/>
      </rPr>
      <t xml:space="preserve"> ポートから入力されます．
分岐条件の詳細は，3.2 フィードバック制御コマンドフォーマット の同コマンドの説明を参照してください．</t>
    </r>
    <rPh sb="36" eb="38">
      <t>サンショウ</t>
    </rPh>
    <rPh sb="40" eb="42">
      <t>ブンキ</t>
    </rPh>
    <rPh sb="116" eb="117">
      <t>ドウ</t>
    </rPh>
    <rPh sb="122" eb="124">
      <t>セツメイ</t>
    </rPh>
    <rPh sb="125" eb="127">
      <t>サンショウ</t>
    </rPh>
    <phoneticPr fontId="1"/>
  </si>
  <si>
    <t>フィードバック制御コマンドの「Branch By Flag コマンド」が参照する分岐フラグです．
分岐条件の詳細は，3.2 フィードバック制御コマンドフォーマット の同コマンドの説明を参照してください．</t>
    <rPh sb="7" eb="9">
      <t>セイギョ</t>
    </rPh>
    <rPh sb="36" eb="38">
      <t>サンショウ</t>
    </rPh>
    <rPh sb="40" eb="42">
      <t>ブンキ</t>
    </rPh>
    <rPh sb="49" eb="53">
      <t>ブンキジョウケン</t>
    </rPh>
    <phoneticPr fontId="1"/>
  </si>
  <si>
    <t>コマンドの処理に成功した回数
シーケンサが RUNNING に遷移する度に 0 に戻ります</t>
    <rPh sb="5" eb="7">
      <t>ショリ</t>
    </rPh>
    <rPh sb="8" eb="10">
      <t>セイコウ</t>
    </rPh>
    <rPh sb="12" eb="14">
      <t>カイスウ</t>
    </rPh>
    <rPh sb="31" eb="33">
      <t>センイ</t>
    </rPh>
    <rPh sb="35" eb="36">
      <t>タビ</t>
    </rPh>
    <rPh sb="41" eb="42">
      <t>モド</t>
    </rPh>
    <phoneticPr fontId="1"/>
  </si>
  <si>
    <t>コマンドの処理に失敗した回数
シーケンサが RUNNING に遷移する度に 0 に戻ります</t>
    <rPh sb="8" eb="10">
      <t>シッパイ</t>
    </rPh>
    <phoneticPr fontId="1"/>
  </si>
  <si>
    <t>コマンド成功回数</t>
    <rPh sb="6" eb="8">
      <t>カイスウ</t>
    </rPh>
    <phoneticPr fontId="1"/>
  </si>
  <si>
    <t>コマンド失敗回数</t>
    <rPh sb="4" eb="6">
      <t>シッパイ</t>
    </rPh>
    <rPh sb="6" eb="8">
      <t>カイスウ</t>
    </rPh>
    <phoneticPr fontId="1"/>
  </si>
  <si>
    <t>[1023]</t>
    <phoneticPr fontId="1"/>
  </si>
  <si>
    <t>空</t>
    <rPh sb="0" eb="1">
      <t>カラ</t>
    </rPh>
    <phoneticPr fontId="1"/>
  </si>
  <si>
    <t>cmd A</t>
    <phoneticPr fontId="1"/>
  </si>
  <si>
    <t>cmd B</t>
    <phoneticPr fontId="1"/>
  </si>
  <si>
    <t>cmd C</t>
    <phoneticPr fontId="1"/>
  </si>
  <si>
    <t>cmd D</t>
    <phoneticPr fontId="1"/>
  </si>
  <si>
    <t>コマンドバッファ</t>
    <phoneticPr fontId="1"/>
  </si>
  <si>
    <r>
      <rPr>
        <sz val="11"/>
        <color rgb="FFFF0000"/>
        <rFont val="游ゴシック"/>
        <family val="3"/>
        <charset val="128"/>
        <scheme val="minor"/>
      </rPr>
      <t>赤枠</t>
    </r>
    <r>
      <rPr>
        <sz val="11"/>
        <color theme="1"/>
        <rFont val="游ゴシック"/>
        <family val="2"/>
        <charset val="128"/>
        <scheme val="minor"/>
      </rPr>
      <t>は実行中のコマンドを示します</t>
    </r>
    <rPh sb="0" eb="2">
      <t>アカワク</t>
    </rPh>
    <rPh sb="3" eb="5">
      <t>ジッコウ</t>
    </rPh>
    <rPh sb="5" eb="6">
      <t>チュウ</t>
    </rPh>
    <rPh sb="12" eb="13">
      <t>シメ</t>
    </rPh>
    <phoneticPr fontId="1"/>
  </si>
  <si>
    <t>0 から 1 になったとき, シーケンサが IDLE 状態になりコマンドの処理を中止します
処理中のコマンドは中止され，このコマンドのエラーレポートが発行されます
未処理のコマンドはそのまま残ります</t>
    <rPh sb="27" eb="29">
      <t>ジョウタイ</t>
    </rPh>
    <rPh sb="37" eb="39">
      <t>ショリ</t>
    </rPh>
    <rPh sb="46" eb="48">
      <t>ショリ</t>
    </rPh>
    <rPh sb="49" eb="51">
      <t>ハッコウ</t>
    </rPh>
    <rPh sb="57" eb="60">
      <t>ミショリ</t>
    </rPh>
    <rPh sb="77" eb="78">
      <t>ノコ</t>
    </rPh>
    <phoneticPr fontId="1"/>
  </si>
  <si>
    <t>4 bits</t>
    <phoneticPr fontId="1"/>
  </si>
  <si>
    <t>外部トリガフラグ</t>
    <rPh sb="0" eb="2">
      <t>ガイブ</t>
    </rPh>
    <phoneticPr fontId="1"/>
  </si>
  <si>
    <t>波形パラメータ設定コマンド</t>
    <rPh sb="0" eb="2">
      <t>ハケイ</t>
    </rPh>
    <rPh sb="7" eb="9">
      <t>セッテイ</t>
    </rPh>
    <phoneticPr fontId="1"/>
  </si>
  <si>
    <t>四値付き外部トリガ待ち AWG スタートコマンド</t>
    <phoneticPr fontId="1"/>
  </si>
  <si>
    <t>タイムアウト時間</t>
    <rPh sb="6" eb="8">
      <t>ジカン</t>
    </rPh>
    <phoneticPr fontId="1"/>
  </si>
  <si>
    <t>タイムアウト</t>
    <phoneticPr fontId="1"/>
  </si>
  <si>
    <t>共通フィールド</t>
    <phoneticPr fontId="1"/>
  </si>
  <si>
    <t>四値付き外部トリガ待ち AWG スタートコマンドエラーレポート</t>
    <rPh sb="0" eb="1">
      <t>ヨン</t>
    </rPh>
    <rPh sb="9" eb="10">
      <t>マ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</si>
</sst>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4D2D2"/>
        <bgColor indexed="64"/>
      </patternFill>
    </fill>
    <fill>
      <patternFill patternType="solid">
        <fgColor theme="7" tint="0.79998168889431442"/>
        <bgColor indexed="64"/>
      </patternFill>
    </fill>
  </fills>
  <borders count="10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thin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 style="thin">
        <color theme="1"/>
      </bottom>
      <diagonal/>
    </border>
  </borders>
  <cellStyleXfs count="1">
    <xf numFmtId="0" fontId="0" fillId="0" borderId="0">
      <alignment vertical="center"/>
    </xf>
  </cellStyleXfs>
  <cellXfs count="367">
    <xf numFmtId="0" fontId="0" fillId="0" borderId="0" xfId="0">
      <alignment vertical="center"/>
    </xf>
    <xf numFmtId="0" fontId="0" fillId="0" borderId="9" xfId="0" applyBorder="1">
      <alignment vertical="center"/>
    </xf>
    <xf numFmtId="0" fontId="0" fillId="0" borderId="17" xfId="0" applyBorder="1">
      <alignment vertical="center"/>
    </xf>
    <xf numFmtId="0" fontId="0" fillId="0" borderId="0" xfId="0" applyAlignment="1">
      <alignment horizontal="right" vertical="center"/>
    </xf>
    <xf numFmtId="0" fontId="2" fillId="0" borderId="0" xfId="0" applyFont="1">
      <alignment vertical="center"/>
    </xf>
    <xf numFmtId="0" fontId="0" fillId="0" borderId="20" xfId="0" applyBorder="1">
      <alignment vertical="center"/>
    </xf>
    <xf numFmtId="0" fontId="0" fillId="0" borderId="2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1" xfId="0" applyBorder="1">
      <alignment vertical="center"/>
    </xf>
    <xf numFmtId="0" fontId="0" fillId="0" borderId="37" xfId="0" applyBorder="1">
      <alignment vertical="center"/>
    </xf>
    <xf numFmtId="0" fontId="0" fillId="0" borderId="42" xfId="0" applyBorder="1">
      <alignment vertical="center"/>
    </xf>
    <xf numFmtId="0" fontId="0" fillId="0" borderId="7" xfId="0" applyBorder="1">
      <alignment vertical="center"/>
    </xf>
    <xf numFmtId="0" fontId="3" fillId="0" borderId="0" xfId="0" applyFont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right" vertical="center"/>
    </xf>
    <xf numFmtId="0" fontId="3" fillId="0" borderId="0" xfId="0" applyFont="1">
      <alignment vertical="center"/>
    </xf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right" vertical="center"/>
    </xf>
    <xf numFmtId="0" fontId="9" fillId="0" borderId="0" xfId="0" applyFont="1">
      <alignment vertical="center"/>
    </xf>
    <xf numFmtId="0" fontId="9" fillId="0" borderId="80" xfId="0" applyFont="1" applyBorder="1">
      <alignment vertical="center"/>
    </xf>
    <xf numFmtId="0" fontId="9" fillId="0" borderId="81" xfId="0" applyFont="1" applyBorder="1">
      <alignment vertical="center"/>
    </xf>
    <xf numFmtId="0" fontId="10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0" fillId="6" borderId="9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87" xfId="0" applyFill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11" borderId="2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39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3" fillId="11" borderId="86" xfId="0" applyFont="1" applyFill="1" applyBorder="1" applyAlignment="1">
      <alignment horizontal="center" vertical="center" wrapText="1"/>
    </xf>
    <xf numFmtId="0" fontId="3" fillId="11" borderId="87" xfId="0" applyFont="1" applyFill="1" applyBorder="1" applyAlignment="1">
      <alignment horizontal="center" vertical="center" wrapText="1"/>
    </xf>
    <xf numFmtId="0" fontId="3" fillId="11" borderId="88" xfId="0" applyFont="1" applyFill="1" applyBorder="1" applyAlignment="1">
      <alignment horizontal="center" vertical="center" wrapText="1"/>
    </xf>
    <xf numFmtId="0" fontId="0" fillId="6" borderId="86" xfId="0" applyFill="1" applyBorder="1" applyAlignment="1">
      <alignment horizontal="center" vertical="center"/>
    </xf>
    <xf numFmtId="0" fontId="0" fillId="6" borderId="87" xfId="0" applyFill="1" applyBorder="1" applyAlignment="1">
      <alignment horizontal="center" vertical="center"/>
    </xf>
    <xf numFmtId="0" fontId="0" fillId="6" borderId="8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left" vertical="center" wrapText="1"/>
    </xf>
    <xf numFmtId="0" fontId="0" fillId="8" borderId="2" xfId="0" applyFill="1" applyBorder="1" applyAlignment="1">
      <alignment horizontal="left" vertical="center" wrapText="1"/>
    </xf>
    <xf numFmtId="0" fontId="0" fillId="8" borderId="3" xfId="0" applyFill="1" applyBorder="1" applyAlignment="1">
      <alignment horizontal="left" vertical="center" wrapText="1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5" fillId="8" borderId="11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0" fontId="0" fillId="8" borderId="8" xfId="0" applyFill="1" applyBorder="1" applyAlignment="1">
      <alignment horizontal="left" vertical="center" wrapText="1"/>
    </xf>
    <xf numFmtId="0" fontId="0" fillId="8" borderId="9" xfId="0" applyFill="1" applyBorder="1" applyAlignment="1">
      <alignment horizontal="left" vertical="center" wrapText="1"/>
    </xf>
    <xf numFmtId="0" fontId="0" fillId="8" borderId="10" xfId="0" applyFill="1" applyBorder="1" applyAlignment="1">
      <alignment horizontal="left" vertical="center" wrapText="1"/>
    </xf>
    <xf numFmtId="0" fontId="0" fillId="8" borderId="11" xfId="0" applyFill="1" applyBorder="1" applyAlignment="1">
      <alignment horizontal="left" vertical="center" wrapText="1"/>
    </xf>
    <xf numFmtId="0" fontId="0" fillId="8" borderId="7" xfId="0" applyFill="1" applyBorder="1" applyAlignment="1">
      <alignment horizontal="left" vertical="center" wrapText="1"/>
    </xf>
    <xf numFmtId="0" fontId="0" fillId="8" borderId="12" xfId="0" applyFill="1" applyBorder="1" applyAlignment="1">
      <alignment horizontal="left" vertical="center" wrapText="1"/>
    </xf>
    <xf numFmtId="0" fontId="3" fillId="8" borderId="8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46" fontId="0" fillId="8" borderId="8" xfId="0" applyNumberFormat="1" applyFill="1" applyBorder="1" applyAlignment="1">
      <alignment horizontal="center" vertical="center"/>
    </xf>
    <xf numFmtId="46" fontId="0" fillId="8" borderId="10" xfId="0" applyNumberFormat="1" applyFill="1" applyBorder="1" applyAlignment="1">
      <alignment horizontal="center" vertical="center"/>
    </xf>
    <xf numFmtId="46" fontId="0" fillId="8" borderId="18" xfId="0" applyNumberFormat="1" applyFill="1" applyBorder="1" applyAlignment="1">
      <alignment horizontal="center" vertical="center"/>
    </xf>
    <xf numFmtId="46" fontId="0" fillId="8" borderId="17" xfId="0" applyNumberFormat="1" applyFill="1" applyBorder="1" applyAlignment="1">
      <alignment horizontal="center" vertical="center"/>
    </xf>
    <xf numFmtId="46" fontId="0" fillId="8" borderId="11" xfId="0" applyNumberFormat="1" applyFill="1" applyBorder="1" applyAlignment="1">
      <alignment horizontal="center" vertical="center"/>
    </xf>
    <xf numFmtId="46" fontId="0" fillId="8" borderId="12" xfId="0" applyNumberFormat="1" applyFill="1" applyBorder="1" applyAlignment="1">
      <alignment horizontal="center" vertical="center"/>
    </xf>
    <xf numFmtId="46" fontId="0" fillId="8" borderId="9" xfId="0" applyNumberFormat="1" applyFill="1" applyBorder="1" applyAlignment="1">
      <alignment horizontal="center" vertical="center"/>
    </xf>
    <xf numFmtId="46" fontId="0" fillId="8" borderId="0" xfId="0" applyNumberFormat="1" applyFill="1" applyAlignment="1">
      <alignment horizontal="center" vertical="center"/>
    </xf>
    <xf numFmtId="46" fontId="0" fillId="8" borderId="7" xfId="0" applyNumberForma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18" xfId="0" applyFill="1" applyBorder="1" applyAlignment="1">
      <alignment horizontal="left" vertical="center" wrapText="1"/>
    </xf>
    <xf numFmtId="0" fontId="0" fillId="8" borderId="0" xfId="0" applyFill="1" applyAlignment="1">
      <alignment horizontal="left" vertical="center" wrapText="1"/>
    </xf>
    <xf numFmtId="0" fontId="0" fillId="8" borderId="17" xfId="0" applyFill="1" applyBorder="1" applyAlignment="1">
      <alignment horizontal="left" vertical="center" wrapText="1"/>
    </xf>
    <xf numFmtId="46" fontId="0" fillId="4" borderId="1" xfId="0" applyNumberFormat="1" applyFill="1" applyBorder="1" applyAlignment="1">
      <alignment horizontal="center" vertical="center"/>
    </xf>
    <xf numFmtId="46" fontId="0" fillId="4" borderId="2" xfId="0" applyNumberFormat="1" applyFill="1" applyBorder="1" applyAlignment="1">
      <alignment horizontal="center" vertical="center"/>
    </xf>
    <xf numFmtId="46" fontId="0" fillId="4" borderId="3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left" vertical="center" wrapText="1"/>
    </xf>
    <xf numFmtId="0" fontId="0" fillId="8" borderId="0" xfId="0" applyFill="1" applyAlignment="1">
      <alignment horizontal="center" vertical="center"/>
    </xf>
    <xf numFmtId="0" fontId="0" fillId="8" borderId="8" xfId="0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 wrapText="1"/>
    </xf>
    <xf numFmtId="0" fontId="0" fillId="8" borderId="18" xfId="0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8" borderId="11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 wrapText="1"/>
    </xf>
    <xf numFmtId="46" fontId="3" fillId="8" borderId="8" xfId="0" applyNumberFormat="1" applyFont="1" applyFill="1" applyBorder="1" applyAlignment="1">
      <alignment horizontal="center" vertical="center"/>
    </xf>
    <xf numFmtId="46" fontId="3" fillId="8" borderId="9" xfId="0" applyNumberFormat="1" applyFont="1" applyFill="1" applyBorder="1" applyAlignment="1">
      <alignment horizontal="center" vertical="center"/>
    </xf>
    <xf numFmtId="46" fontId="3" fillId="8" borderId="10" xfId="0" applyNumberFormat="1" applyFont="1" applyFill="1" applyBorder="1" applyAlignment="1">
      <alignment horizontal="center" vertical="center"/>
    </xf>
    <xf numFmtId="46" fontId="3" fillId="8" borderId="18" xfId="0" applyNumberFormat="1" applyFont="1" applyFill="1" applyBorder="1" applyAlignment="1">
      <alignment horizontal="center" vertical="center"/>
    </xf>
    <xf numFmtId="46" fontId="3" fillId="8" borderId="0" xfId="0" applyNumberFormat="1" applyFont="1" applyFill="1" applyAlignment="1">
      <alignment horizontal="center" vertical="center"/>
    </xf>
    <xf numFmtId="46" fontId="3" fillId="8" borderId="17" xfId="0" applyNumberFormat="1" applyFont="1" applyFill="1" applyBorder="1" applyAlignment="1">
      <alignment horizontal="center" vertical="center"/>
    </xf>
    <xf numFmtId="46" fontId="3" fillId="8" borderId="11" xfId="0" applyNumberFormat="1" applyFont="1" applyFill="1" applyBorder="1" applyAlignment="1">
      <alignment horizontal="center" vertical="center"/>
    </xf>
    <xf numFmtId="46" fontId="3" fillId="8" borderId="7" xfId="0" applyNumberFormat="1" applyFont="1" applyFill="1" applyBorder="1" applyAlignment="1">
      <alignment horizontal="center" vertical="center"/>
    </xf>
    <xf numFmtId="46" fontId="3" fillId="8" borderId="12" xfId="0" applyNumberFormat="1" applyFont="1" applyFill="1" applyBorder="1" applyAlignment="1">
      <alignment horizontal="center" vertical="center"/>
    </xf>
    <xf numFmtId="0" fontId="0" fillId="8" borderId="4" xfId="0" applyFill="1" applyBorder="1" applyAlignment="1">
      <alignment horizontal="left" vertical="center" wrapText="1"/>
    </xf>
    <xf numFmtId="46" fontId="3" fillId="4" borderId="1" xfId="0" applyNumberFormat="1" applyFont="1" applyFill="1" applyBorder="1" applyAlignment="1">
      <alignment horizontal="center" vertical="center"/>
    </xf>
    <xf numFmtId="46" fontId="3" fillId="4" borderId="2" xfId="0" applyNumberFormat="1" applyFont="1" applyFill="1" applyBorder="1" applyAlignment="1">
      <alignment horizontal="center" vertical="center"/>
    </xf>
    <xf numFmtId="46" fontId="3" fillId="4" borderId="3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8" borderId="8" xfId="0" quotePrefix="1" applyFill="1" applyBorder="1" applyAlignment="1">
      <alignment horizontal="center" vertical="center" wrapText="1"/>
    </xf>
    <xf numFmtId="46" fontId="0" fillId="8" borderId="4" xfId="0" applyNumberFormat="1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 wrapText="1"/>
    </xf>
    <xf numFmtId="0" fontId="0" fillId="8" borderId="17" xfId="0" applyFill="1" applyBorder="1" applyAlignment="1">
      <alignment horizontal="center" vertical="center" wrapText="1"/>
    </xf>
    <xf numFmtId="0" fontId="0" fillId="8" borderId="12" xfId="0" applyFill="1" applyBorder="1" applyAlignment="1">
      <alignment horizontal="center" vertical="center" wrapText="1"/>
    </xf>
    <xf numFmtId="46" fontId="0" fillId="8" borderId="1" xfId="0" applyNumberFormat="1" applyFill="1" applyBorder="1" applyAlignment="1">
      <alignment horizontal="center" vertical="center"/>
    </xf>
    <xf numFmtId="46" fontId="0" fillId="8" borderId="3" xfId="0" applyNumberFormat="1" applyFill="1" applyBorder="1" applyAlignment="1">
      <alignment horizontal="center" vertical="center"/>
    </xf>
    <xf numFmtId="46" fontId="3" fillId="8" borderId="1" xfId="0" applyNumberFormat="1" applyFont="1" applyFill="1" applyBorder="1" applyAlignment="1">
      <alignment horizontal="center" vertical="center"/>
    </xf>
    <xf numFmtId="46" fontId="3" fillId="8" borderId="2" xfId="0" applyNumberFormat="1" applyFont="1" applyFill="1" applyBorder="1" applyAlignment="1">
      <alignment horizontal="center" vertical="center"/>
    </xf>
    <xf numFmtId="46" fontId="3" fillId="8" borderId="3" xfId="0" applyNumberFormat="1" applyFont="1" applyFill="1" applyBorder="1" applyAlignment="1">
      <alignment horizontal="center" vertical="center"/>
    </xf>
    <xf numFmtId="46" fontId="0" fillId="8" borderId="2" xfId="0" applyNumberForma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left" vertical="center"/>
    </xf>
    <xf numFmtId="0" fontId="3" fillId="8" borderId="4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6" borderId="4" xfId="0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8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0" fillId="6" borderId="66" xfId="0" applyFill="1" applyBorder="1" applyAlignment="1">
      <alignment horizontal="center" vertical="center" wrapText="1"/>
    </xf>
    <xf numFmtId="0" fontId="0" fillId="6" borderId="67" xfId="0" applyFill="1" applyBorder="1" applyAlignment="1">
      <alignment horizontal="center" vertical="center"/>
    </xf>
    <xf numFmtId="0" fontId="0" fillId="6" borderId="68" xfId="0" applyFill="1" applyBorder="1" applyAlignment="1">
      <alignment horizontal="center" vertical="center"/>
    </xf>
    <xf numFmtId="0" fontId="0" fillId="6" borderId="69" xfId="0" applyFill="1" applyBorder="1" applyAlignment="1">
      <alignment horizontal="center" vertical="center"/>
    </xf>
    <xf numFmtId="0" fontId="0" fillId="6" borderId="70" xfId="0" applyFill="1" applyBorder="1" applyAlignment="1">
      <alignment horizontal="center" vertical="center"/>
    </xf>
    <xf numFmtId="0" fontId="0" fillId="6" borderId="71" xfId="0" applyFill="1" applyBorder="1" applyAlignment="1">
      <alignment horizontal="center" vertical="center"/>
    </xf>
    <xf numFmtId="0" fontId="0" fillId="6" borderId="72" xfId="0" applyFill="1" applyBorder="1" applyAlignment="1">
      <alignment horizontal="center" vertical="center"/>
    </xf>
    <xf numFmtId="0" fontId="0" fillId="6" borderId="73" xfId="0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6" fillId="8" borderId="74" xfId="0" applyFont="1" applyFill="1" applyBorder="1" applyAlignment="1">
      <alignment horizontal="center" vertical="center"/>
    </xf>
    <xf numFmtId="0" fontId="6" fillId="8" borderId="75" xfId="0" applyFont="1" applyFill="1" applyBorder="1" applyAlignment="1">
      <alignment horizontal="center" vertical="center"/>
    </xf>
    <xf numFmtId="0" fontId="6" fillId="8" borderId="76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8" borderId="77" xfId="0" applyFont="1" applyFill="1" applyBorder="1" applyAlignment="1">
      <alignment horizontal="center" vertical="center"/>
    </xf>
    <xf numFmtId="0" fontId="3" fillId="8" borderId="79" xfId="0" applyFont="1" applyFill="1" applyBorder="1" applyAlignment="1">
      <alignment horizontal="center" vertical="center"/>
    </xf>
    <xf numFmtId="0" fontId="3" fillId="8" borderId="78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6" borderId="17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8" fillId="6" borderId="66" xfId="0" applyFont="1" applyFill="1" applyBorder="1" applyAlignment="1">
      <alignment horizontal="center" vertical="center" wrapText="1"/>
    </xf>
    <xf numFmtId="0" fontId="7" fillId="6" borderId="67" xfId="0" applyFont="1" applyFill="1" applyBorder="1" applyAlignment="1">
      <alignment horizontal="center" vertical="center"/>
    </xf>
    <xf numFmtId="0" fontId="7" fillId="6" borderId="68" xfId="0" applyFont="1" applyFill="1" applyBorder="1" applyAlignment="1">
      <alignment horizontal="center" vertical="center"/>
    </xf>
    <xf numFmtId="0" fontId="7" fillId="6" borderId="69" xfId="0" applyFont="1" applyFill="1" applyBorder="1" applyAlignment="1">
      <alignment horizontal="center" vertical="center"/>
    </xf>
    <xf numFmtId="0" fontId="7" fillId="6" borderId="70" xfId="0" applyFont="1" applyFill="1" applyBorder="1" applyAlignment="1">
      <alignment horizontal="center" vertical="center"/>
    </xf>
    <xf numFmtId="0" fontId="7" fillId="6" borderId="71" xfId="0" applyFont="1" applyFill="1" applyBorder="1" applyAlignment="1">
      <alignment horizontal="center" vertical="center"/>
    </xf>
    <xf numFmtId="0" fontId="7" fillId="6" borderId="72" xfId="0" applyFont="1" applyFill="1" applyBorder="1" applyAlignment="1">
      <alignment horizontal="center" vertical="center"/>
    </xf>
    <xf numFmtId="0" fontId="7" fillId="6" borderId="7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56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7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0" fillId="0" borderId="0" xfId="0">
      <alignment vertical="center"/>
    </xf>
    <xf numFmtId="0" fontId="0" fillId="4" borderId="56" xfId="0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7" fillId="8" borderId="77" xfId="0" applyFont="1" applyFill="1" applyBorder="1" applyAlignment="1">
      <alignment horizontal="center" vertical="center"/>
    </xf>
    <xf numFmtId="0" fontId="7" fillId="8" borderId="79" xfId="0" applyFont="1" applyFill="1" applyBorder="1" applyAlignment="1">
      <alignment horizontal="center" vertical="center"/>
    </xf>
    <xf numFmtId="0" fontId="7" fillId="8" borderId="78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8" borderId="74" xfId="0" applyFont="1" applyFill="1" applyBorder="1" applyAlignment="1">
      <alignment horizontal="center" vertical="center"/>
    </xf>
    <xf numFmtId="0" fontId="5" fillId="8" borderId="75" xfId="0" applyFont="1" applyFill="1" applyBorder="1" applyAlignment="1">
      <alignment horizontal="center" vertical="center"/>
    </xf>
    <xf numFmtId="0" fontId="5" fillId="8" borderId="76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0" fillId="6" borderId="58" xfId="0" applyFill="1" applyBorder="1" applyAlignment="1">
      <alignment horizontal="center" vertical="center" wrapText="1"/>
    </xf>
    <xf numFmtId="0" fontId="0" fillId="6" borderId="59" xfId="0" applyFill="1" applyBorder="1" applyAlignment="1">
      <alignment horizontal="center" vertical="center" wrapText="1"/>
    </xf>
    <xf numFmtId="0" fontId="0" fillId="6" borderId="60" xfId="0" applyFill="1" applyBorder="1" applyAlignment="1">
      <alignment horizontal="center" vertical="center" wrapText="1"/>
    </xf>
    <xf numFmtId="0" fontId="0" fillId="6" borderId="61" xfId="0" applyFill="1" applyBorder="1" applyAlignment="1">
      <alignment horizontal="center" vertical="center" wrapText="1"/>
    </xf>
    <xf numFmtId="0" fontId="0" fillId="6" borderId="62" xfId="0" applyFill="1" applyBorder="1" applyAlignment="1">
      <alignment horizontal="center" vertical="center" wrapText="1"/>
    </xf>
    <xf numFmtId="0" fontId="0" fillId="6" borderId="63" xfId="0" applyFill="1" applyBorder="1" applyAlignment="1">
      <alignment horizontal="center" vertical="center" wrapText="1"/>
    </xf>
    <xf numFmtId="0" fontId="0" fillId="6" borderId="64" xfId="0" applyFill="1" applyBorder="1" applyAlignment="1">
      <alignment horizontal="center" vertical="center" wrapText="1"/>
    </xf>
    <xf numFmtId="0" fontId="0" fillId="6" borderId="65" xfId="0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0" fillId="9" borderId="44" xfId="0" applyFill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0" fontId="0" fillId="10" borderId="84" xfId="0" applyFill="1" applyBorder="1" applyAlignment="1">
      <alignment horizontal="center" vertical="center"/>
    </xf>
    <xf numFmtId="0" fontId="0" fillId="10" borderId="33" xfId="0" applyFill="1" applyBorder="1" applyAlignment="1">
      <alignment horizontal="center" vertical="center"/>
    </xf>
    <xf numFmtId="0" fontId="0" fillId="10" borderId="46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6" borderId="32" xfId="0" applyFont="1" applyFill="1" applyBorder="1" applyAlignment="1">
      <alignment horizontal="center" vertical="center" wrapText="1"/>
    </xf>
    <xf numFmtId="0" fontId="5" fillId="6" borderId="33" xfId="0" applyFont="1" applyFill="1" applyBorder="1" applyAlignment="1">
      <alignment horizontal="center" vertical="center" wrapText="1"/>
    </xf>
    <xf numFmtId="0" fontId="5" fillId="6" borderId="34" xfId="0" applyFont="1" applyFill="1" applyBorder="1" applyAlignment="1">
      <alignment horizontal="center" vertical="center" wrapText="1"/>
    </xf>
    <xf numFmtId="0" fontId="0" fillId="6" borderId="35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9" borderId="43" xfId="0" applyFill="1" applyBorder="1" applyAlignment="1">
      <alignment horizontal="center" vertical="center"/>
    </xf>
    <xf numFmtId="0" fontId="0" fillId="0" borderId="9" xfId="0" applyBorder="1" applyAlignment="1">
      <alignment horizontal="right" vertical="center"/>
    </xf>
    <xf numFmtId="0" fontId="5" fillId="6" borderId="41" xfId="0" applyFont="1" applyFill="1" applyBorder="1" applyAlignment="1">
      <alignment horizontal="center" vertical="center" wrapText="1"/>
    </xf>
    <xf numFmtId="0" fontId="5" fillId="6" borderId="35" xfId="0" applyFont="1" applyFill="1" applyBorder="1" applyAlignment="1">
      <alignment horizontal="center" vertical="center" wrapText="1"/>
    </xf>
    <xf numFmtId="0" fontId="0" fillId="9" borderId="48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0" fillId="9" borderId="47" xfId="0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9" borderId="38" xfId="0" applyFill="1" applyBorder="1" applyAlignment="1">
      <alignment horizontal="center" vertical="center"/>
    </xf>
    <xf numFmtId="0" fontId="0" fillId="9" borderId="39" xfId="0" applyFill="1" applyBorder="1" applyAlignment="1">
      <alignment horizontal="center" vertical="center"/>
    </xf>
    <xf numFmtId="0" fontId="0" fillId="9" borderId="40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9" borderId="82" xfId="0" applyFill="1" applyBorder="1" applyAlignment="1">
      <alignment horizontal="center" vertical="center"/>
    </xf>
    <xf numFmtId="0" fontId="0" fillId="9" borderId="83" xfId="0" applyFill="1" applyBorder="1" applyAlignment="1">
      <alignment horizontal="center" vertical="center"/>
    </xf>
    <xf numFmtId="0" fontId="5" fillId="6" borderId="32" xfId="0" applyFont="1" applyFill="1" applyBorder="1" applyAlignment="1">
      <alignment horizontal="center" vertical="center" wrapText="1"/>
    </xf>
    <xf numFmtId="0" fontId="0" fillId="3" borderId="85" xfId="0" applyFill="1" applyBorder="1" applyAlignment="1">
      <alignment horizontal="center" vertical="center"/>
    </xf>
    <xf numFmtId="0" fontId="0" fillId="3" borderId="56" xfId="0" applyFill="1" applyBorder="1" applyAlignment="1">
      <alignment horizontal="center" vertical="center"/>
    </xf>
    <xf numFmtId="0" fontId="4" fillId="6" borderId="41" xfId="0" applyFont="1" applyFill="1" applyBorder="1" applyAlignment="1">
      <alignment horizontal="center" vertical="center" wrapText="1"/>
    </xf>
    <xf numFmtId="0" fontId="0" fillId="10" borderId="35" xfId="0" applyFill="1" applyBorder="1" applyAlignment="1">
      <alignment horizontal="center" vertical="center"/>
    </xf>
    <xf numFmtId="0" fontId="0" fillId="10" borderId="49" xfId="0" applyFill="1" applyBorder="1" applyAlignment="1">
      <alignment horizontal="center" vertical="center"/>
    </xf>
    <xf numFmtId="0" fontId="0" fillId="10" borderId="50" xfId="0" applyFill="1" applyBorder="1" applyAlignment="1">
      <alignment horizontal="center" vertical="center"/>
    </xf>
    <xf numFmtId="0" fontId="0" fillId="10" borderId="53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4" borderId="55" xfId="0" applyFill="1" applyBorder="1" applyAlignment="1">
      <alignment horizontal="center" vertical="center"/>
    </xf>
    <xf numFmtId="0" fontId="0" fillId="4" borderId="50" xfId="0" applyFill="1" applyBorder="1" applyAlignment="1">
      <alignment horizontal="center" vertical="center"/>
    </xf>
    <xf numFmtId="0" fontId="0" fillId="4" borderId="53" xfId="0" applyFill="1" applyBorder="1" applyAlignment="1">
      <alignment horizontal="center" vertical="center"/>
    </xf>
    <xf numFmtId="0" fontId="0" fillId="4" borderId="57" xfId="0" applyFill="1" applyBorder="1" applyAlignment="1">
      <alignment horizontal="center" vertical="center"/>
    </xf>
    <xf numFmtId="0" fontId="0" fillId="4" borderId="52" xfId="0" applyFill="1" applyBorder="1" applyAlignment="1">
      <alignment horizontal="center" vertical="center"/>
    </xf>
    <xf numFmtId="0" fontId="0" fillId="4" borderId="54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4" borderId="43" xfId="0" applyFill="1" applyBorder="1" applyAlignment="1">
      <alignment horizontal="center" vertical="center"/>
    </xf>
    <xf numFmtId="0" fontId="0" fillId="4" borderId="44" xfId="0" applyFill="1" applyBorder="1" applyAlignment="1">
      <alignment horizontal="center" vertical="center"/>
    </xf>
    <xf numFmtId="0" fontId="0" fillId="4" borderId="45" xfId="0" applyFill="1" applyBorder="1" applyAlignment="1">
      <alignment horizontal="center" vertical="center"/>
    </xf>
    <xf numFmtId="0" fontId="0" fillId="0" borderId="18" xfId="0" quotePrefix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7" xfId="0" applyFont="1" applyBorder="1" applyAlignment="1">
      <alignment horizontal="right" vertical="center"/>
    </xf>
    <xf numFmtId="0" fontId="0" fillId="4" borderId="49" xfId="0" applyFill="1" applyBorder="1" applyAlignment="1">
      <alignment horizontal="center" vertical="center"/>
    </xf>
    <xf numFmtId="0" fontId="0" fillId="4" borderId="51" xfId="0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6" borderId="55" xfId="0" applyFill="1" applyBorder="1" applyAlignment="1">
      <alignment horizontal="center" vertical="center"/>
    </xf>
    <xf numFmtId="0" fontId="0" fillId="6" borderId="53" xfId="0" applyFill="1" applyBorder="1" applyAlignment="1">
      <alignment horizontal="center" vertical="center"/>
    </xf>
    <xf numFmtId="0" fontId="0" fillId="6" borderId="89" xfId="0" applyFill="1" applyBorder="1" applyAlignment="1">
      <alignment horizontal="center" vertical="center"/>
    </xf>
    <xf numFmtId="0" fontId="0" fillId="6" borderId="42" xfId="0" applyFill="1" applyBorder="1" applyAlignment="1">
      <alignment horizontal="center" vertical="center"/>
    </xf>
    <xf numFmtId="0" fontId="0" fillId="3" borderId="57" xfId="0" applyFill="1" applyBorder="1" applyAlignment="1">
      <alignment horizontal="center" vertical="center"/>
    </xf>
    <xf numFmtId="0" fontId="0" fillId="3" borderId="54" xfId="0" applyFill="1" applyBorder="1" applyAlignment="1">
      <alignment horizontal="center" vertical="center"/>
    </xf>
    <xf numFmtId="0" fontId="0" fillId="9" borderId="55" xfId="0" applyFill="1" applyBorder="1" applyAlignment="1">
      <alignment horizontal="center" vertical="center"/>
    </xf>
    <xf numFmtId="0" fontId="0" fillId="9" borderId="53" xfId="0" applyFill="1" applyBorder="1" applyAlignment="1">
      <alignment horizontal="center" vertical="center"/>
    </xf>
    <xf numFmtId="0" fontId="0" fillId="9" borderId="89" xfId="0" applyFill="1" applyBorder="1" applyAlignment="1">
      <alignment horizontal="center" vertical="center"/>
    </xf>
    <xf numFmtId="0" fontId="0" fillId="9" borderId="42" xfId="0" applyFill="1" applyBorder="1" applyAlignment="1">
      <alignment horizontal="center" vertical="center"/>
    </xf>
    <xf numFmtId="0" fontId="0" fillId="6" borderId="50" xfId="0" applyFill="1" applyBorder="1" applyAlignment="1">
      <alignment horizontal="center" vertical="center"/>
    </xf>
    <xf numFmtId="0" fontId="0" fillId="6" borderId="90" xfId="0" applyFill="1" applyBorder="1" applyAlignment="1">
      <alignment horizontal="center" vertical="center"/>
    </xf>
    <xf numFmtId="0" fontId="0" fillId="6" borderId="91" xfId="0" applyFill="1" applyBorder="1" applyAlignment="1">
      <alignment horizontal="center" vertical="center"/>
    </xf>
    <xf numFmtId="0" fontId="0" fillId="6" borderId="92" xfId="0" applyFill="1" applyBorder="1" applyAlignment="1">
      <alignment horizontal="center" vertical="center"/>
    </xf>
    <xf numFmtId="0" fontId="0" fillId="6" borderId="93" xfId="0" applyFill="1" applyBorder="1" applyAlignment="1">
      <alignment horizontal="center" vertical="center"/>
    </xf>
    <xf numFmtId="0" fontId="0" fillId="6" borderId="100" xfId="0" applyFill="1" applyBorder="1" applyAlignment="1">
      <alignment horizontal="center" vertical="center"/>
    </xf>
    <xf numFmtId="0" fontId="0" fillId="6" borderId="99" xfId="0" applyFill="1" applyBorder="1" applyAlignment="1">
      <alignment horizontal="center" vertical="center"/>
    </xf>
    <xf numFmtId="0" fontId="0" fillId="6" borderId="94" xfId="0" applyFill="1" applyBorder="1" applyAlignment="1">
      <alignment horizontal="center" vertical="center"/>
    </xf>
    <xf numFmtId="0" fontId="0" fillId="6" borderId="95" xfId="0" applyFill="1" applyBorder="1" applyAlignment="1">
      <alignment horizontal="center" vertical="center"/>
    </xf>
    <xf numFmtId="0" fontId="0" fillId="6" borderId="96" xfId="0" applyFill="1" applyBorder="1" applyAlignment="1">
      <alignment horizontal="center" vertical="center"/>
    </xf>
    <xf numFmtId="0" fontId="0" fillId="6" borderId="97" xfId="0" applyFill="1" applyBorder="1" applyAlignment="1">
      <alignment horizontal="center" vertical="center"/>
    </xf>
    <xf numFmtId="0" fontId="0" fillId="6" borderId="98" xfId="0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6" borderId="90" xfId="0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0" fillId="0" borderId="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E4D2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56641</xdr:colOff>
      <xdr:row>70</xdr:row>
      <xdr:rowOff>96444</xdr:rowOff>
    </xdr:from>
    <xdr:to>
      <xdr:col>10</xdr:col>
      <xdr:colOff>493060</xdr:colOff>
      <xdr:row>77</xdr:row>
      <xdr:rowOff>123264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92847F11-7FD9-4671-8EDF-17744FDCE64F}"/>
            </a:ext>
          </a:extLst>
        </xdr:cNvPr>
        <xdr:cNvSpPr/>
      </xdr:nvSpPr>
      <xdr:spPr>
        <a:xfrm>
          <a:off x="4841553" y="16569091"/>
          <a:ext cx="2487095" cy="16740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1800" b="0">
            <a:solidFill>
              <a:schemeClr val="tx1"/>
            </a:solidFill>
            <a:latin typeface="+mn-lt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</xdr:col>
      <xdr:colOff>504701</xdr:colOff>
      <xdr:row>46</xdr:row>
      <xdr:rowOff>804</xdr:rowOff>
    </xdr:from>
    <xdr:to>
      <xdr:col>4</xdr:col>
      <xdr:colOff>504699</xdr:colOff>
      <xdr:row>48</xdr:row>
      <xdr:rowOff>124505</xdr:rowOff>
    </xdr:to>
    <xdr:sp macro="" textlink="">
      <xdr:nvSpPr>
        <xdr:cNvPr id="616" name="正方形/長方形 615">
          <a:extLst>
            <a:ext uri="{FF2B5EF4-FFF2-40B4-BE49-F238E27FC236}">
              <a16:creationId xmlns:a16="http://schemas.microsoft.com/office/drawing/2014/main" id="{4EC9C48D-4478-419A-DC6F-4AC043D725EE}"/>
            </a:ext>
          </a:extLst>
        </xdr:cNvPr>
        <xdr:cNvSpPr/>
      </xdr:nvSpPr>
      <xdr:spPr>
        <a:xfrm>
          <a:off x="1890156" y="11153713"/>
          <a:ext cx="1385452" cy="60861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 b="1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RESET</a:t>
          </a:r>
          <a:endParaRPr kumimoji="1" lang="ja-JP" altLang="en-US" sz="1800" b="1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</xdr:col>
      <xdr:colOff>512370</xdr:colOff>
      <xdr:row>54</xdr:row>
      <xdr:rowOff>115289</xdr:rowOff>
    </xdr:from>
    <xdr:to>
      <xdr:col>4</xdr:col>
      <xdr:colOff>512368</xdr:colOff>
      <xdr:row>57</xdr:row>
      <xdr:rowOff>220186</xdr:rowOff>
    </xdr:to>
    <xdr:sp macro="" textlink="">
      <xdr:nvSpPr>
        <xdr:cNvPr id="617" name="正方形/長方形 616">
          <a:extLst>
            <a:ext uri="{FF2B5EF4-FFF2-40B4-BE49-F238E27FC236}">
              <a16:creationId xmlns:a16="http://schemas.microsoft.com/office/drawing/2014/main" id="{01A56591-22B6-4591-9D5C-1A00671FE778}"/>
            </a:ext>
          </a:extLst>
        </xdr:cNvPr>
        <xdr:cNvSpPr/>
      </xdr:nvSpPr>
      <xdr:spPr>
        <a:xfrm>
          <a:off x="1897825" y="13207834"/>
          <a:ext cx="1385452" cy="832261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 b="1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IDLE</a:t>
          </a:r>
          <a:endParaRPr kumimoji="1" lang="ja-JP" altLang="en-US" sz="1800" b="1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7</xdr:col>
      <xdr:colOff>492423</xdr:colOff>
      <xdr:row>54</xdr:row>
      <xdr:rowOff>110582</xdr:rowOff>
    </xdr:from>
    <xdr:to>
      <xdr:col>9</xdr:col>
      <xdr:colOff>683249</xdr:colOff>
      <xdr:row>57</xdr:row>
      <xdr:rowOff>236262</xdr:rowOff>
    </xdr:to>
    <xdr:sp macro="" textlink="">
      <xdr:nvSpPr>
        <xdr:cNvPr id="618" name="正方形/長方形 617">
          <a:extLst>
            <a:ext uri="{FF2B5EF4-FFF2-40B4-BE49-F238E27FC236}">
              <a16:creationId xmlns:a16="http://schemas.microsoft.com/office/drawing/2014/main" id="{053DE89C-D031-4E66-8B30-492B7D925561}"/>
            </a:ext>
          </a:extLst>
        </xdr:cNvPr>
        <xdr:cNvSpPr/>
      </xdr:nvSpPr>
      <xdr:spPr>
        <a:xfrm>
          <a:off x="5341514" y="13203127"/>
          <a:ext cx="1576280" cy="853044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 b="1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RUNNING</a:t>
          </a:r>
          <a:endParaRPr kumimoji="1" lang="ja-JP" altLang="en-US" sz="1800" b="1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4</xdr:col>
      <xdr:colOff>69271</xdr:colOff>
      <xdr:row>48</xdr:row>
      <xdr:rowOff>131285</xdr:rowOff>
    </xdr:from>
    <xdr:to>
      <xdr:col>4</xdr:col>
      <xdr:colOff>69271</xdr:colOff>
      <xdr:row>54</xdr:row>
      <xdr:rowOff>101682</xdr:rowOff>
    </xdr:to>
    <xdr:cxnSp macro="">
      <xdr:nvCxnSpPr>
        <xdr:cNvPr id="619" name="直線矢印コネクタ 618">
          <a:extLst>
            <a:ext uri="{FF2B5EF4-FFF2-40B4-BE49-F238E27FC236}">
              <a16:creationId xmlns:a16="http://schemas.microsoft.com/office/drawing/2014/main" id="{627590B2-31D9-4F9F-8051-3A50C5AA3C86}"/>
            </a:ext>
          </a:extLst>
        </xdr:cNvPr>
        <xdr:cNvCxnSpPr/>
      </xdr:nvCxnSpPr>
      <xdr:spPr>
        <a:xfrm flipV="1">
          <a:off x="2840180" y="11769103"/>
          <a:ext cx="0" cy="1425124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167243</xdr:colOff>
      <xdr:row>48</xdr:row>
      <xdr:rowOff>114719</xdr:rowOff>
    </xdr:from>
    <xdr:to>
      <xdr:col>3</xdr:col>
      <xdr:colOff>167243</xdr:colOff>
      <xdr:row>54</xdr:row>
      <xdr:rowOff>107619</xdr:rowOff>
    </xdr:to>
    <xdr:cxnSp macro="">
      <xdr:nvCxnSpPr>
        <xdr:cNvPr id="622" name="直線矢印コネクタ 621">
          <a:extLst>
            <a:ext uri="{FF2B5EF4-FFF2-40B4-BE49-F238E27FC236}">
              <a16:creationId xmlns:a16="http://schemas.microsoft.com/office/drawing/2014/main" id="{5A2B2F9D-9B0E-48B7-A749-3F4BF58B7CFF}"/>
            </a:ext>
          </a:extLst>
        </xdr:cNvPr>
        <xdr:cNvCxnSpPr/>
      </xdr:nvCxnSpPr>
      <xdr:spPr>
        <a:xfrm>
          <a:off x="2245425" y="11752537"/>
          <a:ext cx="0" cy="1447627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530553</xdr:colOff>
      <xdr:row>57</xdr:row>
      <xdr:rowOff>10515</xdr:rowOff>
    </xdr:from>
    <xdr:to>
      <xdr:col>7</xdr:col>
      <xdr:colOff>467267</xdr:colOff>
      <xdr:row>57</xdr:row>
      <xdr:rowOff>10515</xdr:rowOff>
    </xdr:to>
    <xdr:cxnSp macro="">
      <xdr:nvCxnSpPr>
        <xdr:cNvPr id="625" name="直線矢印コネクタ 624">
          <a:extLst>
            <a:ext uri="{FF2B5EF4-FFF2-40B4-BE49-F238E27FC236}">
              <a16:creationId xmlns:a16="http://schemas.microsoft.com/office/drawing/2014/main" id="{34008260-429D-4B52-ADA1-CEC7099DF145}"/>
            </a:ext>
          </a:extLst>
        </xdr:cNvPr>
        <xdr:cNvCxnSpPr/>
      </xdr:nvCxnSpPr>
      <xdr:spPr>
        <a:xfrm>
          <a:off x="3301462" y="13830424"/>
          <a:ext cx="2014896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510514</xdr:colOff>
      <xdr:row>55</xdr:row>
      <xdr:rowOff>20040</xdr:rowOff>
    </xdr:from>
    <xdr:to>
      <xdr:col>7</xdr:col>
      <xdr:colOff>458985</xdr:colOff>
      <xdr:row>55</xdr:row>
      <xdr:rowOff>20040</xdr:rowOff>
    </xdr:to>
    <xdr:cxnSp macro="">
      <xdr:nvCxnSpPr>
        <xdr:cNvPr id="628" name="直線矢印コネクタ 627">
          <a:extLst>
            <a:ext uri="{FF2B5EF4-FFF2-40B4-BE49-F238E27FC236}">
              <a16:creationId xmlns:a16="http://schemas.microsoft.com/office/drawing/2014/main" id="{B415698C-BDF2-43DA-A12E-D9AC3AD121AA}"/>
            </a:ext>
          </a:extLst>
        </xdr:cNvPr>
        <xdr:cNvCxnSpPr/>
      </xdr:nvCxnSpPr>
      <xdr:spPr>
        <a:xfrm flipH="1">
          <a:off x="3281423" y="13355040"/>
          <a:ext cx="2026653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36806</xdr:colOff>
      <xdr:row>56</xdr:row>
      <xdr:rowOff>188149</xdr:rowOff>
    </xdr:from>
    <xdr:to>
      <xdr:col>7</xdr:col>
      <xdr:colOff>277949</xdr:colOff>
      <xdr:row>58</xdr:row>
      <xdr:rowOff>197673</xdr:rowOff>
    </xdr:to>
    <xdr:sp macro="" textlink="">
      <xdr:nvSpPr>
        <xdr:cNvPr id="631" name="正方形/長方形 630">
          <a:extLst>
            <a:ext uri="{FF2B5EF4-FFF2-40B4-BE49-F238E27FC236}">
              <a16:creationId xmlns:a16="http://schemas.microsoft.com/office/drawing/2014/main" id="{D30F82E0-1A2D-59FC-7064-5A88AD532A5A}"/>
            </a:ext>
          </a:extLst>
        </xdr:cNvPr>
        <xdr:cNvSpPr/>
      </xdr:nvSpPr>
      <xdr:spPr>
        <a:xfrm>
          <a:off x="3500442" y="13765604"/>
          <a:ext cx="1626598" cy="49443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コマンドの処理開始</a:t>
          </a:r>
        </a:p>
      </xdr:txBody>
    </xdr:sp>
    <xdr:clientData/>
  </xdr:twoCellAnchor>
  <xdr:twoCellAnchor>
    <xdr:from>
      <xdr:col>4</xdr:col>
      <xdr:colOff>205239</xdr:colOff>
      <xdr:row>51</xdr:row>
      <xdr:rowOff>139565</xdr:rowOff>
    </xdr:from>
    <xdr:to>
      <xdr:col>8</xdr:col>
      <xdr:colOff>185659</xdr:colOff>
      <xdr:row>55</xdr:row>
      <xdr:rowOff>221100</xdr:rowOff>
    </xdr:to>
    <xdr:sp macro="" textlink="">
      <xdr:nvSpPr>
        <xdr:cNvPr id="634" name="正方形/長方形 633">
          <a:extLst>
            <a:ext uri="{FF2B5EF4-FFF2-40B4-BE49-F238E27FC236}">
              <a16:creationId xmlns:a16="http://schemas.microsoft.com/office/drawing/2014/main" id="{7F8FC1C8-BE49-4380-96BC-59AD0E8F7519}"/>
            </a:ext>
          </a:extLst>
        </xdr:cNvPr>
        <xdr:cNvSpPr/>
      </xdr:nvSpPr>
      <xdr:spPr>
        <a:xfrm>
          <a:off x="2976148" y="12504747"/>
          <a:ext cx="2751329" cy="105135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停止フラグの立ったコマンドを処理した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en-US" altLang="ja-JP" sz="1100">
              <a:solidFill>
                <a:schemeClr val="tx1"/>
              </a:solidFill>
            </a:rPr>
            <a:t>/</a:t>
          </a: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コマンドの処理を中断した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634699</xdr:colOff>
      <xdr:row>48</xdr:row>
      <xdr:rowOff>112708</xdr:rowOff>
    </xdr:from>
    <xdr:to>
      <xdr:col>5</xdr:col>
      <xdr:colOff>568025</xdr:colOff>
      <xdr:row>50</xdr:row>
      <xdr:rowOff>122232</xdr:rowOff>
    </xdr:to>
    <xdr:sp macro="" textlink="">
      <xdr:nvSpPr>
        <xdr:cNvPr id="635" name="正方形/長方形 634">
          <a:extLst>
            <a:ext uri="{FF2B5EF4-FFF2-40B4-BE49-F238E27FC236}">
              <a16:creationId xmlns:a16="http://schemas.microsoft.com/office/drawing/2014/main" id="{7EE43B5F-D762-493C-AA8A-085F5DC1CBD7}"/>
            </a:ext>
          </a:extLst>
        </xdr:cNvPr>
        <xdr:cNvSpPr/>
      </xdr:nvSpPr>
      <xdr:spPr>
        <a:xfrm>
          <a:off x="2712881" y="11750526"/>
          <a:ext cx="1318780" cy="49443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リセット開始</a:t>
          </a:r>
        </a:p>
      </xdr:txBody>
    </xdr:sp>
    <xdr:clientData/>
  </xdr:twoCellAnchor>
  <xdr:twoCellAnchor>
    <xdr:from>
      <xdr:col>1</xdr:col>
      <xdr:colOff>418223</xdr:colOff>
      <xdr:row>48</xdr:row>
      <xdr:rowOff>131758</xdr:rowOff>
    </xdr:from>
    <xdr:to>
      <xdr:col>3</xdr:col>
      <xdr:colOff>351548</xdr:colOff>
      <xdr:row>50</xdr:row>
      <xdr:rowOff>141282</xdr:rowOff>
    </xdr:to>
    <xdr:sp macro="" textlink="">
      <xdr:nvSpPr>
        <xdr:cNvPr id="636" name="正方形/長方形 635">
          <a:extLst>
            <a:ext uri="{FF2B5EF4-FFF2-40B4-BE49-F238E27FC236}">
              <a16:creationId xmlns:a16="http://schemas.microsoft.com/office/drawing/2014/main" id="{91D2FF66-EF5E-40F4-950C-917848E8CDFA}"/>
            </a:ext>
          </a:extLst>
        </xdr:cNvPr>
        <xdr:cNvSpPr/>
      </xdr:nvSpPr>
      <xdr:spPr>
        <a:xfrm>
          <a:off x="1110950" y="11769576"/>
          <a:ext cx="1318780" cy="49443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リセット完了</a:t>
          </a:r>
        </a:p>
      </xdr:txBody>
    </xdr:sp>
    <xdr:clientData/>
  </xdr:twoCellAnchor>
  <xdr:twoCellAnchor>
    <xdr:from>
      <xdr:col>6</xdr:col>
      <xdr:colOff>487382</xdr:colOff>
      <xdr:row>46</xdr:row>
      <xdr:rowOff>130691</xdr:rowOff>
    </xdr:from>
    <xdr:to>
      <xdr:col>7</xdr:col>
      <xdr:colOff>96857</xdr:colOff>
      <xdr:row>47</xdr:row>
      <xdr:rowOff>180635</xdr:rowOff>
    </xdr:to>
    <xdr:sp macro="" textlink="">
      <xdr:nvSpPr>
        <xdr:cNvPr id="637" name="楕円 636">
          <a:extLst>
            <a:ext uri="{FF2B5EF4-FFF2-40B4-BE49-F238E27FC236}">
              <a16:creationId xmlns:a16="http://schemas.microsoft.com/office/drawing/2014/main" id="{2F74DD05-0D1D-BCC5-A4C5-430A507DE83C}"/>
            </a:ext>
          </a:extLst>
        </xdr:cNvPr>
        <xdr:cNvSpPr/>
      </xdr:nvSpPr>
      <xdr:spPr>
        <a:xfrm>
          <a:off x="4643746" y="11283600"/>
          <a:ext cx="302202" cy="292399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520039</xdr:colOff>
      <xdr:row>47</xdr:row>
      <xdr:rowOff>44472</xdr:rowOff>
    </xdr:from>
    <xdr:to>
      <xdr:col>6</xdr:col>
      <xdr:colOff>529564</xdr:colOff>
      <xdr:row>47</xdr:row>
      <xdr:rowOff>44472</xdr:rowOff>
    </xdr:to>
    <xdr:cxnSp macro="">
      <xdr:nvCxnSpPr>
        <xdr:cNvPr id="638" name="直線矢印コネクタ 637">
          <a:extLst>
            <a:ext uri="{FF2B5EF4-FFF2-40B4-BE49-F238E27FC236}">
              <a16:creationId xmlns:a16="http://schemas.microsoft.com/office/drawing/2014/main" id="{CCAF1EE7-AFCA-42BB-8BDF-4A80970C2D9D}"/>
            </a:ext>
          </a:extLst>
        </xdr:cNvPr>
        <xdr:cNvCxnSpPr/>
      </xdr:nvCxnSpPr>
      <xdr:spPr>
        <a:xfrm flipH="1">
          <a:off x="3290948" y="11439836"/>
          <a:ext cx="1394980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21027</xdr:colOff>
      <xdr:row>64</xdr:row>
      <xdr:rowOff>64669</xdr:rowOff>
    </xdr:from>
    <xdr:to>
      <xdr:col>4</xdr:col>
      <xdr:colOff>144853</xdr:colOff>
      <xdr:row>66</xdr:row>
      <xdr:rowOff>14974</xdr:rowOff>
    </xdr:to>
    <xdr:sp macro="" textlink="">
      <xdr:nvSpPr>
        <xdr:cNvPr id="641" name="正方形/長方形 640">
          <a:extLst>
            <a:ext uri="{FF2B5EF4-FFF2-40B4-BE49-F238E27FC236}">
              <a16:creationId xmlns:a16="http://schemas.microsoft.com/office/drawing/2014/main" id="{A13F3928-46ED-90F7-143D-297469A7EE54}"/>
            </a:ext>
          </a:extLst>
        </xdr:cNvPr>
        <xdr:cNvSpPr/>
      </xdr:nvSpPr>
      <xdr:spPr>
        <a:xfrm>
          <a:off x="2099209" y="15581760"/>
          <a:ext cx="816553" cy="435214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未処理</a:t>
          </a:r>
        </a:p>
      </xdr:txBody>
    </xdr:sp>
    <xdr:clientData/>
  </xdr:twoCellAnchor>
  <xdr:twoCellAnchor>
    <xdr:from>
      <xdr:col>4</xdr:col>
      <xdr:colOff>615848</xdr:colOff>
      <xdr:row>64</xdr:row>
      <xdr:rowOff>64669</xdr:rowOff>
    </xdr:from>
    <xdr:to>
      <xdr:col>6</xdr:col>
      <xdr:colOff>50843</xdr:colOff>
      <xdr:row>66</xdr:row>
      <xdr:rowOff>14974</xdr:rowOff>
    </xdr:to>
    <xdr:sp macro="" textlink="">
      <xdr:nvSpPr>
        <xdr:cNvPr id="642" name="正方形/長方形 641">
          <a:extLst>
            <a:ext uri="{FF2B5EF4-FFF2-40B4-BE49-F238E27FC236}">
              <a16:creationId xmlns:a16="http://schemas.microsoft.com/office/drawing/2014/main" id="{7C961F7E-44AF-4D8B-917B-396AE6B80132}"/>
            </a:ext>
          </a:extLst>
        </xdr:cNvPr>
        <xdr:cNvSpPr/>
      </xdr:nvSpPr>
      <xdr:spPr>
        <a:xfrm>
          <a:off x="3386757" y="15581760"/>
          <a:ext cx="820450" cy="435214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処理中</a:t>
          </a:r>
        </a:p>
      </xdr:txBody>
    </xdr:sp>
    <xdr:clientData/>
  </xdr:twoCellAnchor>
  <xdr:twoCellAnchor>
    <xdr:from>
      <xdr:col>6</xdr:col>
      <xdr:colOff>588395</xdr:colOff>
      <xdr:row>62</xdr:row>
      <xdr:rowOff>211873</xdr:rowOff>
    </xdr:from>
    <xdr:to>
      <xdr:col>8</xdr:col>
      <xdr:colOff>17948</xdr:colOff>
      <xdr:row>64</xdr:row>
      <xdr:rowOff>159919</xdr:rowOff>
    </xdr:to>
    <xdr:sp macro="" textlink="">
      <xdr:nvSpPr>
        <xdr:cNvPr id="643" name="正方形/長方形 642">
          <a:extLst>
            <a:ext uri="{FF2B5EF4-FFF2-40B4-BE49-F238E27FC236}">
              <a16:creationId xmlns:a16="http://schemas.microsoft.com/office/drawing/2014/main" id="{B9671740-B29A-4528-B41F-A45E7046ACA6}"/>
            </a:ext>
          </a:extLst>
        </xdr:cNvPr>
        <xdr:cNvSpPr/>
      </xdr:nvSpPr>
      <xdr:spPr>
        <a:xfrm>
          <a:off x="4744759" y="15244055"/>
          <a:ext cx="815007" cy="43295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成功</a:t>
          </a:r>
        </a:p>
      </xdr:txBody>
    </xdr:sp>
    <xdr:clientData/>
  </xdr:twoCellAnchor>
  <xdr:twoCellAnchor>
    <xdr:from>
      <xdr:col>4</xdr:col>
      <xdr:colOff>145842</xdr:colOff>
      <xdr:row>65</xdr:row>
      <xdr:rowOff>21282</xdr:rowOff>
    </xdr:from>
    <xdr:to>
      <xdr:col>4</xdr:col>
      <xdr:colOff>610524</xdr:colOff>
      <xdr:row>65</xdr:row>
      <xdr:rowOff>21282</xdr:rowOff>
    </xdr:to>
    <xdr:cxnSp macro="">
      <xdr:nvCxnSpPr>
        <xdr:cNvPr id="644" name="直線矢印コネクタ 643">
          <a:extLst>
            <a:ext uri="{FF2B5EF4-FFF2-40B4-BE49-F238E27FC236}">
              <a16:creationId xmlns:a16="http://schemas.microsoft.com/office/drawing/2014/main" id="{7FCA73B8-7138-46E8-B3AF-83815AC96E7A}"/>
            </a:ext>
          </a:extLst>
        </xdr:cNvPr>
        <xdr:cNvCxnSpPr/>
      </xdr:nvCxnSpPr>
      <xdr:spPr>
        <a:xfrm>
          <a:off x="2916751" y="15780827"/>
          <a:ext cx="464682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55559</xdr:colOff>
      <xdr:row>63</xdr:row>
      <xdr:rowOff>184658</xdr:rowOff>
    </xdr:from>
    <xdr:to>
      <xdr:col>6</xdr:col>
      <xdr:colOff>588395</xdr:colOff>
      <xdr:row>65</xdr:row>
      <xdr:rowOff>33055</xdr:rowOff>
    </xdr:to>
    <xdr:cxnSp macro="">
      <xdr:nvCxnSpPr>
        <xdr:cNvPr id="646" name="直線矢印コネクタ 645">
          <a:extLst>
            <a:ext uri="{FF2B5EF4-FFF2-40B4-BE49-F238E27FC236}">
              <a16:creationId xmlns:a16="http://schemas.microsoft.com/office/drawing/2014/main" id="{2776D4D8-D5B2-4715-87C4-7AE9EA91CD7C}"/>
            </a:ext>
          </a:extLst>
        </xdr:cNvPr>
        <xdr:cNvCxnSpPr>
          <a:endCxn id="643" idx="1"/>
        </xdr:cNvCxnSpPr>
      </xdr:nvCxnSpPr>
      <xdr:spPr>
        <a:xfrm flipV="1">
          <a:off x="4211923" y="15459294"/>
          <a:ext cx="532836" cy="333306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470227</xdr:colOff>
      <xdr:row>43</xdr:row>
      <xdr:rowOff>192707</xdr:rowOff>
    </xdr:from>
    <xdr:to>
      <xdr:col>19</xdr:col>
      <xdr:colOff>322915</xdr:colOff>
      <xdr:row>52</xdr:row>
      <xdr:rowOff>149034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0E61D4FD-B39A-4F20-AE1F-82CA6070047B}"/>
            </a:ext>
          </a:extLst>
        </xdr:cNvPr>
        <xdr:cNvSpPr/>
      </xdr:nvSpPr>
      <xdr:spPr>
        <a:xfrm>
          <a:off x="11553863" y="10618252"/>
          <a:ext cx="1930870" cy="213841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8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feedback</a:t>
          </a:r>
          <a:r>
            <a:rPr kumimoji="1" lang="en-US" altLang="ja-JP" sz="1800" b="0" baseline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 value</a:t>
          </a:r>
        </a:p>
        <a:p>
          <a:pPr algn="ctr"/>
          <a:r>
            <a:rPr kumimoji="1" lang="en-US" altLang="ja-JP" sz="1800" b="0" baseline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calculator</a:t>
          </a:r>
          <a:endParaRPr kumimoji="1" lang="ja-JP" altLang="en-US" sz="1800" b="0">
            <a:solidFill>
              <a:schemeClr val="tx1"/>
            </a:solidFill>
            <a:latin typeface="+mn-lt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11</xdr:col>
      <xdr:colOff>596603</xdr:colOff>
      <xdr:row>43</xdr:row>
      <xdr:rowOff>184423</xdr:rowOff>
    </xdr:from>
    <xdr:to>
      <xdr:col>14</xdr:col>
      <xdr:colOff>525365</xdr:colOff>
      <xdr:row>52</xdr:row>
      <xdr:rowOff>149033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66DF221E-9F2C-45F4-BED3-9C894074F8F0}"/>
            </a:ext>
          </a:extLst>
        </xdr:cNvPr>
        <xdr:cNvSpPr/>
      </xdr:nvSpPr>
      <xdr:spPr>
        <a:xfrm>
          <a:off x="8216603" y="10609968"/>
          <a:ext cx="2006944" cy="214670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8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sequencer</a:t>
          </a:r>
          <a:endParaRPr kumimoji="1" lang="ja-JP" altLang="en-US" sz="1800" b="0">
            <a:solidFill>
              <a:schemeClr val="tx1"/>
            </a:solidFill>
            <a:latin typeface="+mn-lt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11</xdr:col>
      <xdr:colOff>596603</xdr:colOff>
      <xdr:row>46</xdr:row>
      <xdr:rowOff>97026</xdr:rowOff>
    </xdr:from>
    <xdr:to>
      <xdr:col>14</xdr:col>
      <xdr:colOff>522408</xdr:colOff>
      <xdr:row>47</xdr:row>
      <xdr:rowOff>166470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46C199F8-EAF8-4467-A284-5E9E9BB95772}"/>
            </a:ext>
          </a:extLst>
        </xdr:cNvPr>
        <xdr:cNvSpPr/>
      </xdr:nvSpPr>
      <xdr:spPr>
        <a:xfrm>
          <a:off x="8216603" y="11249935"/>
          <a:ext cx="2003987" cy="31189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chemeClr val="tx1"/>
              </a:solidFill>
              <a:latin typeface="+mn-lt"/>
            </a:rPr>
            <a:t>フィードバックチャネル </a:t>
          </a:r>
          <a:r>
            <a:rPr kumimoji="1" lang="en-US" altLang="ja-JP" sz="1100">
              <a:solidFill>
                <a:schemeClr val="tx1"/>
              </a:solidFill>
              <a:latin typeface="+mn-lt"/>
            </a:rPr>
            <a:t>0</a:t>
          </a:r>
        </a:p>
      </xdr:txBody>
    </xdr:sp>
    <xdr:clientData/>
  </xdr:twoCellAnchor>
  <xdr:twoCellAnchor>
    <xdr:from>
      <xdr:col>11</xdr:col>
      <xdr:colOff>641777</xdr:colOff>
      <xdr:row>50</xdr:row>
      <xdr:rowOff>214246</xdr:rowOff>
    </xdr:from>
    <xdr:to>
      <xdr:col>14</xdr:col>
      <xdr:colOff>519805</xdr:colOff>
      <xdr:row>52</xdr:row>
      <xdr:rowOff>97214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B28EA885-1729-47C1-9180-22D24D36D00C}"/>
            </a:ext>
          </a:extLst>
        </xdr:cNvPr>
        <xdr:cNvSpPr/>
      </xdr:nvSpPr>
      <xdr:spPr>
        <a:xfrm>
          <a:off x="8261777" y="12336973"/>
          <a:ext cx="1956210" cy="3678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chemeClr val="tx1"/>
              </a:solidFill>
              <a:latin typeface="+mn-lt"/>
            </a:rPr>
            <a:t>フィードバックチャネル </a:t>
          </a:r>
          <a:r>
            <a:rPr kumimoji="1" lang="en-US" altLang="ja-JP" sz="1100">
              <a:solidFill>
                <a:schemeClr val="tx1"/>
              </a:solidFill>
              <a:latin typeface="+mn-lt"/>
            </a:rPr>
            <a:t>9</a:t>
          </a:r>
        </a:p>
      </xdr:txBody>
    </xdr:sp>
    <xdr:clientData/>
  </xdr:twoCellAnchor>
  <xdr:twoCellAnchor>
    <xdr:from>
      <xdr:col>21</xdr:col>
      <xdr:colOff>296352</xdr:colOff>
      <xdr:row>41</xdr:row>
      <xdr:rowOff>185190</xdr:rowOff>
    </xdr:from>
    <xdr:to>
      <xdr:col>25</xdr:col>
      <xdr:colOff>116736</xdr:colOff>
      <xdr:row>52</xdr:row>
      <xdr:rowOff>154534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58AE13AD-9189-4B6E-AE00-B41283E6AD76}"/>
            </a:ext>
          </a:extLst>
        </xdr:cNvPr>
        <xdr:cNvSpPr/>
      </xdr:nvSpPr>
      <xdr:spPr>
        <a:xfrm>
          <a:off x="14843625" y="10125826"/>
          <a:ext cx="2591293" cy="263634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8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HBM</a:t>
          </a:r>
          <a:endParaRPr kumimoji="1" lang="ja-JP" altLang="en-US" sz="1800" b="0">
            <a:solidFill>
              <a:schemeClr val="tx1"/>
            </a:solidFill>
            <a:latin typeface="+mn-lt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21</xdr:col>
      <xdr:colOff>298361</xdr:colOff>
      <xdr:row>43</xdr:row>
      <xdr:rowOff>233409</xdr:rowOff>
    </xdr:from>
    <xdr:to>
      <xdr:col>25</xdr:col>
      <xdr:colOff>116735</xdr:colOff>
      <xdr:row>45</xdr:row>
      <xdr:rowOff>164000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DADC1539-FB17-4B49-AB15-91E5B8DFAC17}"/>
            </a:ext>
          </a:extLst>
        </xdr:cNvPr>
        <xdr:cNvSpPr/>
      </xdr:nvSpPr>
      <xdr:spPr>
        <a:xfrm>
          <a:off x="14845634" y="10658954"/>
          <a:ext cx="2589283" cy="415501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キャプチャユニット </a:t>
          </a:r>
          <a:r>
            <a:rPr kumimoji="1" lang="en-US" altLang="ja-JP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0 </a:t>
          </a:r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キャプチャデータ</a:t>
          </a:r>
        </a:p>
      </xdr:txBody>
    </xdr:sp>
    <xdr:clientData/>
  </xdr:twoCellAnchor>
  <xdr:twoCellAnchor>
    <xdr:from>
      <xdr:col>21</xdr:col>
      <xdr:colOff>301674</xdr:colOff>
      <xdr:row>46</xdr:row>
      <xdr:rowOff>99869</xdr:rowOff>
    </xdr:from>
    <xdr:to>
      <xdr:col>25</xdr:col>
      <xdr:colOff>120048</xdr:colOff>
      <xdr:row>48</xdr:row>
      <xdr:rowOff>34792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5466D3CD-41B7-4207-8112-4B3A100D5DDC}"/>
            </a:ext>
          </a:extLst>
        </xdr:cNvPr>
        <xdr:cNvSpPr/>
      </xdr:nvSpPr>
      <xdr:spPr>
        <a:xfrm>
          <a:off x="14848947" y="11252778"/>
          <a:ext cx="2589283" cy="41983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キャプチャユニット </a:t>
          </a:r>
          <a:r>
            <a:rPr kumimoji="1" lang="en-US" altLang="ja-JP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1 </a:t>
          </a:r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キャプチャデータ</a:t>
          </a:r>
        </a:p>
      </xdr:txBody>
    </xdr:sp>
    <xdr:clientData/>
  </xdr:twoCellAnchor>
  <xdr:twoCellAnchor>
    <xdr:from>
      <xdr:col>21</xdr:col>
      <xdr:colOff>296704</xdr:colOff>
      <xdr:row>50</xdr:row>
      <xdr:rowOff>94893</xdr:rowOff>
    </xdr:from>
    <xdr:to>
      <xdr:col>25</xdr:col>
      <xdr:colOff>115078</xdr:colOff>
      <xdr:row>52</xdr:row>
      <xdr:rowOff>29816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5DA887C9-6247-4FBD-9E79-3A9846A0B1B8}"/>
            </a:ext>
          </a:extLst>
        </xdr:cNvPr>
        <xdr:cNvSpPr/>
      </xdr:nvSpPr>
      <xdr:spPr>
        <a:xfrm>
          <a:off x="14843977" y="12217620"/>
          <a:ext cx="2589283" cy="41983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キャプチャユニット </a:t>
          </a:r>
          <a:r>
            <a:rPr kumimoji="1" lang="en-US" altLang="ja-JP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9 </a:t>
          </a:r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キャプチャデータ</a:t>
          </a:r>
        </a:p>
      </xdr:txBody>
    </xdr:sp>
    <xdr:clientData/>
  </xdr:twoCellAnchor>
  <xdr:twoCellAnchor>
    <xdr:from>
      <xdr:col>23</xdr:col>
      <xdr:colOff>6518</xdr:colOff>
      <xdr:row>47</xdr:row>
      <xdr:rowOff>183828</xdr:rowOff>
    </xdr:from>
    <xdr:to>
      <xdr:col>23</xdr:col>
      <xdr:colOff>421832</xdr:colOff>
      <xdr:row>50</xdr:row>
      <xdr:rowOff>146255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67500E43-BF55-44F9-9130-1FD3FE606339}"/>
            </a:ext>
          </a:extLst>
        </xdr:cNvPr>
        <xdr:cNvSpPr/>
      </xdr:nvSpPr>
      <xdr:spPr>
        <a:xfrm rot="5400000">
          <a:off x="15802007" y="11716430"/>
          <a:ext cx="689790" cy="41531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・・・</a:t>
          </a:r>
        </a:p>
      </xdr:txBody>
    </xdr:sp>
    <xdr:clientData/>
  </xdr:twoCellAnchor>
  <xdr:twoCellAnchor>
    <xdr:from>
      <xdr:col>11</xdr:col>
      <xdr:colOff>641777</xdr:colOff>
      <xdr:row>48</xdr:row>
      <xdr:rowOff>70356</xdr:rowOff>
    </xdr:from>
    <xdr:to>
      <xdr:col>14</xdr:col>
      <xdr:colOff>517438</xdr:colOff>
      <xdr:row>49</xdr:row>
      <xdr:rowOff>94373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8C5280D1-A16D-4061-84B2-C75B39745E2C}"/>
            </a:ext>
          </a:extLst>
        </xdr:cNvPr>
        <xdr:cNvSpPr/>
      </xdr:nvSpPr>
      <xdr:spPr>
        <a:xfrm>
          <a:off x="8261777" y="11708174"/>
          <a:ext cx="1953843" cy="2664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chemeClr val="tx1"/>
              </a:solidFill>
              <a:latin typeface="+mn-lt"/>
            </a:rPr>
            <a:t>フィードバックチャネル </a:t>
          </a:r>
          <a:r>
            <a:rPr kumimoji="1" lang="en-US" altLang="ja-JP" sz="1100">
              <a:solidFill>
                <a:schemeClr val="tx1"/>
              </a:solidFill>
              <a:latin typeface="+mn-lt"/>
            </a:rPr>
            <a:t>1</a:t>
          </a:r>
        </a:p>
      </xdr:txBody>
    </xdr:sp>
    <xdr:clientData/>
  </xdr:twoCellAnchor>
  <xdr:twoCellAnchor>
    <xdr:from>
      <xdr:col>19</xdr:col>
      <xdr:colOff>322271</xdr:colOff>
      <xdr:row>48</xdr:row>
      <xdr:rowOff>209889</xdr:rowOff>
    </xdr:from>
    <xdr:to>
      <xdr:col>21</xdr:col>
      <xdr:colOff>309129</xdr:colOff>
      <xdr:row>48</xdr:row>
      <xdr:rowOff>209889</xdr:rowOff>
    </xdr:to>
    <xdr:cxnSp macro="">
      <xdr:nvCxnSpPr>
        <xdr:cNvPr id="45" name="直線矢印コネクタ 44">
          <a:extLst>
            <a:ext uri="{FF2B5EF4-FFF2-40B4-BE49-F238E27FC236}">
              <a16:creationId xmlns:a16="http://schemas.microsoft.com/office/drawing/2014/main" id="{935B69A1-B5CD-40BA-A2A7-5DBFBA367A0E}"/>
            </a:ext>
          </a:extLst>
        </xdr:cNvPr>
        <xdr:cNvCxnSpPr/>
      </xdr:nvCxnSpPr>
      <xdr:spPr>
        <a:xfrm flipH="1">
          <a:off x="13484089" y="11847707"/>
          <a:ext cx="1372313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528204</xdr:colOff>
      <xdr:row>47</xdr:row>
      <xdr:rowOff>3881</xdr:rowOff>
    </xdr:from>
    <xdr:to>
      <xdr:col>16</xdr:col>
      <xdr:colOff>465258</xdr:colOff>
      <xdr:row>47</xdr:row>
      <xdr:rowOff>3881</xdr:rowOff>
    </xdr:to>
    <xdr:cxnSp macro="">
      <xdr:nvCxnSpPr>
        <xdr:cNvPr id="47" name="直線矢印コネクタ 46">
          <a:extLst>
            <a:ext uri="{FF2B5EF4-FFF2-40B4-BE49-F238E27FC236}">
              <a16:creationId xmlns:a16="http://schemas.microsoft.com/office/drawing/2014/main" id="{212B2675-8759-4459-811E-82EC9D96CF41}"/>
            </a:ext>
          </a:extLst>
        </xdr:cNvPr>
        <xdr:cNvCxnSpPr/>
      </xdr:nvCxnSpPr>
      <xdr:spPr>
        <a:xfrm flipH="1">
          <a:off x="10226386" y="11399245"/>
          <a:ext cx="1322508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537729</xdr:colOff>
      <xdr:row>48</xdr:row>
      <xdr:rowOff>196408</xdr:rowOff>
    </xdr:from>
    <xdr:to>
      <xdr:col>16</xdr:col>
      <xdr:colOff>468571</xdr:colOff>
      <xdr:row>48</xdr:row>
      <xdr:rowOff>196408</xdr:rowOff>
    </xdr:to>
    <xdr:cxnSp macro="">
      <xdr:nvCxnSpPr>
        <xdr:cNvPr id="49" name="直線矢印コネクタ 48">
          <a:extLst>
            <a:ext uri="{FF2B5EF4-FFF2-40B4-BE49-F238E27FC236}">
              <a16:creationId xmlns:a16="http://schemas.microsoft.com/office/drawing/2014/main" id="{FD25E48D-D283-4A93-BC42-670850DEFABA}"/>
            </a:ext>
          </a:extLst>
        </xdr:cNvPr>
        <xdr:cNvCxnSpPr/>
      </xdr:nvCxnSpPr>
      <xdr:spPr>
        <a:xfrm flipH="1">
          <a:off x="10235911" y="11834226"/>
          <a:ext cx="1316296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528204</xdr:colOff>
      <xdr:row>51</xdr:row>
      <xdr:rowOff>156040</xdr:rowOff>
    </xdr:from>
    <xdr:to>
      <xdr:col>16</xdr:col>
      <xdr:colOff>463601</xdr:colOff>
      <xdr:row>51</xdr:row>
      <xdr:rowOff>156040</xdr:rowOff>
    </xdr:to>
    <xdr:cxnSp macro="">
      <xdr:nvCxnSpPr>
        <xdr:cNvPr id="50" name="直線矢印コネクタ 49">
          <a:extLst>
            <a:ext uri="{FF2B5EF4-FFF2-40B4-BE49-F238E27FC236}">
              <a16:creationId xmlns:a16="http://schemas.microsoft.com/office/drawing/2014/main" id="{35E251CC-7227-453F-AC09-BA767162EC91}"/>
            </a:ext>
          </a:extLst>
        </xdr:cNvPr>
        <xdr:cNvCxnSpPr/>
      </xdr:nvCxnSpPr>
      <xdr:spPr>
        <a:xfrm flipH="1">
          <a:off x="10226386" y="12521222"/>
          <a:ext cx="1320851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101109</xdr:colOff>
      <xdr:row>48</xdr:row>
      <xdr:rowOff>236166</xdr:rowOff>
    </xdr:from>
    <xdr:to>
      <xdr:col>13</xdr:col>
      <xdr:colOff>428813</xdr:colOff>
      <xdr:row>51</xdr:row>
      <xdr:rowOff>191386</xdr:rowOff>
    </xdr:to>
    <xdr:sp macro="" textlink="">
      <xdr:nvSpPr>
        <xdr:cNvPr id="51" name="正方形/長方形 50">
          <a:extLst>
            <a:ext uri="{FF2B5EF4-FFF2-40B4-BE49-F238E27FC236}">
              <a16:creationId xmlns:a16="http://schemas.microsoft.com/office/drawing/2014/main" id="{EA592E29-2DB0-49E5-8E97-1B9F050BD721}"/>
            </a:ext>
          </a:extLst>
        </xdr:cNvPr>
        <xdr:cNvSpPr/>
      </xdr:nvSpPr>
      <xdr:spPr>
        <a:xfrm rot="5400000">
          <a:off x="8929124" y="12051424"/>
          <a:ext cx="682584" cy="32770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・・・</a:t>
          </a:r>
        </a:p>
      </xdr:txBody>
    </xdr:sp>
    <xdr:clientData/>
  </xdr:twoCellAnchor>
  <xdr:twoCellAnchor>
    <xdr:from>
      <xdr:col>14</xdr:col>
      <xdr:colOff>509153</xdr:colOff>
      <xdr:row>45</xdr:row>
      <xdr:rowOff>59466</xdr:rowOff>
    </xdr:from>
    <xdr:to>
      <xdr:col>16</xdr:col>
      <xdr:colOff>480579</xdr:colOff>
      <xdr:row>46</xdr:row>
      <xdr:rowOff>162171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AFC05AED-7BB7-44B4-96D8-933E0BDC550A}"/>
            </a:ext>
          </a:extLst>
        </xdr:cNvPr>
        <xdr:cNvSpPr/>
      </xdr:nvSpPr>
      <xdr:spPr>
        <a:xfrm>
          <a:off x="10207335" y="10969921"/>
          <a:ext cx="1356880" cy="3451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</a:rPr>
            <a:t>フィードバック値</a:t>
          </a:r>
        </a:p>
      </xdr:txBody>
    </xdr:sp>
    <xdr:clientData/>
  </xdr:twoCellAnchor>
  <xdr:twoCellAnchor>
    <xdr:from>
      <xdr:col>19</xdr:col>
      <xdr:colOff>328178</xdr:colOff>
      <xdr:row>47</xdr:row>
      <xdr:rowOff>68158</xdr:rowOff>
    </xdr:from>
    <xdr:to>
      <xdr:col>21</xdr:col>
      <xdr:colOff>299604</xdr:colOff>
      <xdr:row>48</xdr:row>
      <xdr:rowOff>166131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14E27EE4-4CDF-4657-8C24-B87095D959B5}"/>
            </a:ext>
          </a:extLst>
        </xdr:cNvPr>
        <xdr:cNvSpPr/>
      </xdr:nvSpPr>
      <xdr:spPr>
        <a:xfrm>
          <a:off x="13489996" y="11463522"/>
          <a:ext cx="1356881" cy="3404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</a:rPr>
            <a:t>キャプチャデータ</a:t>
          </a:r>
        </a:p>
      </xdr:txBody>
    </xdr:sp>
    <xdr:clientData/>
  </xdr:twoCellAnchor>
  <xdr:twoCellAnchor>
    <xdr:from>
      <xdr:col>6</xdr:col>
      <xdr:colOff>604724</xdr:colOff>
      <xdr:row>65</xdr:row>
      <xdr:rowOff>187380</xdr:rowOff>
    </xdr:from>
    <xdr:to>
      <xdr:col>8</xdr:col>
      <xdr:colOff>34277</xdr:colOff>
      <xdr:row>67</xdr:row>
      <xdr:rowOff>135425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C13FD00C-3086-4820-82F4-DB54794C606B}"/>
            </a:ext>
          </a:extLst>
        </xdr:cNvPr>
        <xdr:cNvSpPr/>
      </xdr:nvSpPr>
      <xdr:spPr>
        <a:xfrm>
          <a:off x="4761088" y="15946925"/>
          <a:ext cx="815007" cy="43295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失敗</a:t>
          </a:r>
        </a:p>
      </xdr:txBody>
    </xdr:sp>
    <xdr:clientData/>
  </xdr:twoCellAnchor>
  <xdr:twoCellAnchor>
    <xdr:from>
      <xdr:col>6</xdr:col>
      <xdr:colOff>50843</xdr:colOff>
      <xdr:row>65</xdr:row>
      <xdr:rowOff>42188</xdr:rowOff>
    </xdr:from>
    <xdr:to>
      <xdr:col>6</xdr:col>
      <xdr:colOff>604724</xdr:colOff>
      <xdr:row>66</xdr:row>
      <xdr:rowOff>162641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A79158C6-9C8F-4705-89ED-4BD71E14C62D}"/>
            </a:ext>
          </a:extLst>
        </xdr:cNvPr>
        <xdr:cNvCxnSpPr>
          <a:stCxn id="642" idx="3"/>
          <a:endCxn id="18" idx="1"/>
        </xdr:cNvCxnSpPr>
      </xdr:nvCxnSpPr>
      <xdr:spPr>
        <a:xfrm>
          <a:off x="4207207" y="15801733"/>
          <a:ext cx="553881" cy="362908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637617</xdr:colOff>
      <xdr:row>2</xdr:row>
      <xdr:rowOff>182217</xdr:rowOff>
    </xdr:from>
    <xdr:to>
      <xdr:col>14</xdr:col>
      <xdr:colOff>133350</xdr:colOff>
      <xdr:row>32</xdr:row>
      <xdr:rowOff>32845</xdr:rowOff>
    </xdr:to>
    <xdr:sp macro="" textlink="">
      <xdr:nvSpPr>
        <xdr:cNvPr id="176" name="正方形/長方形 175">
          <a:extLst>
            <a:ext uri="{FF2B5EF4-FFF2-40B4-BE49-F238E27FC236}">
              <a16:creationId xmlns:a16="http://schemas.microsoft.com/office/drawing/2014/main" id="{014FF91D-D758-4869-836B-482C3FEAD3E6}"/>
            </a:ext>
          </a:extLst>
        </xdr:cNvPr>
        <xdr:cNvSpPr/>
      </xdr:nvSpPr>
      <xdr:spPr>
        <a:xfrm>
          <a:off x="1320789" y="655183"/>
          <a:ext cx="8376975" cy="694511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chemeClr val="tx1"/>
              </a:solidFill>
            </a:rPr>
            <a:t>フィードバックシステム</a:t>
          </a:r>
        </a:p>
      </xdr:txBody>
    </xdr:sp>
    <xdr:clientData/>
  </xdr:twoCellAnchor>
  <xdr:twoCellAnchor>
    <xdr:from>
      <xdr:col>2</xdr:col>
      <xdr:colOff>72971</xdr:colOff>
      <xdr:row>4</xdr:row>
      <xdr:rowOff>66259</xdr:rowOff>
    </xdr:from>
    <xdr:to>
      <xdr:col>7</xdr:col>
      <xdr:colOff>619125</xdr:colOff>
      <xdr:row>31</xdr:row>
      <xdr:rowOff>164223</xdr:rowOff>
    </xdr:to>
    <xdr:sp macro="" textlink="">
      <xdr:nvSpPr>
        <xdr:cNvPr id="177" name="正方形/長方形 176">
          <a:extLst>
            <a:ext uri="{FF2B5EF4-FFF2-40B4-BE49-F238E27FC236}">
              <a16:creationId xmlns:a16="http://schemas.microsoft.com/office/drawing/2014/main" id="{0D3B2E19-1D78-447C-8179-DE283242803C}"/>
            </a:ext>
          </a:extLst>
        </xdr:cNvPr>
        <xdr:cNvSpPr/>
      </xdr:nvSpPr>
      <xdr:spPr>
        <a:xfrm>
          <a:off x="1439316" y="1012190"/>
          <a:ext cx="3962016" cy="6482999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シーケンサブロック</a:t>
          </a:r>
        </a:p>
      </xdr:txBody>
    </xdr:sp>
    <xdr:clientData/>
  </xdr:twoCellAnchor>
  <xdr:twoCellAnchor>
    <xdr:from>
      <xdr:col>8</xdr:col>
      <xdr:colOff>49695</xdr:colOff>
      <xdr:row>4</xdr:row>
      <xdr:rowOff>66261</xdr:rowOff>
    </xdr:from>
    <xdr:to>
      <xdr:col>13</xdr:col>
      <xdr:colOff>680001</xdr:colOff>
      <xdr:row>31</xdr:row>
      <xdr:rowOff>164224</xdr:rowOff>
    </xdr:to>
    <xdr:sp macro="" textlink="">
      <xdr:nvSpPr>
        <xdr:cNvPr id="178" name="正方形/長方形 177">
          <a:extLst>
            <a:ext uri="{FF2B5EF4-FFF2-40B4-BE49-F238E27FC236}">
              <a16:creationId xmlns:a16="http://schemas.microsoft.com/office/drawing/2014/main" id="{11929162-EE6D-4764-8153-8CC4762B84B6}"/>
            </a:ext>
          </a:extLst>
        </xdr:cNvPr>
        <xdr:cNvSpPr/>
      </xdr:nvSpPr>
      <xdr:spPr>
        <a:xfrm>
          <a:off x="5515074" y="1012192"/>
          <a:ext cx="4046168" cy="648299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e7awg_hw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257497</xdr:colOff>
      <xdr:row>6</xdr:row>
      <xdr:rowOff>33129</xdr:rowOff>
    </xdr:from>
    <xdr:to>
      <xdr:col>4</xdr:col>
      <xdr:colOff>523875</xdr:colOff>
      <xdr:row>31</xdr:row>
      <xdr:rowOff>52551</xdr:rowOff>
    </xdr:to>
    <xdr:sp macro="" textlink="">
      <xdr:nvSpPr>
        <xdr:cNvPr id="180" name="正方形/長方形 179">
          <a:extLst>
            <a:ext uri="{FF2B5EF4-FFF2-40B4-BE49-F238E27FC236}">
              <a16:creationId xmlns:a16="http://schemas.microsoft.com/office/drawing/2014/main" id="{E7B6C659-6FEC-49B9-B4A3-20880ED44887}"/>
            </a:ext>
          </a:extLst>
        </xdr:cNvPr>
        <xdr:cNvSpPr/>
      </xdr:nvSpPr>
      <xdr:spPr>
        <a:xfrm>
          <a:off x="1623842" y="1452026"/>
          <a:ext cx="1632723" cy="593149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sequencer</a:t>
          </a: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263358</xdr:colOff>
      <xdr:row>24</xdr:row>
      <xdr:rowOff>62479</xdr:rowOff>
    </xdr:from>
    <xdr:to>
      <xdr:col>3</xdr:col>
      <xdr:colOff>291933</xdr:colOff>
      <xdr:row>25</xdr:row>
      <xdr:rowOff>178312</xdr:rowOff>
    </xdr:to>
    <xdr:sp macro="" textlink="">
      <xdr:nvSpPr>
        <xdr:cNvPr id="181" name="正方形/長方形 180">
          <a:extLst>
            <a:ext uri="{FF2B5EF4-FFF2-40B4-BE49-F238E27FC236}">
              <a16:creationId xmlns:a16="http://schemas.microsoft.com/office/drawing/2014/main" id="{5A27F17F-40B6-452D-A717-022CA722DFD3}"/>
            </a:ext>
          </a:extLst>
        </xdr:cNvPr>
        <xdr:cNvSpPr/>
      </xdr:nvSpPr>
      <xdr:spPr>
        <a:xfrm>
          <a:off x="1640820" y="5865402"/>
          <a:ext cx="717305" cy="3576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start</a:t>
          </a:r>
        </a:p>
      </xdr:txBody>
    </xdr:sp>
    <xdr:clientData/>
  </xdr:twoCellAnchor>
  <xdr:twoCellAnchor>
    <xdr:from>
      <xdr:col>5</xdr:col>
      <xdr:colOff>404739</xdr:colOff>
      <xdr:row>6</xdr:row>
      <xdr:rowOff>31631</xdr:rowOff>
    </xdr:from>
    <xdr:to>
      <xdr:col>7</xdr:col>
      <xdr:colOff>428953</xdr:colOff>
      <xdr:row>9</xdr:row>
      <xdr:rowOff>82920</xdr:rowOff>
    </xdr:to>
    <xdr:sp macro="" textlink="">
      <xdr:nvSpPr>
        <xdr:cNvPr id="182" name="正方形/長方形 181">
          <a:extLst>
            <a:ext uri="{FF2B5EF4-FFF2-40B4-BE49-F238E27FC236}">
              <a16:creationId xmlns:a16="http://schemas.microsoft.com/office/drawing/2014/main" id="{C3EE2A35-4D85-4D1B-B5A3-1A473781234C}"/>
            </a:ext>
          </a:extLst>
        </xdr:cNvPr>
        <xdr:cNvSpPr/>
      </xdr:nvSpPr>
      <xdr:spPr>
        <a:xfrm>
          <a:off x="3833739" y="1460381"/>
          <a:ext cx="1395814" cy="76566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wave parameter</a:t>
          </a:r>
          <a:r>
            <a:rPr kumimoji="1" lang="en-US" altLang="ja-JP" sz="1100" baseline="0">
              <a:solidFill>
                <a:schemeClr val="tx1"/>
              </a:solidFill>
            </a:rPr>
            <a:t> </a:t>
          </a:r>
        </a:p>
        <a:p>
          <a:pPr algn="ctr"/>
          <a:r>
            <a:rPr kumimoji="1" lang="en-US" altLang="ja-JP" sz="1100" baseline="0">
              <a:solidFill>
                <a:schemeClr val="tx1"/>
              </a:solidFill>
            </a:rPr>
            <a:t>loader 0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199355</xdr:colOff>
      <xdr:row>9</xdr:row>
      <xdr:rowOff>179630</xdr:rowOff>
    </xdr:from>
    <xdr:to>
      <xdr:col>12</xdr:col>
      <xdr:colOff>239422</xdr:colOff>
      <xdr:row>10</xdr:row>
      <xdr:rowOff>199244</xdr:rowOff>
    </xdr:to>
    <xdr:sp macro="" textlink="">
      <xdr:nvSpPr>
        <xdr:cNvPr id="183" name="正方形/長方形 182">
          <a:extLst>
            <a:ext uri="{FF2B5EF4-FFF2-40B4-BE49-F238E27FC236}">
              <a16:creationId xmlns:a16="http://schemas.microsoft.com/office/drawing/2014/main" id="{150C0F41-8444-4556-80C6-D6228C9050A9}"/>
            </a:ext>
          </a:extLst>
        </xdr:cNvPr>
        <xdr:cNvSpPr/>
      </xdr:nvSpPr>
      <xdr:spPr>
        <a:xfrm>
          <a:off x="7743155" y="2322755"/>
          <a:ext cx="725867" cy="25773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awg</a:t>
          </a:r>
          <a:r>
            <a:rPr kumimoji="1" lang="en-US" altLang="ja-JP" sz="1100" baseline="0">
              <a:solidFill>
                <a:schemeClr val="tx1"/>
              </a:solidFill>
            </a:rPr>
            <a:t> ctrl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438626</xdr:colOff>
      <xdr:row>20</xdr:row>
      <xdr:rowOff>171543</xdr:rowOff>
    </xdr:from>
    <xdr:to>
      <xdr:col>12</xdr:col>
      <xdr:colOff>601527</xdr:colOff>
      <xdr:row>21</xdr:row>
      <xdr:rowOff>203481</xdr:rowOff>
    </xdr:to>
    <xdr:sp macro="" textlink="">
      <xdr:nvSpPr>
        <xdr:cNvPr id="184" name="正方形/長方形 183">
          <a:extLst>
            <a:ext uri="{FF2B5EF4-FFF2-40B4-BE49-F238E27FC236}">
              <a16:creationId xmlns:a16="http://schemas.microsoft.com/office/drawing/2014/main" id="{D87E582A-E648-44DF-8C2C-4D4ADC5B652E}"/>
            </a:ext>
          </a:extLst>
        </xdr:cNvPr>
        <xdr:cNvSpPr/>
      </xdr:nvSpPr>
      <xdr:spPr>
        <a:xfrm>
          <a:off x="8000648" y="4975456"/>
          <a:ext cx="850357" cy="27213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capture</a:t>
          </a:r>
          <a:r>
            <a:rPr kumimoji="1" lang="en-US" altLang="ja-JP" sz="1100" baseline="0">
              <a:solidFill>
                <a:schemeClr val="tx1"/>
              </a:solidFill>
            </a:rPr>
            <a:t> ctrl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682264</xdr:colOff>
      <xdr:row>11</xdr:row>
      <xdr:rowOff>121753</xdr:rowOff>
    </xdr:from>
    <xdr:to>
      <xdr:col>10</xdr:col>
      <xdr:colOff>47193</xdr:colOff>
      <xdr:row>13</xdr:row>
      <xdr:rowOff>121753</xdr:rowOff>
    </xdr:to>
    <xdr:sp macro="" textlink="">
      <xdr:nvSpPr>
        <xdr:cNvPr id="185" name="正方形/長方形 184">
          <a:extLst>
            <a:ext uri="{FF2B5EF4-FFF2-40B4-BE49-F238E27FC236}">
              <a16:creationId xmlns:a16="http://schemas.microsoft.com/office/drawing/2014/main" id="{F4BCB383-5435-4C23-BAA3-8731727BAA4D}"/>
            </a:ext>
          </a:extLst>
        </xdr:cNvPr>
        <xdr:cNvSpPr/>
      </xdr:nvSpPr>
      <xdr:spPr>
        <a:xfrm>
          <a:off x="6168664" y="2741128"/>
          <a:ext cx="736529" cy="4762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AWG</a:t>
          </a:r>
          <a:r>
            <a:rPr kumimoji="1" lang="en-US" altLang="ja-JP" sz="1100" baseline="0">
              <a:solidFill>
                <a:schemeClr val="tx1"/>
              </a:solidFill>
            </a:rPr>
            <a:t> 15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43935</xdr:colOff>
      <xdr:row>17</xdr:row>
      <xdr:rowOff>132522</xdr:rowOff>
    </xdr:from>
    <xdr:to>
      <xdr:col>10</xdr:col>
      <xdr:colOff>361440</xdr:colOff>
      <xdr:row>20</xdr:row>
      <xdr:rowOff>88622</xdr:rowOff>
    </xdr:to>
    <xdr:sp macro="" textlink="">
      <xdr:nvSpPr>
        <xdr:cNvPr id="186" name="正方形/長方形 185">
          <a:extLst>
            <a:ext uri="{FF2B5EF4-FFF2-40B4-BE49-F238E27FC236}">
              <a16:creationId xmlns:a16="http://schemas.microsoft.com/office/drawing/2014/main" id="{717E4747-4C1A-4D2F-80B6-9A00020C32CE}"/>
            </a:ext>
          </a:extLst>
        </xdr:cNvPr>
        <xdr:cNvSpPr/>
      </xdr:nvSpPr>
      <xdr:spPr>
        <a:xfrm>
          <a:off x="6231044" y="4215848"/>
          <a:ext cx="1004961" cy="676687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capture unit</a:t>
          </a:r>
          <a:r>
            <a:rPr kumimoji="1" lang="en-US" altLang="ja-JP" sz="1100" baseline="0">
              <a:solidFill>
                <a:schemeClr val="tx1"/>
              </a:solidFill>
            </a:rPr>
            <a:t> 0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601094</xdr:colOff>
      <xdr:row>9</xdr:row>
      <xdr:rowOff>48711</xdr:rowOff>
    </xdr:from>
    <xdr:to>
      <xdr:col>4</xdr:col>
      <xdr:colOff>456348</xdr:colOff>
      <xdr:row>11</xdr:row>
      <xdr:rowOff>82087</xdr:rowOff>
    </xdr:to>
    <xdr:sp macro="" textlink="">
      <xdr:nvSpPr>
        <xdr:cNvPr id="187" name="正方形/長方形 186">
          <a:extLst>
            <a:ext uri="{FF2B5EF4-FFF2-40B4-BE49-F238E27FC236}">
              <a16:creationId xmlns:a16="http://schemas.microsoft.com/office/drawing/2014/main" id="{532C00B7-5CF8-4CFB-BB02-7AA128FF779C}"/>
            </a:ext>
          </a:extLst>
        </xdr:cNvPr>
        <xdr:cNvSpPr/>
      </xdr:nvSpPr>
      <xdr:spPr>
        <a:xfrm>
          <a:off x="1976007" y="2210472"/>
          <a:ext cx="1230167" cy="513767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bg1"/>
              </a:solidFill>
            </a:rPr>
            <a:t>フィードバック制御</a:t>
          </a:r>
          <a:endParaRPr kumimoji="1" lang="en-US" altLang="ja-JP" sz="900">
            <a:solidFill>
              <a:schemeClr val="bg1"/>
            </a:solidFill>
          </a:endParaRPr>
        </a:p>
        <a:p>
          <a:pPr algn="ctr"/>
          <a:r>
            <a:rPr kumimoji="1" lang="ja-JP" altLang="en-US" sz="900">
              <a:solidFill>
                <a:schemeClr val="bg1"/>
              </a:solidFill>
            </a:rPr>
            <a:t>コマンド </a:t>
          </a:r>
          <a:r>
            <a:rPr kumimoji="1" lang="en-US" altLang="ja-JP" sz="900">
              <a:solidFill>
                <a:schemeClr val="bg1"/>
              </a:solidFill>
            </a:rPr>
            <a:t>FIFO</a:t>
          </a:r>
        </a:p>
      </xdr:txBody>
    </xdr:sp>
    <xdr:clientData/>
  </xdr:twoCellAnchor>
  <xdr:twoCellAnchor>
    <xdr:from>
      <xdr:col>4</xdr:col>
      <xdr:colOff>525208</xdr:colOff>
      <xdr:row>15</xdr:row>
      <xdr:rowOff>213212</xdr:rowOff>
    </xdr:from>
    <xdr:to>
      <xdr:col>8</xdr:col>
      <xdr:colOff>275240</xdr:colOff>
      <xdr:row>15</xdr:row>
      <xdr:rowOff>213212</xdr:rowOff>
    </xdr:to>
    <xdr:cxnSp macro="">
      <xdr:nvCxnSpPr>
        <xdr:cNvPr id="188" name="直線矢印コネクタ 187">
          <a:extLst>
            <a:ext uri="{FF2B5EF4-FFF2-40B4-BE49-F238E27FC236}">
              <a16:creationId xmlns:a16="http://schemas.microsoft.com/office/drawing/2014/main" id="{1811B58D-1998-46D2-B70F-8406021808BE}"/>
            </a:ext>
          </a:extLst>
        </xdr:cNvPr>
        <xdr:cNvCxnSpPr/>
      </xdr:nvCxnSpPr>
      <xdr:spPr>
        <a:xfrm>
          <a:off x="3268408" y="3785087"/>
          <a:ext cx="2493232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274104</xdr:colOff>
      <xdr:row>8</xdr:row>
      <xdr:rowOff>197726</xdr:rowOff>
    </xdr:from>
    <xdr:to>
      <xdr:col>8</xdr:col>
      <xdr:colOff>274104</xdr:colOff>
      <xdr:row>16</xdr:row>
      <xdr:rowOff>10838</xdr:rowOff>
    </xdr:to>
    <xdr:cxnSp macro="">
      <xdr:nvCxnSpPr>
        <xdr:cNvPr id="189" name="直線矢印コネクタ 188">
          <a:extLst>
            <a:ext uri="{FF2B5EF4-FFF2-40B4-BE49-F238E27FC236}">
              <a16:creationId xmlns:a16="http://schemas.microsoft.com/office/drawing/2014/main" id="{13549908-DC9D-45DD-824C-398D226F77B9}"/>
            </a:ext>
          </a:extLst>
        </xdr:cNvPr>
        <xdr:cNvCxnSpPr/>
      </xdr:nvCxnSpPr>
      <xdr:spPr>
        <a:xfrm>
          <a:off x="5760504" y="2102726"/>
          <a:ext cx="0" cy="1718112"/>
        </a:xfrm>
        <a:prstGeom prst="straightConnector1">
          <a:avLst/>
        </a:prstGeom>
        <a:ln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277521</xdr:colOff>
      <xdr:row>8</xdr:row>
      <xdr:rowOff>217178</xdr:rowOff>
    </xdr:from>
    <xdr:to>
      <xdr:col>8</xdr:col>
      <xdr:colOff>662741</xdr:colOff>
      <xdr:row>8</xdr:row>
      <xdr:rowOff>217178</xdr:rowOff>
    </xdr:to>
    <xdr:cxnSp macro="">
      <xdr:nvCxnSpPr>
        <xdr:cNvPr id="190" name="直線矢印コネクタ 189">
          <a:extLst>
            <a:ext uri="{FF2B5EF4-FFF2-40B4-BE49-F238E27FC236}">
              <a16:creationId xmlns:a16="http://schemas.microsoft.com/office/drawing/2014/main" id="{71EC0F69-3A3B-46E7-B428-3302A430D313}"/>
            </a:ext>
          </a:extLst>
        </xdr:cNvPr>
        <xdr:cNvCxnSpPr/>
      </xdr:nvCxnSpPr>
      <xdr:spPr>
        <a:xfrm>
          <a:off x="5763921" y="2122178"/>
          <a:ext cx="385220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271568</xdr:colOff>
      <xdr:row>13</xdr:row>
      <xdr:rowOff>21225</xdr:rowOff>
    </xdr:from>
    <xdr:to>
      <xdr:col>8</xdr:col>
      <xdr:colOff>676229</xdr:colOff>
      <xdr:row>13</xdr:row>
      <xdr:rowOff>21225</xdr:rowOff>
    </xdr:to>
    <xdr:cxnSp macro="">
      <xdr:nvCxnSpPr>
        <xdr:cNvPr id="191" name="直線矢印コネクタ 190">
          <a:extLst>
            <a:ext uri="{FF2B5EF4-FFF2-40B4-BE49-F238E27FC236}">
              <a16:creationId xmlns:a16="http://schemas.microsoft.com/office/drawing/2014/main" id="{9BBEF5D3-D7C1-4D71-9198-70B598B43127}"/>
            </a:ext>
          </a:extLst>
        </xdr:cNvPr>
        <xdr:cNvCxnSpPr/>
      </xdr:nvCxnSpPr>
      <xdr:spPr>
        <a:xfrm>
          <a:off x="5757968" y="3116850"/>
          <a:ext cx="404661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39168</xdr:colOff>
      <xdr:row>15</xdr:row>
      <xdr:rowOff>17504</xdr:rowOff>
    </xdr:from>
    <xdr:to>
      <xdr:col>7</xdr:col>
      <xdr:colOff>333141</xdr:colOff>
      <xdr:row>16</xdr:row>
      <xdr:rowOff>5228</xdr:rowOff>
    </xdr:to>
    <xdr:sp macro="" textlink="">
      <xdr:nvSpPr>
        <xdr:cNvPr id="576" name="正方形/長方形 575">
          <a:extLst>
            <a:ext uri="{FF2B5EF4-FFF2-40B4-BE49-F238E27FC236}">
              <a16:creationId xmlns:a16="http://schemas.microsoft.com/office/drawing/2014/main" id="{C40F90FE-9473-4C26-847B-4EF25BB578C0}"/>
            </a:ext>
          </a:extLst>
        </xdr:cNvPr>
        <xdr:cNvSpPr/>
      </xdr:nvSpPr>
      <xdr:spPr>
        <a:xfrm>
          <a:off x="3468168" y="3589379"/>
          <a:ext cx="1665573" cy="22584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chemeClr val="tx1"/>
              </a:solidFill>
            </a:rPr>
            <a:t>AWG</a:t>
          </a:r>
          <a:r>
            <a:rPr kumimoji="1" lang="en-US" altLang="ja-JP" sz="900" baseline="0">
              <a:solidFill>
                <a:schemeClr val="tx1"/>
              </a:solidFill>
            </a:rPr>
            <a:t> 0 </a:t>
          </a:r>
          <a:r>
            <a:rPr kumimoji="1" lang="ja-JP" altLang="en-US" sz="900" baseline="0">
              <a:solidFill>
                <a:schemeClr val="tx1"/>
              </a:solidFill>
            </a:rPr>
            <a:t>～ </a:t>
          </a:r>
          <a:r>
            <a:rPr kumimoji="1" lang="en-US" altLang="ja-JP" sz="900" baseline="0">
              <a:solidFill>
                <a:schemeClr val="tx1"/>
              </a:solidFill>
            </a:rPr>
            <a:t>15 </a:t>
          </a:r>
          <a:r>
            <a:rPr kumimoji="1" lang="ja-JP" altLang="en-US" sz="900" baseline="0">
              <a:solidFill>
                <a:schemeClr val="tx1"/>
              </a:solidFill>
            </a:rPr>
            <a:t>の制御信号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65880</xdr:colOff>
      <xdr:row>8</xdr:row>
      <xdr:rowOff>215104</xdr:rowOff>
    </xdr:from>
    <xdr:to>
      <xdr:col>9</xdr:col>
      <xdr:colOff>651665</xdr:colOff>
      <xdr:row>11</xdr:row>
      <xdr:rowOff>231033</xdr:rowOff>
    </xdr:to>
    <xdr:sp macro="" textlink="">
      <xdr:nvSpPr>
        <xdr:cNvPr id="577" name="正方形/長方形 576">
          <a:extLst>
            <a:ext uri="{FF2B5EF4-FFF2-40B4-BE49-F238E27FC236}">
              <a16:creationId xmlns:a16="http://schemas.microsoft.com/office/drawing/2014/main" id="{0B374A7C-6D9A-4C0D-A62B-56117693CCD4}"/>
            </a:ext>
          </a:extLst>
        </xdr:cNvPr>
        <xdr:cNvSpPr/>
      </xdr:nvSpPr>
      <xdr:spPr>
        <a:xfrm rot="5400000">
          <a:off x="6165821" y="2192363"/>
          <a:ext cx="730304" cy="58578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・・・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55919</xdr:colOff>
      <xdr:row>9</xdr:row>
      <xdr:rowOff>8929</xdr:rowOff>
    </xdr:from>
    <xdr:to>
      <xdr:col>9</xdr:col>
      <xdr:colOff>105276</xdr:colOff>
      <xdr:row>9</xdr:row>
      <xdr:rowOff>56554</xdr:rowOff>
    </xdr:to>
    <xdr:sp macro="" textlink="">
      <xdr:nvSpPr>
        <xdr:cNvPr id="578" name="楕円 577">
          <a:extLst>
            <a:ext uri="{FF2B5EF4-FFF2-40B4-BE49-F238E27FC236}">
              <a16:creationId xmlns:a16="http://schemas.microsoft.com/office/drawing/2014/main" id="{5DD7F63B-2ADC-47A1-A2F9-E8A7B5E122F3}"/>
            </a:ext>
          </a:extLst>
        </xdr:cNvPr>
        <xdr:cNvSpPr/>
      </xdr:nvSpPr>
      <xdr:spPr>
        <a:xfrm>
          <a:off x="6228119" y="2152054"/>
          <a:ext cx="49357" cy="47625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672739</xdr:colOff>
      <xdr:row>7</xdr:row>
      <xdr:rowOff>88567</xdr:rowOff>
    </xdr:from>
    <xdr:to>
      <xdr:col>10</xdr:col>
      <xdr:colOff>39324</xdr:colOff>
      <xdr:row>9</xdr:row>
      <xdr:rowOff>92445</xdr:rowOff>
    </xdr:to>
    <xdr:sp macro="" textlink="">
      <xdr:nvSpPr>
        <xdr:cNvPr id="579" name="正方形/長方形 578">
          <a:extLst>
            <a:ext uri="{FF2B5EF4-FFF2-40B4-BE49-F238E27FC236}">
              <a16:creationId xmlns:a16="http://schemas.microsoft.com/office/drawing/2014/main" id="{47BA6284-0AF0-4DAE-BB21-D61147F5A763}"/>
            </a:ext>
          </a:extLst>
        </xdr:cNvPr>
        <xdr:cNvSpPr/>
      </xdr:nvSpPr>
      <xdr:spPr>
        <a:xfrm>
          <a:off x="6159139" y="1755442"/>
          <a:ext cx="738185" cy="48012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AWG</a:t>
          </a:r>
          <a:r>
            <a:rPr kumimoji="1" lang="en-US" altLang="ja-JP" sz="1100" baseline="0">
              <a:solidFill>
                <a:schemeClr val="tx1"/>
              </a:solidFill>
            </a:rPr>
            <a:t> 0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44001</xdr:colOff>
      <xdr:row>22</xdr:row>
      <xdr:rowOff>38683</xdr:rowOff>
    </xdr:from>
    <xdr:to>
      <xdr:col>10</xdr:col>
      <xdr:colOff>351838</xdr:colOff>
      <xdr:row>25</xdr:row>
      <xdr:rowOff>25789</xdr:rowOff>
    </xdr:to>
    <xdr:sp macro="" textlink="">
      <xdr:nvSpPr>
        <xdr:cNvPr id="584" name="正方形/長方形 583">
          <a:extLst>
            <a:ext uri="{FF2B5EF4-FFF2-40B4-BE49-F238E27FC236}">
              <a16:creationId xmlns:a16="http://schemas.microsoft.com/office/drawing/2014/main" id="{7C5195C9-B417-477E-AF2F-9877B7457004}"/>
            </a:ext>
          </a:extLst>
        </xdr:cNvPr>
        <xdr:cNvSpPr/>
      </xdr:nvSpPr>
      <xdr:spPr>
        <a:xfrm>
          <a:off x="6231110" y="5322987"/>
          <a:ext cx="995293" cy="70769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capture unit</a:t>
          </a:r>
          <a:r>
            <a:rPr kumimoji="1" lang="en-US" altLang="ja-JP" sz="1100" baseline="0">
              <a:solidFill>
                <a:schemeClr val="tx1"/>
              </a:solidFill>
            </a:rPr>
            <a:t> 9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458126</xdr:colOff>
      <xdr:row>19</xdr:row>
      <xdr:rowOff>239068</xdr:rowOff>
    </xdr:from>
    <xdr:to>
      <xdr:col>8</xdr:col>
      <xdr:colOff>458126</xdr:colOff>
      <xdr:row>24</xdr:row>
      <xdr:rowOff>166595</xdr:rowOff>
    </xdr:to>
    <xdr:cxnSp macro="">
      <xdr:nvCxnSpPr>
        <xdr:cNvPr id="585" name="直線矢印コネクタ 584">
          <a:extLst>
            <a:ext uri="{FF2B5EF4-FFF2-40B4-BE49-F238E27FC236}">
              <a16:creationId xmlns:a16="http://schemas.microsoft.com/office/drawing/2014/main" id="{3B6C8FE5-5800-407F-ADDD-C6030E83DC9B}"/>
            </a:ext>
          </a:extLst>
        </xdr:cNvPr>
        <xdr:cNvCxnSpPr/>
      </xdr:nvCxnSpPr>
      <xdr:spPr>
        <a:xfrm>
          <a:off x="5957778" y="4802785"/>
          <a:ext cx="0" cy="1128506"/>
        </a:xfrm>
        <a:prstGeom prst="straightConnector1">
          <a:avLst/>
        </a:prstGeom>
        <a:ln>
          <a:solidFill>
            <a:srgbClr val="00B05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517428</xdr:colOff>
      <xdr:row>22</xdr:row>
      <xdr:rowOff>138587</xdr:rowOff>
    </xdr:from>
    <xdr:to>
      <xdr:col>8</xdr:col>
      <xdr:colOff>280987</xdr:colOff>
      <xdr:row>22</xdr:row>
      <xdr:rowOff>138587</xdr:rowOff>
    </xdr:to>
    <xdr:cxnSp macro="">
      <xdr:nvCxnSpPr>
        <xdr:cNvPr id="589" name="直線矢印コネクタ 588">
          <a:extLst>
            <a:ext uri="{FF2B5EF4-FFF2-40B4-BE49-F238E27FC236}">
              <a16:creationId xmlns:a16="http://schemas.microsoft.com/office/drawing/2014/main" id="{08698D1F-2613-471D-8363-179325D50A21}"/>
            </a:ext>
          </a:extLst>
        </xdr:cNvPr>
        <xdr:cNvCxnSpPr/>
      </xdr:nvCxnSpPr>
      <xdr:spPr>
        <a:xfrm>
          <a:off x="3267254" y="5422891"/>
          <a:ext cx="2513385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108361</xdr:colOff>
      <xdr:row>21</xdr:row>
      <xdr:rowOff>108054</xdr:rowOff>
    </xdr:from>
    <xdr:to>
      <xdr:col>7</xdr:col>
      <xdr:colOff>482048</xdr:colOff>
      <xdr:row>22</xdr:row>
      <xdr:rowOff>138609</xdr:rowOff>
    </xdr:to>
    <xdr:sp macro="" textlink="">
      <xdr:nvSpPr>
        <xdr:cNvPr id="590" name="正方形/長方形 589">
          <a:extLst>
            <a:ext uri="{FF2B5EF4-FFF2-40B4-BE49-F238E27FC236}">
              <a16:creationId xmlns:a16="http://schemas.microsoft.com/office/drawing/2014/main" id="{40460211-74AE-4505-91CA-A3844EEB2B4B}"/>
            </a:ext>
          </a:extLst>
        </xdr:cNvPr>
        <xdr:cNvSpPr/>
      </xdr:nvSpPr>
      <xdr:spPr>
        <a:xfrm>
          <a:off x="3545644" y="5152163"/>
          <a:ext cx="1748600" cy="270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 baseline="0">
              <a:solidFill>
                <a:schemeClr val="tx1"/>
              </a:solidFill>
            </a:rPr>
            <a:t>capture unit 0 </a:t>
          </a:r>
          <a:r>
            <a:rPr kumimoji="1" lang="ja-JP" altLang="en-US" sz="900" baseline="0">
              <a:solidFill>
                <a:schemeClr val="tx1"/>
              </a:solidFill>
            </a:rPr>
            <a:t>～ </a:t>
          </a:r>
          <a:r>
            <a:rPr kumimoji="1" lang="en-US" altLang="ja-JP" sz="900" baseline="0">
              <a:solidFill>
                <a:schemeClr val="tx1"/>
              </a:solidFill>
            </a:rPr>
            <a:t>9 </a:t>
          </a:r>
          <a:r>
            <a:rPr kumimoji="1" lang="ja-JP" altLang="en-US" sz="900" baseline="0">
              <a:solidFill>
                <a:schemeClr val="tx1"/>
              </a:solidFill>
            </a:rPr>
            <a:t>の制御信号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267563</xdr:colOff>
      <xdr:row>19</xdr:row>
      <xdr:rowOff>173316</xdr:rowOff>
    </xdr:from>
    <xdr:to>
      <xdr:col>10</xdr:col>
      <xdr:colOff>168059</xdr:colOff>
      <xdr:row>22</xdr:row>
      <xdr:rowOff>187602</xdr:rowOff>
    </xdr:to>
    <xdr:sp macro="" textlink="">
      <xdr:nvSpPr>
        <xdr:cNvPr id="591" name="正方形/長方形 590">
          <a:extLst>
            <a:ext uri="{FF2B5EF4-FFF2-40B4-BE49-F238E27FC236}">
              <a16:creationId xmlns:a16="http://schemas.microsoft.com/office/drawing/2014/main" id="{AC7644D2-8FA1-4A04-BF20-35D9B3E52551}"/>
            </a:ext>
          </a:extLst>
        </xdr:cNvPr>
        <xdr:cNvSpPr/>
      </xdr:nvSpPr>
      <xdr:spPr>
        <a:xfrm rot="5400000">
          <a:off x="6381211" y="4810494"/>
          <a:ext cx="734873" cy="58795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・・・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521856</xdr:colOff>
      <xdr:row>7</xdr:row>
      <xdr:rowOff>184550</xdr:rowOff>
    </xdr:from>
    <xdr:to>
      <xdr:col>5</xdr:col>
      <xdr:colOff>396109</xdr:colOff>
      <xdr:row>7</xdr:row>
      <xdr:rowOff>184550</xdr:rowOff>
    </xdr:to>
    <xdr:cxnSp macro="">
      <xdr:nvCxnSpPr>
        <xdr:cNvPr id="592" name="直線矢印コネクタ 591">
          <a:extLst>
            <a:ext uri="{FF2B5EF4-FFF2-40B4-BE49-F238E27FC236}">
              <a16:creationId xmlns:a16="http://schemas.microsoft.com/office/drawing/2014/main" id="{373973E0-8751-4AAA-8D7B-DB1F9EEE53DA}"/>
            </a:ext>
          </a:extLst>
        </xdr:cNvPr>
        <xdr:cNvCxnSpPr/>
      </xdr:nvCxnSpPr>
      <xdr:spPr>
        <a:xfrm>
          <a:off x="3265056" y="1851425"/>
          <a:ext cx="560053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36656</xdr:colOff>
      <xdr:row>7</xdr:row>
      <xdr:rowOff>224739</xdr:rowOff>
    </xdr:from>
    <xdr:to>
      <xdr:col>13</xdr:col>
      <xdr:colOff>68746</xdr:colOff>
      <xdr:row>7</xdr:row>
      <xdr:rowOff>224739</xdr:rowOff>
    </xdr:to>
    <xdr:cxnSp macro="">
      <xdr:nvCxnSpPr>
        <xdr:cNvPr id="593" name="直線矢印コネクタ 592">
          <a:extLst>
            <a:ext uri="{FF2B5EF4-FFF2-40B4-BE49-F238E27FC236}">
              <a16:creationId xmlns:a16="http://schemas.microsoft.com/office/drawing/2014/main" id="{F1FC1488-C5D3-4868-8753-43AA17724F3C}"/>
            </a:ext>
          </a:extLst>
        </xdr:cNvPr>
        <xdr:cNvCxnSpPr/>
      </xdr:nvCxnSpPr>
      <xdr:spPr>
        <a:xfrm flipH="1">
          <a:off x="6894656" y="1891614"/>
          <a:ext cx="2089490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565946</xdr:colOff>
      <xdr:row>7</xdr:row>
      <xdr:rowOff>15832</xdr:rowOff>
    </xdr:from>
    <xdr:to>
      <xdr:col>12</xdr:col>
      <xdr:colOff>238913</xdr:colOff>
      <xdr:row>8</xdr:row>
      <xdr:rowOff>42937</xdr:rowOff>
    </xdr:to>
    <xdr:sp macro="" textlink="">
      <xdr:nvSpPr>
        <xdr:cNvPr id="594" name="正方形/長方形 593">
          <a:extLst>
            <a:ext uri="{FF2B5EF4-FFF2-40B4-BE49-F238E27FC236}">
              <a16:creationId xmlns:a16="http://schemas.microsoft.com/office/drawing/2014/main" id="{DBF5C862-D235-45F5-95FB-DEB6858CB91B}"/>
            </a:ext>
          </a:extLst>
        </xdr:cNvPr>
        <xdr:cNvSpPr/>
      </xdr:nvSpPr>
      <xdr:spPr>
        <a:xfrm>
          <a:off x="7423946" y="1682707"/>
          <a:ext cx="1044567" cy="26523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サンプルデータ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45555</xdr:colOff>
      <xdr:row>13</xdr:row>
      <xdr:rowOff>16642</xdr:rowOff>
    </xdr:from>
    <xdr:to>
      <xdr:col>12</xdr:col>
      <xdr:colOff>668216</xdr:colOff>
      <xdr:row>13</xdr:row>
      <xdr:rowOff>16642</xdr:rowOff>
    </xdr:to>
    <xdr:cxnSp macro="">
      <xdr:nvCxnSpPr>
        <xdr:cNvPr id="595" name="直線矢印コネクタ 594">
          <a:extLst>
            <a:ext uri="{FF2B5EF4-FFF2-40B4-BE49-F238E27FC236}">
              <a16:creationId xmlns:a16="http://schemas.microsoft.com/office/drawing/2014/main" id="{C5E5A43E-80D7-49F6-840D-DF6C816CCB2C}"/>
            </a:ext>
          </a:extLst>
        </xdr:cNvPr>
        <xdr:cNvCxnSpPr/>
      </xdr:nvCxnSpPr>
      <xdr:spPr>
        <a:xfrm flipH="1">
          <a:off x="6903555" y="3112267"/>
          <a:ext cx="1994261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500912</xdr:colOff>
      <xdr:row>17</xdr:row>
      <xdr:rowOff>22008</xdr:rowOff>
    </xdr:from>
    <xdr:to>
      <xdr:col>12</xdr:col>
      <xdr:colOff>335926</xdr:colOff>
      <xdr:row>18</xdr:row>
      <xdr:rowOff>39208</xdr:rowOff>
    </xdr:to>
    <xdr:sp macro="" textlink="">
      <xdr:nvSpPr>
        <xdr:cNvPr id="596" name="正方形/長方形 595">
          <a:extLst>
            <a:ext uri="{FF2B5EF4-FFF2-40B4-BE49-F238E27FC236}">
              <a16:creationId xmlns:a16="http://schemas.microsoft.com/office/drawing/2014/main" id="{AC13B48B-8791-4504-8DB8-6C6EC701B506}"/>
            </a:ext>
          </a:extLst>
        </xdr:cNvPr>
        <xdr:cNvSpPr/>
      </xdr:nvSpPr>
      <xdr:spPr>
        <a:xfrm>
          <a:off x="7375477" y="4105334"/>
          <a:ext cx="1209927" cy="25739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キャプチャデータ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359975</xdr:colOff>
      <xdr:row>18</xdr:row>
      <xdr:rowOff>5556</xdr:rowOff>
    </xdr:from>
    <xdr:to>
      <xdr:col>12</xdr:col>
      <xdr:colOff>680003</xdr:colOff>
      <xdr:row>18</xdr:row>
      <xdr:rowOff>5556</xdr:rowOff>
    </xdr:to>
    <xdr:cxnSp macro="">
      <xdr:nvCxnSpPr>
        <xdr:cNvPr id="597" name="直線矢印コネクタ 596">
          <a:extLst>
            <a:ext uri="{FF2B5EF4-FFF2-40B4-BE49-F238E27FC236}">
              <a16:creationId xmlns:a16="http://schemas.microsoft.com/office/drawing/2014/main" id="{C433062C-9AF8-4DA9-92F1-AD1CC03DEEC6}"/>
            </a:ext>
          </a:extLst>
        </xdr:cNvPr>
        <xdr:cNvCxnSpPr/>
      </xdr:nvCxnSpPr>
      <xdr:spPr>
        <a:xfrm>
          <a:off x="7234540" y="4329078"/>
          <a:ext cx="1694941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345321</xdr:colOff>
      <xdr:row>24</xdr:row>
      <xdr:rowOff>64502</xdr:rowOff>
    </xdr:from>
    <xdr:to>
      <xdr:col>12</xdr:col>
      <xdr:colOff>683826</xdr:colOff>
      <xdr:row>24</xdr:row>
      <xdr:rowOff>64502</xdr:rowOff>
    </xdr:to>
    <xdr:cxnSp macro="">
      <xdr:nvCxnSpPr>
        <xdr:cNvPr id="598" name="直線矢印コネクタ 597">
          <a:extLst>
            <a:ext uri="{FF2B5EF4-FFF2-40B4-BE49-F238E27FC236}">
              <a16:creationId xmlns:a16="http://schemas.microsoft.com/office/drawing/2014/main" id="{2BD9A399-D246-40FE-82B7-EDE9DA12B628}"/>
            </a:ext>
          </a:extLst>
        </xdr:cNvPr>
        <xdr:cNvCxnSpPr/>
      </xdr:nvCxnSpPr>
      <xdr:spPr>
        <a:xfrm>
          <a:off x="7219886" y="5829198"/>
          <a:ext cx="1713418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531570</xdr:colOff>
      <xdr:row>5</xdr:row>
      <xdr:rowOff>195127</xdr:rowOff>
    </xdr:from>
    <xdr:to>
      <xdr:col>12</xdr:col>
      <xdr:colOff>243503</xdr:colOff>
      <xdr:row>6</xdr:row>
      <xdr:rowOff>209618</xdr:rowOff>
    </xdr:to>
    <xdr:sp macro="" textlink="">
      <xdr:nvSpPr>
        <xdr:cNvPr id="599" name="正方形/長方形 598">
          <a:extLst>
            <a:ext uri="{FF2B5EF4-FFF2-40B4-BE49-F238E27FC236}">
              <a16:creationId xmlns:a16="http://schemas.microsoft.com/office/drawing/2014/main" id="{D54219C7-EF3E-4DB5-9D82-65A430209536}"/>
            </a:ext>
          </a:extLst>
        </xdr:cNvPr>
        <xdr:cNvSpPr/>
      </xdr:nvSpPr>
      <xdr:spPr>
        <a:xfrm>
          <a:off x="7389570" y="1385752"/>
          <a:ext cx="1083533" cy="25261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0">
              <a:solidFill>
                <a:schemeClr val="tx1"/>
              </a:solidFill>
            </a:rPr>
            <a:t>波形パラメータ</a:t>
          </a:r>
          <a:endParaRPr kumimoji="1" lang="en-US" altLang="ja-JP" sz="900" b="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391066</xdr:colOff>
      <xdr:row>25</xdr:row>
      <xdr:rowOff>932</xdr:rowOff>
    </xdr:from>
    <xdr:to>
      <xdr:col>2</xdr:col>
      <xdr:colOff>251444</xdr:colOff>
      <xdr:row>25</xdr:row>
      <xdr:rowOff>932</xdr:rowOff>
    </xdr:to>
    <xdr:cxnSp macro="">
      <xdr:nvCxnSpPr>
        <xdr:cNvPr id="600" name="直線矢印コネクタ 599">
          <a:extLst>
            <a:ext uri="{FF2B5EF4-FFF2-40B4-BE49-F238E27FC236}">
              <a16:creationId xmlns:a16="http://schemas.microsoft.com/office/drawing/2014/main" id="{CBA2803B-7210-4304-AC04-C38D2090F121}"/>
            </a:ext>
          </a:extLst>
        </xdr:cNvPr>
        <xdr:cNvCxnSpPr/>
      </xdr:nvCxnSpPr>
      <xdr:spPr>
        <a:xfrm>
          <a:off x="1079797" y="6045644"/>
          <a:ext cx="549109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59288</xdr:colOff>
      <xdr:row>12</xdr:row>
      <xdr:rowOff>9548</xdr:rowOff>
    </xdr:from>
    <xdr:to>
      <xdr:col>4</xdr:col>
      <xdr:colOff>301787</xdr:colOff>
      <xdr:row>13</xdr:row>
      <xdr:rowOff>127464</xdr:rowOff>
    </xdr:to>
    <xdr:sp macro="" textlink="">
      <xdr:nvSpPr>
        <xdr:cNvPr id="601" name="正方形/長方形 600">
          <a:extLst>
            <a:ext uri="{FF2B5EF4-FFF2-40B4-BE49-F238E27FC236}">
              <a16:creationId xmlns:a16="http://schemas.microsoft.com/office/drawing/2014/main" id="{E0810C3B-4AEE-4A74-B766-59B3AD577454}"/>
            </a:ext>
          </a:extLst>
        </xdr:cNvPr>
        <xdr:cNvSpPr/>
      </xdr:nvSpPr>
      <xdr:spPr>
        <a:xfrm>
          <a:off x="2121658" y="2891896"/>
          <a:ext cx="929955" cy="358111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bg1"/>
              </a:solidFill>
            </a:rPr>
            <a:t>制御レジスタ</a:t>
          </a:r>
          <a:endParaRPr kumimoji="1" lang="en-US" altLang="ja-JP" sz="9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233205</xdr:colOff>
      <xdr:row>10</xdr:row>
      <xdr:rowOff>231155</xdr:rowOff>
    </xdr:from>
    <xdr:to>
      <xdr:col>2</xdr:col>
      <xdr:colOff>325524</xdr:colOff>
      <xdr:row>12</xdr:row>
      <xdr:rowOff>113443</xdr:rowOff>
    </xdr:to>
    <xdr:sp macro="" textlink="">
      <xdr:nvSpPr>
        <xdr:cNvPr id="602" name="矢印: 左右 601">
          <a:extLst>
            <a:ext uri="{FF2B5EF4-FFF2-40B4-BE49-F238E27FC236}">
              <a16:creationId xmlns:a16="http://schemas.microsoft.com/office/drawing/2014/main" id="{7B6B0FFC-2A20-4528-941A-A9ED4A74E3C7}"/>
            </a:ext>
          </a:extLst>
        </xdr:cNvPr>
        <xdr:cNvSpPr/>
      </xdr:nvSpPr>
      <xdr:spPr>
        <a:xfrm>
          <a:off x="920662" y="2633112"/>
          <a:ext cx="779775" cy="362679"/>
        </a:xfrm>
        <a:prstGeom prst="leftRight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10GbE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594528</xdr:colOff>
      <xdr:row>14</xdr:row>
      <xdr:rowOff>61914</xdr:rowOff>
    </xdr:from>
    <xdr:to>
      <xdr:col>4</xdr:col>
      <xdr:colOff>327218</xdr:colOff>
      <xdr:row>16</xdr:row>
      <xdr:rowOff>78654</xdr:rowOff>
    </xdr:to>
    <xdr:sp macro="" textlink="">
      <xdr:nvSpPr>
        <xdr:cNvPr id="603" name="正方形/長方形 602">
          <a:extLst>
            <a:ext uri="{FF2B5EF4-FFF2-40B4-BE49-F238E27FC236}">
              <a16:creationId xmlns:a16="http://schemas.microsoft.com/office/drawing/2014/main" id="{9AC6419D-D0D6-438B-BF62-315F0E6ADAF0}"/>
            </a:ext>
          </a:extLst>
        </xdr:cNvPr>
        <xdr:cNvSpPr/>
      </xdr:nvSpPr>
      <xdr:spPr>
        <a:xfrm>
          <a:off x="1969441" y="3424653"/>
          <a:ext cx="1107603" cy="497131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bg1"/>
              </a:solidFill>
            </a:rPr>
            <a:t>コマンドエラー </a:t>
          </a:r>
          <a:endParaRPr kumimoji="1" lang="en-US" altLang="ja-JP" sz="900">
            <a:solidFill>
              <a:schemeClr val="bg1"/>
            </a:solidFill>
          </a:endParaRPr>
        </a:p>
        <a:p>
          <a:pPr algn="ctr"/>
          <a:r>
            <a:rPr kumimoji="1" lang="ja-JP" altLang="en-US" sz="900">
              <a:solidFill>
                <a:schemeClr val="bg1"/>
              </a:solidFill>
            </a:rPr>
            <a:t>レポート </a:t>
          </a:r>
          <a:r>
            <a:rPr kumimoji="1" lang="en-US" altLang="ja-JP" sz="900">
              <a:solidFill>
                <a:schemeClr val="bg1"/>
              </a:solidFill>
            </a:rPr>
            <a:t>FIFO</a:t>
          </a:r>
        </a:p>
      </xdr:txBody>
    </xdr:sp>
    <xdr:clientData/>
  </xdr:twoCellAnchor>
  <xdr:twoCellAnchor>
    <xdr:from>
      <xdr:col>2</xdr:col>
      <xdr:colOff>337507</xdr:colOff>
      <xdr:row>10</xdr:row>
      <xdr:rowOff>41146</xdr:rowOff>
    </xdr:from>
    <xdr:to>
      <xdr:col>2</xdr:col>
      <xdr:colOff>337507</xdr:colOff>
      <xdr:row>15</xdr:row>
      <xdr:rowOff>97971</xdr:rowOff>
    </xdr:to>
    <xdr:cxnSp macro="">
      <xdr:nvCxnSpPr>
        <xdr:cNvPr id="604" name="直線矢印コネクタ 603">
          <a:extLst>
            <a:ext uri="{FF2B5EF4-FFF2-40B4-BE49-F238E27FC236}">
              <a16:creationId xmlns:a16="http://schemas.microsoft.com/office/drawing/2014/main" id="{BAEFDAEB-15CA-46F8-B565-998F745C17B2}"/>
            </a:ext>
          </a:extLst>
        </xdr:cNvPr>
        <xdr:cNvCxnSpPr/>
      </xdr:nvCxnSpPr>
      <xdr:spPr>
        <a:xfrm>
          <a:off x="1709107" y="2436003"/>
          <a:ext cx="0" cy="1254254"/>
        </a:xfrm>
        <a:prstGeom prst="straightConnector1">
          <a:avLst/>
        </a:prstGeom>
        <a:ln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337912</xdr:colOff>
      <xdr:row>10</xdr:row>
      <xdr:rowOff>66589</xdr:rowOff>
    </xdr:from>
    <xdr:to>
      <xdr:col>2</xdr:col>
      <xdr:colOff>595285</xdr:colOff>
      <xdr:row>10</xdr:row>
      <xdr:rowOff>66589</xdr:rowOff>
    </xdr:to>
    <xdr:cxnSp macro="">
      <xdr:nvCxnSpPr>
        <xdr:cNvPr id="605" name="直線矢印コネクタ 604">
          <a:extLst>
            <a:ext uri="{FF2B5EF4-FFF2-40B4-BE49-F238E27FC236}">
              <a16:creationId xmlns:a16="http://schemas.microsoft.com/office/drawing/2014/main" id="{588BECEF-490C-4B8B-B338-6D5E459B3FE1}"/>
            </a:ext>
          </a:extLst>
        </xdr:cNvPr>
        <xdr:cNvCxnSpPr/>
      </xdr:nvCxnSpPr>
      <xdr:spPr>
        <a:xfrm>
          <a:off x="1712825" y="2468546"/>
          <a:ext cx="257373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330585</xdr:colOff>
      <xdr:row>15</xdr:row>
      <xdr:rowOff>68498</xdr:rowOff>
    </xdr:from>
    <xdr:to>
      <xdr:col>2</xdr:col>
      <xdr:colOff>587958</xdr:colOff>
      <xdr:row>15</xdr:row>
      <xdr:rowOff>68498</xdr:rowOff>
    </xdr:to>
    <xdr:cxnSp macro="">
      <xdr:nvCxnSpPr>
        <xdr:cNvPr id="606" name="直線矢印コネクタ 605">
          <a:extLst>
            <a:ext uri="{FF2B5EF4-FFF2-40B4-BE49-F238E27FC236}">
              <a16:creationId xmlns:a16="http://schemas.microsoft.com/office/drawing/2014/main" id="{67D69A1F-BD3C-46D2-AD01-180DAD64A2ED}"/>
            </a:ext>
          </a:extLst>
        </xdr:cNvPr>
        <xdr:cNvCxnSpPr/>
      </xdr:nvCxnSpPr>
      <xdr:spPr>
        <a:xfrm flipH="1">
          <a:off x="1705498" y="3671433"/>
          <a:ext cx="257373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345037</xdr:colOff>
      <xdr:row>12</xdr:row>
      <xdr:rowOff>192544</xdr:rowOff>
    </xdr:from>
    <xdr:to>
      <xdr:col>3</xdr:col>
      <xdr:colOff>59288</xdr:colOff>
      <xdr:row>12</xdr:row>
      <xdr:rowOff>192544</xdr:rowOff>
    </xdr:to>
    <xdr:cxnSp macro="">
      <xdr:nvCxnSpPr>
        <xdr:cNvPr id="607" name="直線矢印コネクタ 606">
          <a:extLst>
            <a:ext uri="{FF2B5EF4-FFF2-40B4-BE49-F238E27FC236}">
              <a16:creationId xmlns:a16="http://schemas.microsoft.com/office/drawing/2014/main" id="{84F5A7ED-E3E3-4F69-A647-2DEA9859E15D}"/>
            </a:ext>
          </a:extLst>
        </xdr:cNvPr>
        <xdr:cNvCxnSpPr/>
      </xdr:nvCxnSpPr>
      <xdr:spPr>
        <a:xfrm flipH="1">
          <a:off x="1719950" y="3074892"/>
          <a:ext cx="401708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422384</xdr:colOff>
      <xdr:row>7</xdr:row>
      <xdr:rowOff>223595</xdr:rowOff>
    </xdr:from>
    <xdr:to>
      <xdr:col>8</xdr:col>
      <xdr:colOff>668216</xdr:colOff>
      <xdr:row>7</xdr:row>
      <xdr:rowOff>223595</xdr:rowOff>
    </xdr:to>
    <xdr:cxnSp macro="">
      <xdr:nvCxnSpPr>
        <xdr:cNvPr id="608" name="直線矢印コネクタ 607">
          <a:extLst>
            <a:ext uri="{FF2B5EF4-FFF2-40B4-BE49-F238E27FC236}">
              <a16:creationId xmlns:a16="http://schemas.microsoft.com/office/drawing/2014/main" id="{4C287A97-9BC1-45A6-BD66-615CF3A307F0}"/>
            </a:ext>
          </a:extLst>
        </xdr:cNvPr>
        <xdr:cNvCxnSpPr/>
      </xdr:nvCxnSpPr>
      <xdr:spPr>
        <a:xfrm flipH="1">
          <a:off x="5222984" y="1890470"/>
          <a:ext cx="931632" cy="0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435522</xdr:colOff>
      <xdr:row>6</xdr:row>
      <xdr:rowOff>161668</xdr:rowOff>
    </xdr:from>
    <xdr:to>
      <xdr:col>12</xdr:col>
      <xdr:colOff>684403</xdr:colOff>
      <xdr:row>6</xdr:row>
      <xdr:rowOff>161668</xdr:rowOff>
    </xdr:to>
    <xdr:cxnSp macro="">
      <xdr:nvCxnSpPr>
        <xdr:cNvPr id="609" name="直線矢印コネクタ 608">
          <a:extLst>
            <a:ext uri="{FF2B5EF4-FFF2-40B4-BE49-F238E27FC236}">
              <a16:creationId xmlns:a16="http://schemas.microsoft.com/office/drawing/2014/main" id="{EC97308D-61C5-4A77-B796-617563C84CF9}"/>
            </a:ext>
          </a:extLst>
        </xdr:cNvPr>
        <xdr:cNvCxnSpPr/>
      </xdr:nvCxnSpPr>
      <xdr:spPr>
        <a:xfrm>
          <a:off x="5236122" y="1590418"/>
          <a:ext cx="3677881" cy="0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65467</xdr:colOff>
      <xdr:row>8</xdr:row>
      <xdr:rowOff>203462</xdr:rowOff>
    </xdr:from>
    <xdr:to>
      <xdr:col>6</xdr:col>
      <xdr:colOff>644833</xdr:colOff>
      <xdr:row>11</xdr:row>
      <xdr:rowOff>219391</xdr:rowOff>
    </xdr:to>
    <xdr:sp macro="" textlink="">
      <xdr:nvSpPr>
        <xdr:cNvPr id="611" name="正方形/長方形 610">
          <a:extLst>
            <a:ext uri="{FF2B5EF4-FFF2-40B4-BE49-F238E27FC236}">
              <a16:creationId xmlns:a16="http://schemas.microsoft.com/office/drawing/2014/main" id="{8B952F00-6E82-42FF-9BF0-62BF0A32C4A6}"/>
            </a:ext>
          </a:extLst>
        </xdr:cNvPr>
        <xdr:cNvSpPr/>
      </xdr:nvSpPr>
      <xdr:spPr>
        <a:xfrm rot="5400000">
          <a:off x="4104798" y="2183931"/>
          <a:ext cx="730304" cy="57936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・・・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428953</xdr:colOff>
      <xdr:row>14</xdr:row>
      <xdr:rowOff>77186</xdr:rowOff>
    </xdr:from>
    <xdr:to>
      <xdr:col>13</xdr:col>
      <xdr:colOff>4396</xdr:colOff>
      <xdr:row>14</xdr:row>
      <xdr:rowOff>77186</xdr:rowOff>
    </xdr:to>
    <xdr:cxnSp macro="">
      <xdr:nvCxnSpPr>
        <xdr:cNvPr id="612" name="直線矢印コネクタ 611">
          <a:extLst>
            <a:ext uri="{FF2B5EF4-FFF2-40B4-BE49-F238E27FC236}">
              <a16:creationId xmlns:a16="http://schemas.microsoft.com/office/drawing/2014/main" id="{D80258AA-76D7-42B3-92F9-ECB06D48C496}"/>
            </a:ext>
          </a:extLst>
        </xdr:cNvPr>
        <xdr:cNvCxnSpPr/>
      </xdr:nvCxnSpPr>
      <xdr:spPr>
        <a:xfrm>
          <a:off x="5229553" y="3410936"/>
          <a:ext cx="3690243" cy="0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514350</xdr:colOff>
      <xdr:row>13</xdr:row>
      <xdr:rowOff>30439</xdr:rowOff>
    </xdr:from>
    <xdr:to>
      <xdr:col>5</xdr:col>
      <xdr:colOff>402678</xdr:colOff>
      <xdr:row>13</xdr:row>
      <xdr:rowOff>30439</xdr:rowOff>
    </xdr:to>
    <xdr:cxnSp macro="">
      <xdr:nvCxnSpPr>
        <xdr:cNvPr id="613" name="直線矢印コネクタ 612">
          <a:extLst>
            <a:ext uri="{FF2B5EF4-FFF2-40B4-BE49-F238E27FC236}">
              <a16:creationId xmlns:a16="http://schemas.microsoft.com/office/drawing/2014/main" id="{A25DB2E0-ED68-4232-8B8F-B1C013975EAA}"/>
            </a:ext>
          </a:extLst>
        </xdr:cNvPr>
        <xdr:cNvCxnSpPr/>
      </xdr:nvCxnSpPr>
      <xdr:spPr>
        <a:xfrm>
          <a:off x="3257550" y="3126064"/>
          <a:ext cx="574128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314325</xdr:colOff>
      <xdr:row>11</xdr:row>
      <xdr:rowOff>232386</xdr:rowOff>
    </xdr:from>
    <xdr:to>
      <xdr:col>8</xdr:col>
      <xdr:colOff>668216</xdr:colOff>
      <xdr:row>11</xdr:row>
      <xdr:rowOff>232386</xdr:rowOff>
    </xdr:to>
    <xdr:cxnSp macro="">
      <xdr:nvCxnSpPr>
        <xdr:cNvPr id="614" name="直線矢印コネクタ 613">
          <a:extLst>
            <a:ext uri="{FF2B5EF4-FFF2-40B4-BE49-F238E27FC236}">
              <a16:creationId xmlns:a16="http://schemas.microsoft.com/office/drawing/2014/main" id="{6FB9C714-33E2-4894-A320-DA987219A954}"/>
            </a:ext>
          </a:extLst>
        </xdr:cNvPr>
        <xdr:cNvCxnSpPr/>
      </xdr:nvCxnSpPr>
      <xdr:spPr>
        <a:xfrm flipH="1">
          <a:off x="5114925" y="2851761"/>
          <a:ext cx="1039691" cy="0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451293</xdr:colOff>
      <xdr:row>8</xdr:row>
      <xdr:rowOff>171942</xdr:rowOff>
    </xdr:from>
    <xdr:to>
      <xdr:col>10</xdr:col>
      <xdr:colOff>451293</xdr:colOff>
      <xdr:row>12</xdr:row>
      <xdr:rowOff>34816</xdr:rowOff>
    </xdr:to>
    <xdr:cxnSp macro="">
      <xdr:nvCxnSpPr>
        <xdr:cNvPr id="615" name="直線矢印コネクタ 614">
          <a:extLst>
            <a:ext uri="{FF2B5EF4-FFF2-40B4-BE49-F238E27FC236}">
              <a16:creationId xmlns:a16="http://schemas.microsoft.com/office/drawing/2014/main" id="{64DF94D3-1148-4749-80E5-6D9137354116}"/>
            </a:ext>
          </a:extLst>
        </xdr:cNvPr>
        <xdr:cNvCxnSpPr/>
      </xdr:nvCxnSpPr>
      <xdr:spPr>
        <a:xfrm>
          <a:off x="7309293" y="2076942"/>
          <a:ext cx="0" cy="815374"/>
        </a:xfrm>
        <a:prstGeom prst="straightConnector1">
          <a:avLst/>
        </a:prstGeom>
        <a:ln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38439</xdr:colOff>
      <xdr:row>8</xdr:row>
      <xdr:rowOff>217178</xdr:rowOff>
    </xdr:from>
    <xdr:to>
      <xdr:col>10</xdr:col>
      <xdr:colOff>444228</xdr:colOff>
      <xdr:row>8</xdr:row>
      <xdr:rowOff>217178</xdr:rowOff>
    </xdr:to>
    <xdr:cxnSp macro="">
      <xdr:nvCxnSpPr>
        <xdr:cNvPr id="620" name="直線矢印コネクタ 619">
          <a:extLst>
            <a:ext uri="{FF2B5EF4-FFF2-40B4-BE49-F238E27FC236}">
              <a16:creationId xmlns:a16="http://schemas.microsoft.com/office/drawing/2014/main" id="{91726769-0960-4B3D-8BE5-1D0056963AB9}"/>
            </a:ext>
          </a:extLst>
        </xdr:cNvPr>
        <xdr:cNvCxnSpPr/>
      </xdr:nvCxnSpPr>
      <xdr:spPr>
        <a:xfrm>
          <a:off x="6896439" y="2122178"/>
          <a:ext cx="405789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47964</xdr:colOff>
      <xdr:row>11</xdr:row>
      <xdr:rowOff>233107</xdr:rowOff>
    </xdr:from>
    <xdr:to>
      <xdr:col>10</xdr:col>
      <xdr:colOff>442885</xdr:colOff>
      <xdr:row>11</xdr:row>
      <xdr:rowOff>233107</xdr:rowOff>
    </xdr:to>
    <xdr:cxnSp macro="">
      <xdr:nvCxnSpPr>
        <xdr:cNvPr id="621" name="直線矢印コネクタ 620">
          <a:extLst>
            <a:ext uri="{FF2B5EF4-FFF2-40B4-BE49-F238E27FC236}">
              <a16:creationId xmlns:a16="http://schemas.microsoft.com/office/drawing/2014/main" id="{A1CBAFF0-F6CC-44E0-A195-C13C2AAC10FE}"/>
            </a:ext>
          </a:extLst>
        </xdr:cNvPr>
        <xdr:cNvCxnSpPr/>
      </xdr:nvCxnSpPr>
      <xdr:spPr>
        <a:xfrm>
          <a:off x="6905964" y="2852482"/>
          <a:ext cx="394921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446483</xdr:colOff>
      <xdr:row>10</xdr:row>
      <xdr:rowOff>69848</xdr:rowOff>
    </xdr:from>
    <xdr:to>
      <xdr:col>11</xdr:col>
      <xdr:colOff>201321</xdr:colOff>
      <xdr:row>10</xdr:row>
      <xdr:rowOff>69848</xdr:rowOff>
    </xdr:to>
    <xdr:cxnSp macro="">
      <xdr:nvCxnSpPr>
        <xdr:cNvPr id="623" name="直線矢印コネクタ 622">
          <a:extLst>
            <a:ext uri="{FF2B5EF4-FFF2-40B4-BE49-F238E27FC236}">
              <a16:creationId xmlns:a16="http://schemas.microsoft.com/office/drawing/2014/main" id="{18E0413A-2653-4E9A-A032-D8DE12336E6A}"/>
            </a:ext>
          </a:extLst>
        </xdr:cNvPr>
        <xdr:cNvCxnSpPr/>
      </xdr:nvCxnSpPr>
      <xdr:spPr>
        <a:xfrm>
          <a:off x="7304483" y="2451098"/>
          <a:ext cx="440638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632621</xdr:colOff>
      <xdr:row>12</xdr:row>
      <xdr:rowOff>34040</xdr:rowOff>
    </xdr:from>
    <xdr:to>
      <xdr:col>12</xdr:col>
      <xdr:colOff>307244</xdr:colOff>
      <xdr:row>13</xdr:row>
      <xdr:rowOff>58344</xdr:rowOff>
    </xdr:to>
    <xdr:sp macro="" textlink="">
      <xdr:nvSpPr>
        <xdr:cNvPr id="626" name="正方形/長方形 625">
          <a:extLst>
            <a:ext uri="{FF2B5EF4-FFF2-40B4-BE49-F238E27FC236}">
              <a16:creationId xmlns:a16="http://schemas.microsoft.com/office/drawing/2014/main" id="{4CB37185-1246-4C19-A400-78B02125868D}"/>
            </a:ext>
          </a:extLst>
        </xdr:cNvPr>
        <xdr:cNvSpPr/>
      </xdr:nvSpPr>
      <xdr:spPr>
        <a:xfrm>
          <a:off x="7490621" y="2891540"/>
          <a:ext cx="1046223" cy="26242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サンプルデータ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607771</xdr:colOff>
      <xdr:row>13</xdr:row>
      <xdr:rowOff>108241</xdr:rowOff>
    </xdr:from>
    <xdr:to>
      <xdr:col>12</xdr:col>
      <xdr:colOff>323988</xdr:colOff>
      <xdr:row>14</xdr:row>
      <xdr:rowOff>122734</xdr:rowOff>
    </xdr:to>
    <xdr:sp macro="" textlink="">
      <xdr:nvSpPr>
        <xdr:cNvPr id="627" name="正方形/長方形 626">
          <a:extLst>
            <a:ext uri="{FF2B5EF4-FFF2-40B4-BE49-F238E27FC236}">
              <a16:creationId xmlns:a16="http://schemas.microsoft.com/office/drawing/2014/main" id="{BC9B2A21-8A3F-4D48-ADB8-1CFF08D36B31}"/>
            </a:ext>
          </a:extLst>
        </xdr:cNvPr>
        <xdr:cNvSpPr/>
      </xdr:nvSpPr>
      <xdr:spPr>
        <a:xfrm>
          <a:off x="7465771" y="3203866"/>
          <a:ext cx="1087817" cy="25261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0">
              <a:solidFill>
                <a:schemeClr val="tx1"/>
              </a:solidFill>
            </a:rPr>
            <a:t>波形パラメータ</a:t>
          </a:r>
          <a:endParaRPr kumimoji="1" lang="en-US" altLang="ja-JP" sz="900" b="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406860</xdr:colOff>
      <xdr:row>23</xdr:row>
      <xdr:rowOff>112329</xdr:rowOff>
    </xdr:from>
    <xdr:to>
      <xdr:col>7</xdr:col>
      <xdr:colOff>442037</xdr:colOff>
      <xdr:row>26</xdr:row>
      <xdr:rowOff>64916</xdr:rowOff>
    </xdr:to>
    <xdr:sp macro="" textlink="">
      <xdr:nvSpPr>
        <xdr:cNvPr id="664" name="正方形/長方形 663">
          <a:extLst>
            <a:ext uri="{FF2B5EF4-FFF2-40B4-BE49-F238E27FC236}">
              <a16:creationId xmlns:a16="http://schemas.microsoft.com/office/drawing/2014/main" id="{68771D2D-1800-4F92-9329-A8C88BA230CD}"/>
            </a:ext>
          </a:extLst>
        </xdr:cNvPr>
        <xdr:cNvSpPr/>
      </xdr:nvSpPr>
      <xdr:spPr>
        <a:xfrm>
          <a:off x="3835860" y="5589204"/>
          <a:ext cx="1406777" cy="66696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capture parameter</a:t>
          </a:r>
          <a:r>
            <a:rPr kumimoji="1" lang="en-US" altLang="ja-JP" sz="1100" baseline="0">
              <a:solidFill>
                <a:schemeClr val="tx1"/>
              </a:solidFill>
            </a:rPr>
            <a:t> </a:t>
          </a:r>
        </a:p>
        <a:p>
          <a:pPr algn="ctr"/>
          <a:r>
            <a:rPr kumimoji="1" lang="en-US" altLang="ja-JP" sz="1100" baseline="0">
              <a:solidFill>
                <a:schemeClr val="tx1"/>
              </a:solidFill>
            </a:rPr>
            <a:t>loader</a:t>
          </a:r>
        </a:p>
      </xdr:txBody>
    </xdr:sp>
    <xdr:clientData/>
  </xdr:twoCellAnchor>
  <xdr:twoCellAnchor>
    <xdr:from>
      <xdr:col>4</xdr:col>
      <xdr:colOff>524932</xdr:colOff>
      <xdr:row>24</xdr:row>
      <xdr:rowOff>223904</xdr:rowOff>
    </xdr:from>
    <xdr:to>
      <xdr:col>5</xdr:col>
      <xdr:colOff>400107</xdr:colOff>
      <xdr:row>24</xdr:row>
      <xdr:rowOff>223904</xdr:rowOff>
    </xdr:to>
    <xdr:cxnSp macro="">
      <xdr:nvCxnSpPr>
        <xdr:cNvPr id="665" name="直線矢印コネクタ 664">
          <a:extLst>
            <a:ext uri="{FF2B5EF4-FFF2-40B4-BE49-F238E27FC236}">
              <a16:creationId xmlns:a16="http://schemas.microsoft.com/office/drawing/2014/main" id="{4315024F-1F36-497F-B4A3-3208C8C903C5}"/>
            </a:ext>
          </a:extLst>
        </xdr:cNvPr>
        <xdr:cNvCxnSpPr/>
      </xdr:nvCxnSpPr>
      <xdr:spPr>
        <a:xfrm>
          <a:off x="3274758" y="5988600"/>
          <a:ext cx="562632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278753</xdr:colOff>
      <xdr:row>18</xdr:row>
      <xdr:rowOff>182217</xdr:rowOff>
    </xdr:from>
    <xdr:to>
      <xdr:col>8</xdr:col>
      <xdr:colOff>278753</xdr:colOff>
      <xdr:row>23</xdr:row>
      <xdr:rowOff>137543</xdr:rowOff>
    </xdr:to>
    <xdr:cxnSp macro="">
      <xdr:nvCxnSpPr>
        <xdr:cNvPr id="667" name="直線矢印コネクタ 666">
          <a:extLst>
            <a:ext uri="{FF2B5EF4-FFF2-40B4-BE49-F238E27FC236}">
              <a16:creationId xmlns:a16="http://schemas.microsoft.com/office/drawing/2014/main" id="{DE30A946-1C01-4A79-82EB-25B63C4EDDB8}"/>
            </a:ext>
          </a:extLst>
        </xdr:cNvPr>
        <xdr:cNvCxnSpPr/>
      </xdr:nvCxnSpPr>
      <xdr:spPr>
        <a:xfrm>
          <a:off x="5778405" y="4505739"/>
          <a:ext cx="0" cy="1156304"/>
        </a:xfrm>
        <a:prstGeom prst="straightConnector1">
          <a:avLst/>
        </a:prstGeom>
        <a:ln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275493</xdr:colOff>
      <xdr:row>18</xdr:row>
      <xdr:rowOff>227121</xdr:rowOff>
    </xdr:from>
    <xdr:to>
      <xdr:col>9</xdr:col>
      <xdr:colOff>32188</xdr:colOff>
      <xdr:row>18</xdr:row>
      <xdr:rowOff>227121</xdr:rowOff>
    </xdr:to>
    <xdr:cxnSp macro="">
      <xdr:nvCxnSpPr>
        <xdr:cNvPr id="668" name="直線矢印コネクタ 667">
          <a:extLst>
            <a:ext uri="{FF2B5EF4-FFF2-40B4-BE49-F238E27FC236}">
              <a16:creationId xmlns:a16="http://schemas.microsoft.com/office/drawing/2014/main" id="{A38F4131-2314-4CCA-BCEE-32E81E23C147}"/>
            </a:ext>
          </a:extLst>
        </xdr:cNvPr>
        <xdr:cNvCxnSpPr/>
      </xdr:nvCxnSpPr>
      <xdr:spPr>
        <a:xfrm>
          <a:off x="5775145" y="4550643"/>
          <a:ext cx="444152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280987</xdr:colOff>
      <xdr:row>23</xdr:row>
      <xdr:rowOff>119283</xdr:rowOff>
    </xdr:from>
    <xdr:to>
      <xdr:col>9</xdr:col>
      <xdr:colOff>27176</xdr:colOff>
      <xdr:row>23</xdr:row>
      <xdr:rowOff>119283</xdr:rowOff>
    </xdr:to>
    <xdr:cxnSp macro="">
      <xdr:nvCxnSpPr>
        <xdr:cNvPr id="672" name="直線矢印コネクタ 671">
          <a:extLst>
            <a:ext uri="{FF2B5EF4-FFF2-40B4-BE49-F238E27FC236}">
              <a16:creationId xmlns:a16="http://schemas.microsoft.com/office/drawing/2014/main" id="{E44E19B1-E6B0-423E-9F01-20800F5580D4}"/>
            </a:ext>
          </a:extLst>
        </xdr:cNvPr>
        <xdr:cNvCxnSpPr/>
      </xdr:nvCxnSpPr>
      <xdr:spPr>
        <a:xfrm>
          <a:off x="5780639" y="5643783"/>
          <a:ext cx="433646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438949</xdr:colOff>
      <xdr:row>24</xdr:row>
      <xdr:rowOff>57671</xdr:rowOff>
    </xdr:from>
    <xdr:to>
      <xdr:col>8</xdr:col>
      <xdr:colOff>456372</xdr:colOff>
      <xdr:row>24</xdr:row>
      <xdr:rowOff>57671</xdr:rowOff>
    </xdr:to>
    <xdr:cxnSp macro="">
      <xdr:nvCxnSpPr>
        <xdr:cNvPr id="683" name="直線矢印コネクタ 682">
          <a:extLst>
            <a:ext uri="{FF2B5EF4-FFF2-40B4-BE49-F238E27FC236}">
              <a16:creationId xmlns:a16="http://schemas.microsoft.com/office/drawing/2014/main" id="{0612A7CC-1FB7-42BC-A846-67AC0B6B3551}"/>
            </a:ext>
          </a:extLst>
        </xdr:cNvPr>
        <xdr:cNvCxnSpPr/>
      </xdr:nvCxnSpPr>
      <xdr:spPr>
        <a:xfrm flipH="1">
          <a:off x="5251145" y="5822367"/>
          <a:ext cx="704879" cy="0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456815</xdr:colOff>
      <xdr:row>20</xdr:row>
      <xdr:rowOff>24765</xdr:rowOff>
    </xdr:from>
    <xdr:to>
      <xdr:col>9</xdr:col>
      <xdr:colOff>38100</xdr:colOff>
      <xdr:row>20</xdr:row>
      <xdr:rowOff>24765</xdr:rowOff>
    </xdr:to>
    <xdr:cxnSp macro="">
      <xdr:nvCxnSpPr>
        <xdr:cNvPr id="692" name="直線矢印コネクタ 691">
          <a:extLst>
            <a:ext uri="{FF2B5EF4-FFF2-40B4-BE49-F238E27FC236}">
              <a16:creationId xmlns:a16="http://schemas.microsoft.com/office/drawing/2014/main" id="{324767F2-66F9-4A4E-9F95-A7CCD0E7DAC5}"/>
            </a:ext>
          </a:extLst>
        </xdr:cNvPr>
        <xdr:cNvCxnSpPr/>
      </xdr:nvCxnSpPr>
      <xdr:spPr>
        <a:xfrm flipH="1">
          <a:off x="5943215" y="4814479"/>
          <a:ext cx="267085" cy="0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462941</xdr:colOff>
      <xdr:row>24</xdr:row>
      <xdr:rowOff>146262</xdr:rowOff>
    </xdr:from>
    <xdr:to>
      <xdr:col>9</xdr:col>
      <xdr:colOff>35459</xdr:colOff>
      <xdr:row>24</xdr:row>
      <xdr:rowOff>146262</xdr:rowOff>
    </xdr:to>
    <xdr:cxnSp macro="">
      <xdr:nvCxnSpPr>
        <xdr:cNvPr id="694" name="直線矢印コネクタ 693">
          <a:extLst>
            <a:ext uri="{FF2B5EF4-FFF2-40B4-BE49-F238E27FC236}">
              <a16:creationId xmlns:a16="http://schemas.microsoft.com/office/drawing/2014/main" id="{9DDBFA20-0E42-45C2-AC1F-DBEBA0EDBC43}"/>
            </a:ext>
          </a:extLst>
        </xdr:cNvPr>
        <xdr:cNvCxnSpPr/>
      </xdr:nvCxnSpPr>
      <xdr:spPr>
        <a:xfrm flipH="1">
          <a:off x="5962593" y="5910958"/>
          <a:ext cx="259975" cy="0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530220</xdr:colOff>
      <xdr:row>23</xdr:row>
      <xdr:rowOff>99354</xdr:rowOff>
    </xdr:from>
    <xdr:to>
      <xdr:col>12</xdr:col>
      <xdr:colOff>365234</xdr:colOff>
      <xdr:row>24</xdr:row>
      <xdr:rowOff>114485</xdr:rowOff>
    </xdr:to>
    <xdr:sp macro="" textlink="">
      <xdr:nvSpPr>
        <xdr:cNvPr id="695" name="正方形/長方形 694">
          <a:extLst>
            <a:ext uri="{FF2B5EF4-FFF2-40B4-BE49-F238E27FC236}">
              <a16:creationId xmlns:a16="http://schemas.microsoft.com/office/drawing/2014/main" id="{EBD2B70A-42D8-404F-9D64-D62C3D763242}"/>
            </a:ext>
          </a:extLst>
        </xdr:cNvPr>
        <xdr:cNvSpPr/>
      </xdr:nvSpPr>
      <xdr:spPr>
        <a:xfrm>
          <a:off x="7404785" y="5623854"/>
          <a:ext cx="1209927" cy="255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キャプチャデータ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435112</xdr:colOff>
      <xdr:row>25</xdr:row>
      <xdr:rowOff>2336</xdr:rowOff>
    </xdr:from>
    <xdr:to>
      <xdr:col>12</xdr:col>
      <xdr:colOff>454162</xdr:colOff>
      <xdr:row>26</xdr:row>
      <xdr:rowOff>15234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1822761E-C15A-444C-AED5-D07413D1999D}"/>
            </a:ext>
          </a:extLst>
        </xdr:cNvPr>
        <xdr:cNvSpPr/>
      </xdr:nvSpPr>
      <xdr:spPr>
        <a:xfrm>
          <a:off x="7293112" y="5955461"/>
          <a:ext cx="1390650" cy="2510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0">
              <a:solidFill>
                <a:schemeClr val="tx1"/>
              </a:solidFill>
            </a:rPr>
            <a:t>キャプチャパラメータ</a:t>
          </a:r>
          <a:endParaRPr kumimoji="1" lang="en-US" altLang="ja-JP" sz="900" b="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443805</xdr:colOff>
      <xdr:row>25</xdr:row>
      <xdr:rowOff>202184</xdr:rowOff>
    </xdr:from>
    <xdr:to>
      <xdr:col>13</xdr:col>
      <xdr:colOff>204695</xdr:colOff>
      <xdr:row>25</xdr:row>
      <xdr:rowOff>202184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E02E1DC1-6616-4609-B5FD-FED5DCC46AE3}"/>
            </a:ext>
          </a:extLst>
        </xdr:cNvPr>
        <xdr:cNvCxnSpPr/>
      </xdr:nvCxnSpPr>
      <xdr:spPr>
        <a:xfrm>
          <a:off x="5244405" y="6155309"/>
          <a:ext cx="3875690" cy="0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62457</xdr:colOff>
      <xdr:row>19</xdr:row>
      <xdr:rowOff>139461</xdr:rowOff>
    </xdr:from>
    <xdr:to>
      <xdr:col>11</xdr:col>
      <xdr:colOff>62457</xdr:colOff>
      <xdr:row>22</xdr:row>
      <xdr:rowOff>212863</xdr:rowOff>
    </xdr:to>
    <xdr:cxnSp macro="">
      <xdr:nvCxnSpPr>
        <xdr:cNvPr id="709" name="直線矢印コネクタ 708">
          <a:extLst>
            <a:ext uri="{FF2B5EF4-FFF2-40B4-BE49-F238E27FC236}">
              <a16:creationId xmlns:a16="http://schemas.microsoft.com/office/drawing/2014/main" id="{AAF12B31-6186-42C9-9057-34867BCC2A73}"/>
            </a:ext>
          </a:extLst>
        </xdr:cNvPr>
        <xdr:cNvCxnSpPr/>
      </xdr:nvCxnSpPr>
      <xdr:spPr>
        <a:xfrm>
          <a:off x="7624479" y="4703178"/>
          <a:ext cx="0" cy="793989"/>
        </a:xfrm>
        <a:prstGeom prst="straightConnector1">
          <a:avLst/>
        </a:prstGeom>
        <a:ln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361440</xdr:colOff>
      <xdr:row>19</xdr:row>
      <xdr:rowOff>169569</xdr:rowOff>
    </xdr:from>
    <xdr:to>
      <xdr:col>11</xdr:col>
      <xdr:colOff>63967</xdr:colOff>
      <xdr:row>19</xdr:row>
      <xdr:rowOff>169569</xdr:rowOff>
    </xdr:to>
    <xdr:cxnSp macro="">
      <xdr:nvCxnSpPr>
        <xdr:cNvPr id="710" name="直線矢印コネクタ 709">
          <a:extLst>
            <a:ext uri="{FF2B5EF4-FFF2-40B4-BE49-F238E27FC236}">
              <a16:creationId xmlns:a16="http://schemas.microsoft.com/office/drawing/2014/main" id="{FB7B5A88-B2FB-4213-B0FE-01B45DFC8353}"/>
            </a:ext>
          </a:extLst>
        </xdr:cNvPr>
        <xdr:cNvCxnSpPr/>
      </xdr:nvCxnSpPr>
      <xdr:spPr>
        <a:xfrm>
          <a:off x="7236005" y="4733286"/>
          <a:ext cx="389984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351082</xdr:colOff>
      <xdr:row>22</xdr:row>
      <xdr:rowOff>164149</xdr:rowOff>
    </xdr:from>
    <xdr:to>
      <xdr:col>11</xdr:col>
      <xdr:colOff>63967</xdr:colOff>
      <xdr:row>22</xdr:row>
      <xdr:rowOff>164149</xdr:rowOff>
    </xdr:to>
    <xdr:cxnSp macro="">
      <xdr:nvCxnSpPr>
        <xdr:cNvPr id="711" name="直線矢印コネクタ 710">
          <a:extLst>
            <a:ext uri="{FF2B5EF4-FFF2-40B4-BE49-F238E27FC236}">
              <a16:creationId xmlns:a16="http://schemas.microsoft.com/office/drawing/2014/main" id="{B6E6E1D8-7405-4742-957C-4B25CA852C76}"/>
            </a:ext>
          </a:extLst>
        </xdr:cNvPr>
        <xdr:cNvCxnSpPr/>
      </xdr:nvCxnSpPr>
      <xdr:spPr>
        <a:xfrm>
          <a:off x="7225647" y="5448453"/>
          <a:ext cx="400342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57398</xdr:colOff>
      <xdr:row>21</xdr:row>
      <xdr:rowOff>62999</xdr:rowOff>
    </xdr:from>
    <xdr:to>
      <xdr:col>11</xdr:col>
      <xdr:colOff>428141</xdr:colOff>
      <xdr:row>21</xdr:row>
      <xdr:rowOff>62999</xdr:rowOff>
    </xdr:to>
    <xdr:cxnSp macro="">
      <xdr:nvCxnSpPr>
        <xdr:cNvPr id="712" name="直線矢印コネクタ 711">
          <a:extLst>
            <a:ext uri="{FF2B5EF4-FFF2-40B4-BE49-F238E27FC236}">
              <a16:creationId xmlns:a16="http://schemas.microsoft.com/office/drawing/2014/main" id="{8DAE6DA3-C199-446A-A38E-17540172DCCE}"/>
            </a:ext>
          </a:extLst>
        </xdr:cNvPr>
        <xdr:cNvCxnSpPr/>
      </xdr:nvCxnSpPr>
      <xdr:spPr>
        <a:xfrm>
          <a:off x="7619420" y="5107108"/>
          <a:ext cx="370743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345012</xdr:colOff>
      <xdr:row>27</xdr:row>
      <xdr:rowOff>70393</xdr:rowOff>
    </xdr:from>
    <xdr:to>
      <xdr:col>6</xdr:col>
      <xdr:colOff>156908</xdr:colOff>
      <xdr:row>28</xdr:row>
      <xdr:rowOff>62351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35C30957-F9B2-49AF-99DA-79551B4ADAEE}"/>
            </a:ext>
          </a:extLst>
        </xdr:cNvPr>
        <xdr:cNvSpPr/>
      </xdr:nvSpPr>
      <xdr:spPr>
        <a:xfrm>
          <a:off x="3088212" y="6499768"/>
          <a:ext cx="1183496" cy="23008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 b="0">
              <a:solidFill>
                <a:schemeClr val="tx1"/>
              </a:solidFill>
            </a:rPr>
            <a:t>フィードバック値</a:t>
          </a:r>
          <a:endParaRPr kumimoji="1" lang="en-US" altLang="ja-JP" sz="800" b="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520447</xdr:colOff>
      <xdr:row>28</xdr:row>
      <xdr:rowOff>53878</xdr:rowOff>
    </xdr:from>
    <xdr:to>
      <xdr:col>6</xdr:col>
      <xdr:colOff>19050</xdr:colOff>
      <xdr:row>28</xdr:row>
      <xdr:rowOff>53878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294DE805-D805-4D61-A81F-1D38EBCC7D1B}"/>
            </a:ext>
          </a:extLst>
        </xdr:cNvPr>
        <xdr:cNvCxnSpPr/>
      </xdr:nvCxnSpPr>
      <xdr:spPr>
        <a:xfrm>
          <a:off x="3263647" y="6721378"/>
          <a:ext cx="870203" cy="0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519689</xdr:colOff>
      <xdr:row>29</xdr:row>
      <xdr:rowOff>222085</xdr:rowOff>
    </xdr:from>
    <xdr:to>
      <xdr:col>6</xdr:col>
      <xdr:colOff>11723</xdr:colOff>
      <xdr:row>29</xdr:row>
      <xdr:rowOff>222085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03B24E50-B358-4A57-891D-982C27EDF2BF}"/>
            </a:ext>
          </a:extLst>
        </xdr:cNvPr>
        <xdr:cNvCxnSpPr/>
      </xdr:nvCxnSpPr>
      <xdr:spPr>
        <a:xfrm>
          <a:off x="3262889" y="7127710"/>
          <a:ext cx="863634" cy="0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524410</xdr:colOff>
      <xdr:row>30</xdr:row>
      <xdr:rowOff>192276</xdr:rowOff>
    </xdr:from>
    <xdr:to>
      <xdr:col>6</xdr:col>
      <xdr:colOff>11723</xdr:colOff>
      <xdr:row>30</xdr:row>
      <xdr:rowOff>192276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7D1F353E-4604-4995-AD2B-FF79406E1446}"/>
            </a:ext>
          </a:extLst>
        </xdr:cNvPr>
        <xdr:cNvCxnSpPr/>
      </xdr:nvCxnSpPr>
      <xdr:spPr>
        <a:xfrm>
          <a:off x="3267610" y="7336026"/>
          <a:ext cx="858913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42608</xdr:colOff>
      <xdr:row>28</xdr:row>
      <xdr:rowOff>18139</xdr:rowOff>
    </xdr:from>
    <xdr:to>
      <xdr:col>5</xdr:col>
      <xdr:colOff>455854</xdr:colOff>
      <xdr:row>30</xdr:row>
      <xdr:rowOff>23330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63F2497D-2D05-49CE-9FA1-86E6BAC50C6E}"/>
            </a:ext>
          </a:extLst>
        </xdr:cNvPr>
        <xdr:cNvSpPr/>
      </xdr:nvSpPr>
      <xdr:spPr>
        <a:xfrm rot="5400000">
          <a:off x="3437510" y="6719737"/>
          <a:ext cx="481441" cy="41324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>
              <a:solidFill>
                <a:schemeClr val="tx1"/>
              </a:solidFill>
            </a:rPr>
            <a:t>・・・</a:t>
          </a:r>
          <a:endParaRPr kumimoji="1" lang="en-US" altLang="ja-JP" sz="7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432664</xdr:colOff>
      <xdr:row>29</xdr:row>
      <xdr:rowOff>97672</xdr:rowOff>
    </xdr:from>
    <xdr:to>
      <xdr:col>13</xdr:col>
      <xdr:colOff>60463</xdr:colOff>
      <xdr:row>29</xdr:row>
      <xdr:rowOff>97672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id="{322741CE-C528-44D2-8E00-B181967AAFDD}"/>
            </a:ext>
          </a:extLst>
        </xdr:cNvPr>
        <xdr:cNvCxnSpPr/>
      </xdr:nvCxnSpPr>
      <xdr:spPr>
        <a:xfrm flipH="1">
          <a:off x="5195164" y="7200601"/>
          <a:ext cx="3709942" cy="0"/>
        </a:xfrm>
        <a:prstGeom prst="straightConnector1">
          <a:avLst/>
        </a:prstGeom>
        <a:ln>
          <a:solidFill>
            <a:srgbClr val="FF000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452428</xdr:colOff>
      <xdr:row>28</xdr:row>
      <xdr:rowOff>104463</xdr:rowOff>
    </xdr:from>
    <xdr:to>
      <xdr:col>12</xdr:col>
      <xdr:colOff>330580</xdr:colOff>
      <xdr:row>29</xdr:row>
      <xdr:rowOff>130950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F02E3CC0-1898-470E-99CD-FD951F7A3E74}"/>
            </a:ext>
          </a:extLst>
        </xdr:cNvPr>
        <xdr:cNvSpPr/>
      </xdr:nvSpPr>
      <xdr:spPr>
        <a:xfrm>
          <a:off x="7255999" y="6962463"/>
          <a:ext cx="1238867" cy="27141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キャプチャデータ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19050</xdr:colOff>
      <xdr:row>27</xdr:row>
      <xdr:rowOff>135690</xdr:rowOff>
    </xdr:from>
    <xdr:to>
      <xdr:col>7</xdr:col>
      <xdr:colOff>436958</xdr:colOff>
      <xdr:row>31</xdr:row>
      <xdr:rowOff>47308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449658AD-F885-4A2F-906D-2DA3BD73FDDF}"/>
            </a:ext>
          </a:extLst>
        </xdr:cNvPr>
        <xdr:cNvSpPr/>
      </xdr:nvSpPr>
      <xdr:spPr>
        <a:xfrm>
          <a:off x="4133850" y="6565065"/>
          <a:ext cx="1103708" cy="86411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feedback</a:t>
          </a:r>
          <a:r>
            <a:rPr kumimoji="1" lang="ja-JP" altLang="en-US" sz="1100" baseline="0">
              <a:solidFill>
                <a:schemeClr val="tx1"/>
              </a:solidFill>
            </a:rPr>
            <a:t> </a:t>
          </a:r>
          <a:r>
            <a:rPr kumimoji="1" lang="en-US" altLang="ja-JP" sz="1100" baseline="0">
              <a:solidFill>
                <a:schemeClr val="tx1"/>
              </a:solidFill>
            </a:rPr>
            <a:t>value </a:t>
          </a:r>
        </a:p>
        <a:p>
          <a:pPr algn="ctr"/>
          <a:r>
            <a:rPr kumimoji="1" lang="en-US" altLang="ja-JP" sz="1100" baseline="0">
              <a:solidFill>
                <a:schemeClr val="tx1"/>
              </a:solidFill>
            </a:rPr>
            <a:t>calculator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242680</xdr:colOff>
      <xdr:row>27</xdr:row>
      <xdr:rowOff>156920</xdr:rowOff>
    </xdr:from>
    <xdr:to>
      <xdr:col>4</xdr:col>
      <xdr:colOff>532208</xdr:colOff>
      <xdr:row>28</xdr:row>
      <xdr:rowOff>186100</xdr:rowOff>
    </xdr:to>
    <xdr:sp macro="" textlink="">
      <xdr:nvSpPr>
        <xdr:cNvPr id="52" name="正方形/長方形 51">
          <a:extLst>
            <a:ext uri="{FF2B5EF4-FFF2-40B4-BE49-F238E27FC236}">
              <a16:creationId xmlns:a16="http://schemas.microsoft.com/office/drawing/2014/main" id="{1D39CE46-A43D-4A68-9B3A-60D78042F8D1}"/>
            </a:ext>
          </a:extLst>
        </xdr:cNvPr>
        <xdr:cNvSpPr/>
      </xdr:nvSpPr>
      <xdr:spPr>
        <a:xfrm>
          <a:off x="1614280" y="6586295"/>
          <a:ext cx="1661128" cy="26730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900">
              <a:solidFill>
                <a:schemeClr val="tx1"/>
              </a:solidFill>
              <a:latin typeface="+mn-lt"/>
            </a:rPr>
            <a:t>フィードバックチャネル</a:t>
          </a:r>
          <a:r>
            <a:rPr kumimoji="1" lang="en-US" altLang="ja-JP" sz="900" baseline="0">
              <a:solidFill>
                <a:schemeClr val="tx1"/>
              </a:solidFill>
              <a:latin typeface="+mn-lt"/>
            </a:rPr>
            <a:t> 0</a:t>
          </a:r>
          <a:endParaRPr kumimoji="1" lang="ja-JP" altLang="en-US" sz="9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2</xdr:col>
      <xdr:colOff>270189</xdr:colOff>
      <xdr:row>29</xdr:row>
      <xdr:rowOff>90689</xdr:rowOff>
    </xdr:from>
    <xdr:to>
      <xdr:col>4</xdr:col>
      <xdr:colOff>526256</xdr:colOff>
      <xdr:row>30</xdr:row>
      <xdr:rowOff>112113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989BEEB5-6F05-4538-B6E1-AD22CBCA2822}"/>
            </a:ext>
          </a:extLst>
        </xdr:cNvPr>
        <xdr:cNvSpPr/>
      </xdr:nvSpPr>
      <xdr:spPr>
        <a:xfrm>
          <a:off x="1641789" y="6996314"/>
          <a:ext cx="1627667" cy="25954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900">
              <a:solidFill>
                <a:schemeClr val="tx1"/>
              </a:solidFill>
              <a:latin typeface="+mn-lt"/>
            </a:rPr>
            <a:t>フィードバックチャネル </a:t>
          </a:r>
          <a:r>
            <a:rPr kumimoji="1" lang="en-US" altLang="ja-JP" sz="900">
              <a:solidFill>
                <a:schemeClr val="tx1"/>
              </a:solidFill>
              <a:latin typeface="+mn-lt"/>
            </a:rPr>
            <a:t>9</a:t>
          </a:r>
        </a:p>
      </xdr:txBody>
    </xdr:sp>
    <xdr:clientData/>
  </xdr:twoCellAnchor>
  <xdr:twoCellAnchor>
    <xdr:from>
      <xdr:col>3</xdr:col>
      <xdr:colOff>190221</xdr:colOff>
      <xdr:row>27</xdr:row>
      <xdr:rowOff>111049</xdr:rowOff>
    </xdr:from>
    <xdr:to>
      <xdr:col>4</xdr:col>
      <xdr:colOff>83789</xdr:colOff>
      <xdr:row>30</xdr:row>
      <xdr:rowOff>125337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63557EF5-B238-47D5-96E3-418415595E77}"/>
            </a:ext>
          </a:extLst>
        </xdr:cNvPr>
        <xdr:cNvSpPr/>
      </xdr:nvSpPr>
      <xdr:spPr>
        <a:xfrm rot="5400000">
          <a:off x="2172973" y="6615072"/>
          <a:ext cx="728663" cy="57936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500">
              <a:solidFill>
                <a:schemeClr val="tx1"/>
              </a:solidFill>
            </a:rPr>
            <a:t>・・・</a:t>
          </a:r>
          <a:endParaRPr kumimoji="1" lang="en-US" altLang="ja-JP" sz="5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399769</xdr:colOff>
      <xdr:row>11</xdr:row>
      <xdr:rowOff>121186</xdr:rowOff>
    </xdr:from>
    <xdr:to>
      <xdr:col>7</xdr:col>
      <xdr:colOff>428953</xdr:colOff>
      <xdr:row>14</xdr:row>
      <xdr:rowOff>159699</xdr:rowOff>
    </xdr:to>
    <xdr:sp macro="" textlink="">
      <xdr:nvSpPr>
        <xdr:cNvPr id="610" name="正方形/長方形 609">
          <a:extLst>
            <a:ext uri="{FF2B5EF4-FFF2-40B4-BE49-F238E27FC236}">
              <a16:creationId xmlns:a16="http://schemas.microsoft.com/office/drawing/2014/main" id="{B6F53EFE-5DB6-4A4D-95E9-BB03C7DF2671}"/>
            </a:ext>
          </a:extLst>
        </xdr:cNvPr>
        <xdr:cNvSpPr/>
      </xdr:nvSpPr>
      <xdr:spPr>
        <a:xfrm>
          <a:off x="3828769" y="2740561"/>
          <a:ext cx="1400784" cy="75288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wave parameter</a:t>
          </a:r>
          <a:r>
            <a:rPr kumimoji="1" lang="en-US" altLang="ja-JP" sz="1100" baseline="0">
              <a:solidFill>
                <a:schemeClr val="tx1"/>
              </a:solidFill>
            </a:rPr>
            <a:t> </a:t>
          </a:r>
        </a:p>
        <a:p>
          <a:pPr algn="ctr"/>
          <a:r>
            <a:rPr kumimoji="1" lang="en-US" altLang="ja-JP" sz="1100" baseline="0">
              <a:solidFill>
                <a:schemeClr val="tx1"/>
              </a:solidFill>
            </a:rPr>
            <a:t>loader 15</a:t>
          </a:r>
        </a:p>
      </xdr:txBody>
    </xdr:sp>
    <xdr:clientData/>
  </xdr:twoCellAnchor>
  <xdr:twoCellAnchor>
    <xdr:from>
      <xdr:col>13</xdr:col>
      <xdr:colOff>1850</xdr:colOff>
      <xdr:row>6</xdr:row>
      <xdr:rowOff>41412</xdr:rowOff>
    </xdr:from>
    <xdr:to>
      <xdr:col>13</xdr:col>
      <xdr:colOff>563493</xdr:colOff>
      <xdr:row>30</xdr:row>
      <xdr:rowOff>136071</xdr:rowOff>
    </xdr:to>
    <xdr:sp macro="" textlink="">
      <xdr:nvSpPr>
        <xdr:cNvPr id="624" name="正方形/長方形 623">
          <a:extLst>
            <a:ext uri="{FF2B5EF4-FFF2-40B4-BE49-F238E27FC236}">
              <a16:creationId xmlns:a16="http://schemas.microsoft.com/office/drawing/2014/main" id="{42C8055A-C232-4AE6-ACE6-714BF352C00C}"/>
            </a:ext>
          </a:extLst>
        </xdr:cNvPr>
        <xdr:cNvSpPr/>
      </xdr:nvSpPr>
      <xdr:spPr>
        <a:xfrm>
          <a:off x="8846493" y="1510983"/>
          <a:ext cx="561643" cy="597294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HBM</a:t>
          </a:r>
        </a:p>
      </xdr:txBody>
    </xdr:sp>
    <xdr:clientData/>
  </xdr:twoCellAnchor>
  <xdr:twoCellAnchor>
    <xdr:from>
      <xdr:col>2</xdr:col>
      <xdr:colOff>364879</xdr:colOff>
      <xdr:row>7</xdr:row>
      <xdr:rowOff>24781</xdr:rowOff>
    </xdr:from>
    <xdr:to>
      <xdr:col>4</xdr:col>
      <xdr:colOff>450605</xdr:colOff>
      <xdr:row>8</xdr:row>
      <xdr:rowOff>37972</xdr:rowOff>
    </xdr:to>
    <xdr:sp macro="" textlink="">
      <xdr:nvSpPr>
        <xdr:cNvPr id="763" name="正方形/長方形 762">
          <a:extLst>
            <a:ext uri="{FF2B5EF4-FFF2-40B4-BE49-F238E27FC236}">
              <a16:creationId xmlns:a16="http://schemas.microsoft.com/office/drawing/2014/main" id="{7EBC861D-BDEC-417B-8C26-025EB77D24B9}"/>
            </a:ext>
          </a:extLst>
        </xdr:cNvPr>
        <xdr:cNvSpPr/>
      </xdr:nvSpPr>
      <xdr:spPr>
        <a:xfrm>
          <a:off x="1739792" y="1706151"/>
          <a:ext cx="1460639" cy="25338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(UDP</a:t>
          </a:r>
          <a:r>
            <a:rPr kumimoji="1" lang="ja-JP" altLang="en-US" sz="1100">
              <a:solidFill>
                <a:schemeClr val="tx1"/>
              </a:solidFill>
            </a:rPr>
            <a:t>ポート </a:t>
          </a:r>
          <a:r>
            <a:rPr kumimoji="1" lang="en-US" altLang="ja-JP" sz="1100">
              <a:solidFill>
                <a:schemeClr val="tx1"/>
              </a:solidFill>
            </a:rPr>
            <a:t>: 16384)</a:t>
          </a:r>
        </a:p>
      </xdr:txBody>
    </xdr:sp>
    <xdr:clientData/>
  </xdr:twoCellAnchor>
  <xdr:twoCellAnchor>
    <xdr:from>
      <xdr:col>4</xdr:col>
      <xdr:colOff>517776</xdr:colOff>
      <xdr:row>17</xdr:row>
      <xdr:rowOff>223850</xdr:rowOff>
    </xdr:from>
    <xdr:to>
      <xdr:col>9</xdr:col>
      <xdr:colOff>30759</xdr:colOff>
      <xdr:row>17</xdr:row>
      <xdr:rowOff>223850</xdr:rowOff>
    </xdr:to>
    <xdr:cxnSp macro="">
      <xdr:nvCxnSpPr>
        <xdr:cNvPr id="895" name="直線矢印コネクタ 894">
          <a:extLst>
            <a:ext uri="{FF2B5EF4-FFF2-40B4-BE49-F238E27FC236}">
              <a16:creationId xmlns:a16="http://schemas.microsoft.com/office/drawing/2014/main" id="{74864BB9-B47F-4D71-9EB3-9B78D040326E}"/>
            </a:ext>
          </a:extLst>
        </xdr:cNvPr>
        <xdr:cNvCxnSpPr/>
      </xdr:nvCxnSpPr>
      <xdr:spPr>
        <a:xfrm flipH="1">
          <a:off x="3267602" y="4307176"/>
          <a:ext cx="2950266" cy="0"/>
        </a:xfrm>
        <a:prstGeom prst="straightConnector1">
          <a:avLst/>
        </a:prstGeom>
        <a:ln>
          <a:solidFill>
            <a:srgbClr val="FF000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615461</xdr:colOff>
      <xdr:row>17</xdr:row>
      <xdr:rowOff>97541</xdr:rowOff>
    </xdr:from>
    <xdr:to>
      <xdr:col>4</xdr:col>
      <xdr:colOff>527237</xdr:colOff>
      <xdr:row>18</xdr:row>
      <xdr:rowOff>123058</xdr:rowOff>
    </xdr:to>
    <xdr:sp macro="" textlink="">
      <xdr:nvSpPr>
        <xdr:cNvPr id="905" name="正方形/長方形 904">
          <a:extLst>
            <a:ext uri="{FF2B5EF4-FFF2-40B4-BE49-F238E27FC236}">
              <a16:creationId xmlns:a16="http://schemas.microsoft.com/office/drawing/2014/main" id="{4093C700-6FE3-4A07-8B77-CD39C1BECD15}"/>
            </a:ext>
          </a:extLst>
        </xdr:cNvPr>
        <xdr:cNvSpPr/>
      </xdr:nvSpPr>
      <xdr:spPr>
        <a:xfrm>
          <a:off x="1992923" y="4207945"/>
          <a:ext cx="1289237" cy="26730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900">
              <a:solidFill>
                <a:schemeClr val="tx1"/>
              </a:solidFill>
              <a:latin typeface="+mn-lt"/>
            </a:rPr>
            <a:t>内部四値チャネル</a:t>
          </a:r>
          <a:r>
            <a:rPr kumimoji="1" lang="en-US" altLang="ja-JP" sz="900" baseline="0">
              <a:solidFill>
                <a:schemeClr val="tx1"/>
              </a:solidFill>
              <a:latin typeface="+mn-lt"/>
            </a:rPr>
            <a:t> 0</a:t>
          </a:r>
          <a:endParaRPr kumimoji="1" lang="ja-JP" altLang="en-US" sz="9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3</xdr:col>
      <xdr:colOff>7327</xdr:colOff>
      <xdr:row>20</xdr:row>
      <xdr:rowOff>44790</xdr:rowOff>
    </xdr:from>
    <xdr:to>
      <xdr:col>4</xdr:col>
      <xdr:colOff>522267</xdr:colOff>
      <xdr:row>21</xdr:row>
      <xdr:rowOff>70305</xdr:rowOff>
    </xdr:to>
    <xdr:sp macro="" textlink="">
      <xdr:nvSpPr>
        <xdr:cNvPr id="921" name="正方形/長方形 920">
          <a:extLst>
            <a:ext uri="{FF2B5EF4-FFF2-40B4-BE49-F238E27FC236}">
              <a16:creationId xmlns:a16="http://schemas.microsoft.com/office/drawing/2014/main" id="{927D7780-0B4E-40EC-AE12-7B1CBDD45F35}"/>
            </a:ext>
          </a:extLst>
        </xdr:cNvPr>
        <xdr:cNvSpPr/>
      </xdr:nvSpPr>
      <xdr:spPr>
        <a:xfrm>
          <a:off x="2073519" y="4880559"/>
          <a:ext cx="1203671" cy="26730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900">
              <a:solidFill>
                <a:schemeClr val="tx1"/>
              </a:solidFill>
              <a:latin typeface="+mn-lt"/>
            </a:rPr>
            <a:t>内部四値チャネル</a:t>
          </a:r>
          <a:r>
            <a:rPr kumimoji="1" lang="en-US" altLang="ja-JP" sz="900" baseline="0">
              <a:solidFill>
                <a:schemeClr val="tx1"/>
              </a:solidFill>
              <a:latin typeface="+mn-lt"/>
            </a:rPr>
            <a:t> 9</a:t>
          </a:r>
          <a:endParaRPr kumimoji="1" lang="ja-JP" altLang="en-US" sz="9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3</xdr:col>
      <xdr:colOff>453098</xdr:colOff>
      <xdr:row>17</xdr:row>
      <xdr:rowOff>179382</xdr:rowOff>
    </xdr:from>
    <xdr:to>
      <xdr:col>4</xdr:col>
      <xdr:colOff>348323</xdr:colOff>
      <xdr:row>20</xdr:row>
      <xdr:rowOff>193670</xdr:rowOff>
    </xdr:to>
    <xdr:sp macro="" textlink="">
      <xdr:nvSpPr>
        <xdr:cNvPr id="924" name="正方形/長方形 923">
          <a:extLst>
            <a:ext uri="{FF2B5EF4-FFF2-40B4-BE49-F238E27FC236}">
              <a16:creationId xmlns:a16="http://schemas.microsoft.com/office/drawing/2014/main" id="{13BA7561-FEA4-47EC-9DD8-D986F32A5EA5}"/>
            </a:ext>
          </a:extLst>
        </xdr:cNvPr>
        <xdr:cNvSpPr/>
      </xdr:nvSpPr>
      <xdr:spPr>
        <a:xfrm rot="5400000">
          <a:off x="2441441" y="4367635"/>
          <a:ext cx="739653" cy="58395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>
              <a:solidFill>
                <a:schemeClr val="tx1"/>
              </a:solidFill>
            </a:rPr>
            <a:t>・・・</a:t>
          </a:r>
          <a:endParaRPr kumimoji="1" lang="en-US" altLang="ja-JP" sz="7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85357</xdr:colOff>
      <xdr:row>18</xdr:row>
      <xdr:rowOff>84559</xdr:rowOff>
    </xdr:from>
    <xdr:to>
      <xdr:col>6</xdr:col>
      <xdr:colOff>503191</xdr:colOff>
      <xdr:row>20</xdr:row>
      <xdr:rowOff>89750</xdr:rowOff>
    </xdr:to>
    <xdr:sp macro="" textlink="">
      <xdr:nvSpPr>
        <xdr:cNvPr id="925" name="正方形/長方形 924">
          <a:extLst>
            <a:ext uri="{FF2B5EF4-FFF2-40B4-BE49-F238E27FC236}">
              <a16:creationId xmlns:a16="http://schemas.microsoft.com/office/drawing/2014/main" id="{0C1F1871-220F-4EEE-960B-66317B42354D}"/>
            </a:ext>
          </a:extLst>
        </xdr:cNvPr>
        <xdr:cNvSpPr/>
      </xdr:nvSpPr>
      <xdr:spPr>
        <a:xfrm rot="5400000">
          <a:off x="4182275" y="4472218"/>
          <a:ext cx="488768" cy="41783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>
              <a:solidFill>
                <a:schemeClr val="tx1"/>
              </a:solidFill>
            </a:rPr>
            <a:t>・・・</a:t>
          </a:r>
          <a:endParaRPr kumimoji="1" lang="en-US" altLang="ja-JP" sz="7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602273</xdr:colOff>
      <xdr:row>17</xdr:row>
      <xdr:rowOff>25857</xdr:rowOff>
    </xdr:from>
    <xdr:to>
      <xdr:col>7</xdr:col>
      <xdr:colOff>84992</xdr:colOff>
      <xdr:row>18</xdr:row>
      <xdr:rowOff>20046</xdr:rowOff>
    </xdr:to>
    <xdr:sp macro="" textlink="">
      <xdr:nvSpPr>
        <xdr:cNvPr id="933" name="正方形/長方形 932">
          <a:extLst>
            <a:ext uri="{FF2B5EF4-FFF2-40B4-BE49-F238E27FC236}">
              <a16:creationId xmlns:a16="http://schemas.microsoft.com/office/drawing/2014/main" id="{9F7278E0-16A7-4711-BB55-39022590539B}"/>
            </a:ext>
          </a:extLst>
        </xdr:cNvPr>
        <xdr:cNvSpPr/>
      </xdr:nvSpPr>
      <xdr:spPr>
        <a:xfrm>
          <a:off x="4018135" y="4046064"/>
          <a:ext cx="849064" cy="2306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四値化結果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9525</xdr:colOff>
      <xdr:row>8</xdr:row>
      <xdr:rowOff>0</xdr:rowOff>
    </xdr:from>
    <xdr:to>
      <xdr:col>23</xdr:col>
      <xdr:colOff>66675</xdr:colOff>
      <xdr:row>8</xdr:row>
      <xdr:rowOff>0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C1C9D58E-8DED-11AD-854D-838D4FE56848}"/>
            </a:ext>
          </a:extLst>
        </xdr:cNvPr>
        <xdr:cNvCxnSpPr/>
      </xdr:nvCxnSpPr>
      <xdr:spPr>
        <a:xfrm>
          <a:off x="11668125" y="1905000"/>
          <a:ext cx="4171950" cy="0"/>
        </a:xfrm>
        <a:prstGeom prst="line">
          <a:avLst/>
        </a:prstGeom>
        <a:ln w="31750"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114299</xdr:colOff>
      <xdr:row>7</xdr:row>
      <xdr:rowOff>57150</xdr:rowOff>
    </xdr:from>
    <xdr:to>
      <xdr:col>17</xdr:col>
      <xdr:colOff>0</xdr:colOff>
      <xdr:row>8</xdr:row>
      <xdr:rowOff>171450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E37A926A-844F-4328-9877-315C7E4C0B25}"/>
            </a:ext>
          </a:extLst>
        </xdr:cNvPr>
        <xdr:cNvSpPr/>
      </xdr:nvSpPr>
      <xdr:spPr>
        <a:xfrm>
          <a:off x="11087099" y="1724025"/>
          <a:ext cx="571501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AWG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9525</xdr:colOff>
      <xdr:row>11</xdr:row>
      <xdr:rowOff>0</xdr:rowOff>
    </xdr:from>
    <xdr:to>
      <xdr:col>23</xdr:col>
      <xdr:colOff>76200</xdr:colOff>
      <xdr:row>11</xdr:row>
      <xdr:rowOff>0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3E9CC812-E9CB-4D77-B4D4-AFC1B1CE3B6F}"/>
            </a:ext>
          </a:extLst>
        </xdr:cNvPr>
        <xdr:cNvCxnSpPr/>
      </xdr:nvCxnSpPr>
      <xdr:spPr>
        <a:xfrm>
          <a:off x="11668125" y="2619375"/>
          <a:ext cx="4181475" cy="0"/>
        </a:xfrm>
        <a:prstGeom prst="line">
          <a:avLst/>
        </a:prstGeom>
        <a:ln w="31750"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485776</xdr:colOff>
      <xdr:row>10</xdr:row>
      <xdr:rowOff>66675</xdr:rowOff>
    </xdr:from>
    <xdr:to>
      <xdr:col>16</xdr:col>
      <xdr:colOff>676276</xdr:colOff>
      <xdr:row>11</xdr:row>
      <xdr:rowOff>180975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3E83C770-BCB9-435A-8DEE-9AB26E98898F}"/>
            </a:ext>
          </a:extLst>
        </xdr:cNvPr>
        <xdr:cNvSpPr/>
      </xdr:nvSpPr>
      <xdr:spPr>
        <a:xfrm>
          <a:off x="10086976" y="2447925"/>
          <a:ext cx="1562100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キャプチャユニット</a:t>
          </a:r>
        </a:p>
      </xdr:txBody>
    </xdr:sp>
    <xdr:clientData/>
  </xdr:twoCellAnchor>
  <xdr:twoCellAnchor>
    <xdr:from>
      <xdr:col>17</xdr:col>
      <xdr:colOff>571500</xdr:colOff>
      <xdr:row>7</xdr:row>
      <xdr:rowOff>31531</xdr:rowOff>
    </xdr:from>
    <xdr:to>
      <xdr:col>17</xdr:col>
      <xdr:colOff>571500</xdr:colOff>
      <xdr:row>8</xdr:row>
      <xdr:rowOff>212506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72BC6B2B-61B6-F37F-F4C2-422F5A88E246}"/>
            </a:ext>
          </a:extLst>
        </xdr:cNvPr>
        <xdr:cNvCxnSpPr/>
      </xdr:nvCxnSpPr>
      <xdr:spPr>
        <a:xfrm>
          <a:off x="12185431" y="1686910"/>
          <a:ext cx="0" cy="41745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19049</xdr:colOff>
      <xdr:row>4</xdr:row>
      <xdr:rowOff>180975</xdr:rowOff>
    </xdr:from>
    <xdr:to>
      <xdr:col>18</xdr:col>
      <xdr:colOff>447675</xdr:colOff>
      <xdr:row>7</xdr:row>
      <xdr:rowOff>66676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7CE34CC9-CEE5-4DDA-830C-B160ABAF2250}"/>
            </a:ext>
          </a:extLst>
        </xdr:cNvPr>
        <xdr:cNvSpPr/>
      </xdr:nvSpPr>
      <xdr:spPr>
        <a:xfrm>
          <a:off x="11677649" y="1133475"/>
          <a:ext cx="1114426" cy="6000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波形出力開始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en-US" altLang="ja-JP" sz="1100">
              <a:solidFill>
                <a:schemeClr val="tx1"/>
              </a:solidFill>
            </a:rPr>
            <a:t>(1 </a:t>
          </a:r>
          <a:r>
            <a:rPr kumimoji="1" lang="ja-JP" altLang="en-US" sz="1100">
              <a:solidFill>
                <a:schemeClr val="tx1"/>
              </a:solidFill>
            </a:rPr>
            <a:t>回目</a:t>
          </a:r>
          <a:r>
            <a:rPr kumimoji="1" lang="en-US" altLang="ja-JP" sz="1100">
              <a:solidFill>
                <a:schemeClr val="tx1"/>
              </a:solidFill>
            </a:rPr>
            <a:t>)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190500</xdr:colOff>
      <xdr:row>10</xdr:row>
      <xdr:rowOff>34487</xdr:rowOff>
    </xdr:from>
    <xdr:to>
      <xdr:col>18</xdr:col>
      <xdr:colOff>190500</xdr:colOff>
      <xdr:row>11</xdr:row>
      <xdr:rowOff>205937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32B31DE3-7613-427B-A9FC-F8A10B8FBFAD}"/>
            </a:ext>
          </a:extLst>
        </xdr:cNvPr>
        <xdr:cNvCxnSpPr/>
      </xdr:nvCxnSpPr>
      <xdr:spPr>
        <a:xfrm>
          <a:off x="12487603" y="2399315"/>
          <a:ext cx="0" cy="40793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257174</xdr:colOff>
      <xdr:row>12</xdr:row>
      <xdr:rowOff>28575</xdr:rowOff>
    </xdr:from>
    <xdr:to>
      <xdr:col>19</xdr:col>
      <xdr:colOff>114300</xdr:colOff>
      <xdr:row>13</xdr:row>
      <xdr:rowOff>161926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9A893EA4-78FE-4DD2-97E1-7FA33D8CA4A4}"/>
            </a:ext>
          </a:extLst>
        </xdr:cNvPr>
        <xdr:cNvSpPr/>
      </xdr:nvSpPr>
      <xdr:spPr>
        <a:xfrm>
          <a:off x="11915774" y="2886075"/>
          <a:ext cx="1228726" cy="3714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キャプチャ開始</a:t>
          </a:r>
        </a:p>
      </xdr:txBody>
    </xdr:sp>
    <xdr:clientData/>
  </xdr:twoCellAnchor>
  <xdr:twoCellAnchor>
    <xdr:from>
      <xdr:col>20</xdr:col>
      <xdr:colOff>66675</xdr:colOff>
      <xdr:row>10</xdr:row>
      <xdr:rowOff>30217</xdr:rowOff>
    </xdr:from>
    <xdr:to>
      <xdr:col>20</xdr:col>
      <xdr:colOff>66675</xdr:colOff>
      <xdr:row>11</xdr:row>
      <xdr:rowOff>200025</xdr:rowOff>
    </xdr:to>
    <xdr:cxnSp macro="">
      <xdr:nvCxnSpPr>
        <xdr:cNvPr id="27" name="直線コネクタ 26">
          <a:extLst>
            <a:ext uri="{FF2B5EF4-FFF2-40B4-BE49-F238E27FC236}">
              <a16:creationId xmlns:a16="http://schemas.microsoft.com/office/drawing/2014/main" id="{04744CFA-4758-4165-A469-9A8C292C52F7}"/>
            </a:ext>
          </a:extLst>
        </xdr:cNvPr>
        <xdr:cNvCxnSpPr/>
      </xdr:nvCxnSpPr>
      <xdr:spPr>
        <a:xfrm>
          <a:off x="13730123" y="2395045"/>
          <a:ext cx="0" cy="40629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95249</xdr:colOff>
      <xdr:row>12</xdr:row>
      <xdr:rowOff>28575</xdr:rowOff>
    </xdr:from>
    <xdr:to>
      <xdr:col>21</xdr:col>
      <xdr:colOff>47625</xdr:colOff>
      <xdr:row>13</xdr:row>
      <xdr:rowOff>161926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B3F9BE02-BA73-4CC0-8FB6-A185DD08A4A0}"/>
            </a:ext>
          </a:extLst>
        </xdr:cNvPr>
        <xdr:cNvSpPr/>
      </xdr:nvSpPr>
      <xdr:spPr>
        <a:xfrm>
          <a:off x="13125449" y="2886075"/>
          <a:ext cx="1323976" cy="3714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四値化結果出力</a:t>
          </a:r>
        </a:p>
      </xdr:txBody>
    </xdr:sp>
    <xdr:clientData/>
  </xdr:twoCellAnchor>
  <xdr:twoCellAnchor>
    <xdr:from>
      <xdr:col>20</xdr:col>
      <xdr:colOff>390525</xdr:colOff>
      <xdr:row>7</xdr:row>
      <xdr:rowOff>33830</xdr:rowOff>
    </xdr:from>
    <xdr:to>
      <xdr:col>20</xdr:col>
      <xdr:colOff>390525</xdr:colOff>
      <xdr:row>8</xdr:row>
      <xdr:rowOff>213163</xdr:rowOff>
    </xdr:to>
    <xdr:cxnSp macro="">
      <xdr:nvCxnSpPr>
        <xdr:cNvPr id="46" name="直線コネクタ 45">
          <a:extLst>
            <a:ext uri="{FF2B5EF4-FFF2-40B4-BE49-F238E27FC236}">
              <a16:creationId xmlns:a16="http://schemas.microsoft.com/office/drawing/2014/main" id="{7C23097D-450D-4DA5-BF5B-2D82F3C6116C}"/>
            </a:ext>
          </a:extLst>
        </xdr:cNvPr>
        <xdr:cNvCxnSpPr/>
      </xdr:nvCxnSpPr>
      <xdr:spPr>
        <a:xfrm>
          <a:off x="14053973" y="1689209"/>
          <a:ext cx="0" cy="415816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438148</xdr:colOff>
      <xdr:row>4</xdr:row>
      <xdr:rowOff>219075</xdr:rowOff>
    </xdr:from>
    <xdr:to>
      <xdr:col>21</xdr:col>
      <xdr:colOff>380999</xdr:colOff>
      <xdr:row>7</xdr:row>
      <xdr:rowOff>66675</xdr:rowOff>
    </xdr:to>
    <xdr:sp macro="" textlink="">
      <xdr:nvSpPr>
        <xdr:cNvPr id="48" name="正方形/長方形 47">
          <a:extLst>
            <a:ext uri="{FF2B5EF4-FFF2-40B4-BE49-F238E27FC236}">
              <a16:creationId xmlns:a16="http://schemas.microsoft.com/office/drawing/2014/main" id="{9AB1BBD9-83B8-47BB-B8DF-7B04698E6D5F}"/>
            </a:ext>
          </a:extLst>
        </xdr:cNvPr>
        <xdr:cNvSpPr/>
      </xdr:nvSpPr>
      <xdr:spPr>
        <a:xfrm>
          <a:off x="13468348" y="1171575"/>
          <a:ext cx="1314451" cy="5619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波形パラメータ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設定開始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381000</xdr:colOff>
      <xdr:row>7</xdr:row>
      <xdr:rowOff>31531</xdr:rowOff>
    </xdr:from>
    <xdr:to>
      <xdr:col>22</xdr:col>
      <xdr:colOff>381000</xdr:colOff>
      <xdr:row>8</xdr:row>
      <xdr:rowOff>212506</xdr:rowOff>
    </xdr:to>
    <xdr:cxnSp macro="">
      <xdr:nvCxnSpPr>
        <xdr:cNvPr id="55" name="直線コネクタ 54">
          <a:extLst>
            <a:ext uri="{FF2B5EF4-FFF2-40B4-BE49-F238E27FC236}">
              <a16:creationId xmlns:a16="http://schemas.microsoft.com/office/drawing/2014/main" id="{017EC713-41D2-4775-A7B3-46D82F753591}"/>
            </a:ext>
          </a:extLst>
        </xdr:cNvPr>
        <xdr:cNvCxnSpPr/>
      </xdr:nvCxnSpPr>
      <xdr:spPr>
        <a:xfrm>
          <a:off x="15410793" y="1686910"/>
          <a:ext cx="0" cy="41745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514349</xdr:colOff>
      <xdr:row>4</xdr:row>
      <xdr:rowOff>180975</xdr:rowOff>
    </xdr:from>
    <xdr:to>
      <xdr:col>23</xdr:col>
      <xdr:colOff>257175</xdr:colOff>
      <xdr:row>7</xdr:row>
      <xdr:rowOff>66676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32DCB587-32C8-46A7-995E-7D44426E6BDF}"/>
            </a:ext>
          </a:extLst>
        </xdr:cNvPr>
        <xdr:cNvSpPr/>
      </xdr:nvSpPr>
      <xdr:spPr>
        <a:xfrm>
          <a:off x="14916149" y="1133475"/>
          <a:ext cx="1114426" cy="6000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波形出力開始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en-US" altLang="ja-JP" sz="1100">
              <a:solidFill>
                <a:schemeClr val="tx1"/>
              </a:solidFill>
            </a:rPr>
            <a:t>(2 </a:t>
          </a:r>
          <a:r>
            <a:rPr kumimoji="1" lang="ja-JP" altLang="en-US" sz="1100">
              <a:solidFill>
                <a:schemeClr val="tx1"/>
              </a:solidFill>
            </a:rPr>
            <a:t>回目</a:t>
          </a:r>
          <a:r>
            <a:rPr kumimoji="1" lang="en-US" altLang="ja-JP" sz="1100">
              <a:solidFill>
                <a:schemeClr val="tx1"/>
              </a:solidFill>
            </a:rPr>
            <a:t>)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590550</xdr:colOff>
      <xdr:row>8</xdr:row>
      <xdr:rowOff>19050</xdr:rowOff>
    </xdr:from>
    <xdr:to>
      <xdr:col>18</xdr:col>
      <xdr:colOff>152400</xdr:colOff>
      <xdr:row>10</xdr:row>
      <xdr:rowOff>190500</xdr:rowOff>
    </xdr:to>
    <xdr:cxnSp macro="">
      <xdr:nvCxnSpPr>
        <xdr:cNvPr id="62" name="直線コネクタ 61">
          <a:extLst>
            <a:ext uri="{FF2B5EF4-FFF2-40B4-BE49-F238E27FC236}">
              <a16:creationId xmlns:a16="http://schemas.microsoft.com/office/drawing/2014/main" id="{F3B3E388-A15F-74C6-1D85-9F06421B5807}"/>
            </a:ext>
          </a:extLst>
        </xdr:cNvPr>
        <xdr:cNvCxnSpPr/>
      </xdr:nvCxnSpPr>
      <xdr:spPr>
        <a:xfrm>
          <a:off x="12249150" y="1924050"/>
          <a:ext cx="247650" cy="647700"/>
        </a:xfrm>
        <a:prstGeom prst="line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66675</xdr:colOff>
      <xdr:row>8</xdr:row>
      <xdr:rowOff>66675</xdr:rowOff>
    </xdr:from>
    <xdr:to>
      <xdr:col>20</xdr:col>
      <xdr:colOff>333375</xdr:colOff>
      <xdr:row>11</xdr:row>
      <xdr:rowOff>9525</xdr:rowOff>
    </xdr:to>
    <xdr:cxnSp macro="">
      <xdr:nvCxnSpPr>
        <xdr:cNvPr id="897" name="直線コネクタ 896">
          <a:extLst>
            <a:ext uri="{FF2B5EF4-FFF2-40B4-BE49-F238E27FC236}">
              <a16:creationId xmlns:a16="http://schemas.microsoft.com/office/drawing/2014/main" id="{C1A0E1AB-99F3-4C09-9186-5C8CC5444D07}"/>
            </a:ext>
          </a:extLst>
        </xdr:cNvPr>
        <xdr:cNvCxnSpPr/>
      </xdr:nvCxnSpPr>
      <xdr:spPr>
        <a:xfrm flipV="1">
          <a:off x="13782675" y="1971675"/>
          <a:ext cx="266700" cy="657225"/>
        </a:xfrm>
        <a:prstGeom prst="line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371474</xdr:colOff>
      <xdr:row>11</xdr:row>
      <xdr:rowOff>66675</xdr:rowOff>
    </xdr:from>
    <xdr:to>
      <xdr:col>23</xdr:col>
      <xdr:colOff>257175</xdr:colOff>
      <xdr:row>12</xdr:row>
      <xdr:rowOff>180975</xdr:rowOff>
    </xdr:to>
    <xdr:sp macro="" textlink="">
      <xdr:nvSpPr>
        <xdr:cNvPr id="906" name="正方形/長方形 905">
          <a:extLst>
            <a:ext uri="{FF2B5EF4-FFF2-40B4-BE49-F238E27FC236}">
              <a16:creationId xmlns:a16="http://schemas.microsoft.com/office/drawing/2014/main" id="{4E6261F3-6118-4228-AD43-8C0FDF70D682}"/>
            </a:ext>
          </a:extLst>
        </xdr:cNvPr>
        <xdr:cNvSpPr/>
      </xdr:nvSpPr>
      <xdr:spPr>
        <a:xfrm>
          <a:off x="15459074" y="2686050"/>
          <a:ext cx="571501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時間</a:t>
          </a:r>
        </a:p>
      </xdr:txBody>
    </xdr:sp>
    <xdr:clientData/>
  </xdr:twoCellAnchor>
  <xdr:twoCellAnchor>
    <xdr:from>
      <xdr:col>16</xdr:col>
      <xdr:colOff>427806</xdr:colOff>
      <xdr:row>60</xdr:row>
      <xdr:rowOff>186789</xdr:rowOff>
    </xdr:from>
    <xdr:to>
      <xdr:col>19</xdr:col>
      <xdr:colOff>147204</xdr:colOff>
      <xdr:row>62</xdr:row>
      <xdr:rowOff>134833</xdr:rowOff>
    </xdr:to>
    <xdr:sp macro="" textlink="">
      <xdr:nvSpPr>
        <xdr:cNvPr id="908" name="正方形/長方形 907">
          <a:extLst>
            <a:ext uri="{FF2B5EF4-FFF2-40B4-BE49-F238E27FC236}">
              <a16:creationId xmlns:a16="http://schemas.microsoft.com/office/drawing/2014/main" id="{214BF838-859B-4539-B023-1A0382955590}"/>
            </a:ext>
          </a:extLst>
        </xdr:cNvPr>
        <xdr:cNvSpPr/>
      </xdr:nvSpPr>
      <xdr:spPr>
        <a:xfrm>
          <a:off x="11511442" y="14734062"/>
          <a:ext cx="1797580" cy="43295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capture</a:t>
          </a:r>
          <a:r>
            <a:rPr kumimoji="1" lang="en-US" altLang="ja-JP" sz="1800" b="0" baseline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 unit 0</a:t>
          </a:r>
          <a:endParaRPr kumimoji="1" lang="ja-JP" altLang="en-US" sz="1800" b="0">
            <a:solidFill>
              <a:schemeClr val="tx1"/>
            </a:solidFill>
            <a:latin typeface="+mn-lt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11</xdr:col>
      <xdr:colOff>554182</xdr:colOff>
      <xdr:row>58</xdr:row>
      <xdr:rowOff>214003</xdr:rowOff>
    </xdr:from>
    <xdr:to>
      <xdr:col>14</xdr:col>
      <xdr:colOff>482944</xdr:colOff>
      <xdr:row>68</xdr:row>
      <xdr:rowOff>186788</xdr:rowOff>
    </xdr:to>
    <xdr:sp macro="" textlink="">
      <xdr:nvSpPr>
        <xdr:cNvPr id="909" name="正方形/長方形 908">
          <a:extLst>
            <a:ext uri="{FF2B5EF4-FFF2-40B4-BE49-F238E27FC236}">
              <a16:creationId xmlns:a16="http://schemas.microsoft.com/office/drawing/2014/main" id="{97FE5384-3CCA-4A64-8627-42E5F86B4C56}"/>
            </a:ext>
          </a:extLst>
        </xdr:cNvPr>
        <xdr:cNvSpPr/>
      </xdr:nvSpPr>
      <xdr:spPr>
        <a:xfrm>
          <a:off x="8174182" y="14276367"/>
          <a:ext cx="2006944" cy="239733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8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sequencer</a:t>
          </a:r>
          <a:endParaRPr kumimoji="1" lang="ja-JP" altLang="en-US" sz="1800" b="0">
            <a:solidFill>
              <a:schemeClr val="tx1"/>
            </a:solidFill>
            <a:latin typeface="+mn-lt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12</xdr:col>
      <xdr:colOff>302560</xdr:colOff>
      <xdr:row>61</xdr:row>
      <xdr:rowOff>14646</xdr:rowOff>
    </xdr:from>
    <xdr:to>
      <xdr:col>14</xdr:col>
      <xdr:colOff>479988</xdr:colOff>
      <xdr:row>62</xdr:row>
      <xdr:rowOff>79355</xdr:rowOff>
    </xdr:to>
    <xdr:sp macro="" textlink="">
      <xdr:nvSpPr>
        <xdr:cNvPr id="910" name="正方形/長方形 909">
          <a:extLst>
            <a:ext uri="{FF2B5EF4-FFF2-40B4-BE49-F238E27FC236}">
              <a16:creationId xmlns:a16="http://schemas.microsoft.com/office/drawing/2014/main" id="{513ECED6-53D6-4AA1-A154-1AE1D5791B8B}"/>
            </a:ext>
          </a:extLst>
        </xdr:cNvPr>
        <xdr:cNvSpPr/>
      </xdr:nvSpPr>
      <xdr:spPr>
        <a:xfrm>
          <a:off x="8505266" y="14369381"/>
          <a:ext cx="1544546" cy="30003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chemeClr val="tx1"/>
              </a:solidFill>
              <a:latin typeface="+mn-lt"/>
            </a:rPr>
            <a:t>内部四値チャネル </a:t>
          </a:r>
          <a:r>
            <a:rPr kumimoji="1" lang="en-US" altLang="ja-JP" sz="1100">
              <a:solidFill>
                <a:schemeClr val="tx1"/>
              </a:solidFill>
              <a:latin typeface="+mn-lt"/>
            </a:rPr>
            <a:t>0</a:t>
          </a:r>
        </a:p>
      </xdr:txBody>
    </xdr:sp>
    <xdr:clientData/>
  </xdr:twoCellAnchor>
  <xdr:twoCellAnchor>
    <xdr:from>
      <xdr:col>12</xdr:col>
      <xdr:colOff>313765</xdr:colOff>
      <xdr:row>66</xdr:row>
      <xdr:rowOff>173275</xdr:rowOff>
    </xdr:from>
    <xdr:to>
      <xdr:col>14</xdr:col>
      <xdr:colOff>477384</xdr:colOff>
      <xdr:row>68</xdr:row>
      <xdr:rowOff>56244</xdr:rowOff>
    </xdr:to>
    <xdr:sp macro="" textlink="">
      <xdr:nvSpPr>
        <xdr:cNvPr id="911" name="正方形/長方形 910">
          <a:extLst>
            <a:ext uri="{FF2B5EF4-FFF2-40B4-BE49-F238E27FC236}">
              <a16:creationId xmlns:a16="http://schemas.microsoft.com/office/drawing/2014/main" id="{A513F06B-DD76-4477-A031-3003B1616A37}"/>
            </a:ext>
          </a:extLst>
        </xdr:cNvPr>
        <xdr:cNvSpPr/>
      </xdr:nvSpPr>
      <xdr:spPr>
        <a:xfrm>
          <a:off x="8516471" y="15704628"/>
          <a:ext cx="1530737" cy="35361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chemeClr val="tx1"/>
              </a:solidFill>
              <a:latin typeface="+mn-lt"/>
            </a:rPr>
            <a:t>内部四値チャネル </a:t>
          </a:r>
          <a:r>
            <a:rPr kumimoji="1" lang="en-US" altLang="ja-JP" sz="1100">
              <a:solidFill>
                <a:schemeClr val="tx1"/>
              </a:solidFill>
              <a:latin typeface="+mn-lt"/>
            </a:rPr>
            <a:t>9</a:t>
          </a:r>
        </a:p>
      </xdr:txBody>
    </xdr:sp>
    <xdr:clientData/>
  </xdr:twoCellAnchor>
  <xdr:twoCellAnchor>
    <xdr:from>
      <xdr:col>12</xdr:col>
      <xdr:colOff>336177</xdr:colOff>
      <xdr:row>63</xdr:row>
      <xdr:rowOff>110964</xdr:rowOff>
    </xdr:from>
    <xdr:to>
      <xdr:col>14</xdr:col>
      <xdr:colOff>475017</xdr:colOff>
      <xdr:row>64</xdr:row>
      <xdr:rowOff>149238</xdr:rowOff>
    </xdr:to>
    <xdr:sp macro="" textlink="">
      <xdr:nvSpPr>
        <xdr:cNvPr id="912" name="正方形/長方形 911">
          <a:extLst>
            <a:ext uri="{FF2B5EF4-FFF2-40B4-BE49-F238E27FC236}">
              <a16:creationId xmlns:a16="http://schemas.microsoft.com/office/drawing/2014/main" id="{09332F77-742C-49CE-9AAF-D32A890173C4}"/>
            </a:ext>
          </a:extLst>
        </xdr:cNvPr>
        <xdr:cNvSpPr/>
      </xdr:nvSpPr>
      <xdr:spPr>
        <a:xfrm>
          <a:off x="8538883" y="14936346"/>
          <a:ext cx="1505958" cy="27359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chemeClr val="tx1"/>
              </a:solidFill>
              <a:latin typeface="+mn-lt"/>
            </a:rPr>
            <a:t>内部四値チャネル </a:t>
          </a:r>
          <a:r>
            <a:rPr kumimoji="1" lang="en-US" altLang="ja-JP" sz="1100">
              <a:solidFill>
                <a:schemeClr val="tx1"/>
              </a:solidFill>
              <a:latin typeface="+mn-lt"/>
            </a:rPr>
            <a:t>1</a:t>
          </a:r>
        </a:p>
      </xdr:txBody>
    </xdr:sp>
    <xdr:clientData/>
  </xdr:twoCellAnchor>
  <xdr:twoCellAnchor>
    <xdr:from>
      <xdr:col>14</xdr:col>
      <xdr:colOff>485783</xdr:colOff>
      <xdr:row>61</xdr:row>
      <xdr:rowOff>166428</xdr:rowOff>
    </xdr:from>
    <xdr:to>
      <xdr:col>16</xdr:col>
      <xdr:colOff>422837</xdr:colOff>
      <xdr:row>61</xdr:row>
      <xdr:rowOff>166428</xdr:rowOff>
    </xdr:to>
    <xdr:cxnSp macro="">
      <xdr:nvCxnSpPr>
        <xdr:cNvPr id="913" name="直線矢印コネクタ 912">
          <a:extLst>
            <a:ext uri="{FF2B5EF4-FFF2-40B4-BE49-F238E27FC236}">
              <a16:creationId xmlns:a16="http://schemas.microsoft.com/office/drawing/2014/main" id="{BF0269A9-89DC-48BA-AEE0-FCF0EC0532ED}"/>
            </a:ext>
          </a:extLst>
        </xdr:cNvPr>
        <xdr:cNvCxnSpPr/>
      </xdr:nvCxnSpPr>
      <xdr:spPr>
        <a:xfrm flipH="1">
          <a:off x="10183965" y="14956155"/>
          <a:ext cx="1322508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495308</xdr:colOff>
      <xdr:row>64</xdr:row>
      <xdr:rowOff>4085</xdr:rowOff>
    </xdr:from>
    <xdr:to>
      <xdr:col>16</xdr:col>
      <xdr:colOff>426150</xdr:colOff>
      <xdr:row>64</xdr:row>
      <xdr:rowOff>4085</xdr:rowOff>
    </xdr:to>
    <xdr:cxnSp macro="">
      <xdr:nvCxnSpPr>
        <xdr:cNvPr id="914" name="直線矢印コネクタ 913">
          <a:extLst>
            <a:ext uri="{FF2B5EF4-FFF2-40B4-BE49-F238E27FC236}">
              <a16:creationId xmlns:a16="http://schemas.microsoft.com/office/drawing/2014/main" id="{78078D02-4CFF-40A5-BF3F-ED9A5127CC87}"/>
            </a:ext>
          </a:extLst>
        </xdr:cNvPr>
        <xdr:cNvCxnSpPr/>
      </xdr:nvCxnSpPr>
      <xdr:spPr>
        <a:xfrm flipH="1">
          <a:off x="10193490" y="15521176"/>
          <a:ext cx="1316296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485783</xdr:colOff>
      <xdr:row>67</xdr:row>
      <xdr:rowOff>115069</xdr:rowOff>
    </xdr:from>
    <xdr:to>
      <xdr:col>16</xdr:col>
      <xdr:colOff>421180</xdr:colOff>
      <xdr:row>67</xdr:row>
      <xdr:rowOff>115069</xdr:rowOff>
    </xdr:to>
    <xdr:cxnSp macro="">
      <xdr:nvCxnSpPr>
        <xdr:cNvPr id="915" name="直線矢印コネクタ 914">
          <a:extLst>
            <a:ext uri="{FF2B5EF4-FFF2-40B4-BE49-F238E27FC236}">
              <a16:creationId xmlns:a16="http://schemas.microsoft.com/office/drawing/2014/main" id="{9EDB9F0C-DCC3-4659-9D19-0A48F2C01FF4}"/>
            </a:ext>
          </a:extLst>
        </xdr:cNvPr>
        <xdr:cNvCxnSpPr/>
      </xdr:nvCxnSpPr>
      <xdr:spPr>
        <a:xfrm flipH="1">
          <a:off x="10183965" y="16359524"/>
          <a:ext cx="1320851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417275</xdr:colOff>
      <xdr:row>64</xdr:row>
      <xdr:rowOff>198881</xdr:rowOff>
    </xdr:from>
    <xdr:to>
      <xdr:col>14</xdr:col>
      <xdr:colOff>61420</xdr:colOff>
      <xdr:row>66</xdr:row>
      <xdr:rowOff>183108</xdr:rowOff>
    </xdr:to>
    <xdr:sp macro="" textlink="">
      <xdr:nvSpPr>
        <xdr:cNvPr id="916" name="正方形/長方形 915">
          <a:extLst>
            <a:ext uri="{FF2B5EF4-FFF2-40B4-BE49-F238E27FC236}">
              <a16:creationId xmlns:a16="http://schemas.microsoft.com/office/drawing/2014/main" id="{323A80EA-AC9E-4C87-9A6B-D308C682BEA5}"/>
            </a:ext>
          </a:extLst>
        </xdr:cNvPr>
        <xdr:cNvSpPr/>
      </xdr:nvSpPr>
      <xdr:spPr>
        <a:xfrm rot="5400000">
          <a:off x="9356598" y="15782104"/>
          <a:ext cx="469136" cy="3368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・・・</a:t>
          </a:r>
        </a:p>
      </xdr:txBody>
    </xdr:sp>
    <xdr:clientData/>
  </xdr:twoCellAnchor>
  <xdr:twoCellAnchor>
    <xdr:from>
      <xdr:col>14</xdr:col>
      <xdr:colOff>655196</xdr:colOff>
      <xdr:row>60</xdr:row>
      <xdr:rowOff>44318</xdr:rowOff>
    </xdr:from>
    <xdr:to>
      <xdr:col>16</xdr:col>
      <xdr:colOff>340908</xdr:colOff>
      <xdr:row>61</xdr:row>
      <xdr:rowOff>142292</xdr:rowOff>
    </xdr:to>
    <xdr:sp macro="" textlink="">
      <xdr:nvSpPr>
        <xdr:cNvPr id="917" name="正方形/長方形 916">
          <a:extLst>
            <a:ext uri="{FF2B5EF4-FFF2-40B4-BE49-F238E27FC236}">
              <a16:creationId xmlns:a16="http://schemas.microsoft.com/office/drawing/2014/main" id="{9ED6DF88-4220-4B01-9241-B5EA381C44E3}"/>
            </a:ext>
          </a:extLst>
        </xdr:cNvPr>
        <xdr:cNvSpPr/>
      </xdr:nvSpPr>
      <xdr:spPr>
        <a:xfrm>
          <a:off x="10353378" y="14591591"/>
          <a:ext cx="1071166" cy="34042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</a:rPr>
            <a:t>四値化結果</a:t>
          </a:r>
        </a:p>
      </xdr:txBody>
    </xdr:sp>
    <xdr:clientData/>
  </xdr:twoCellAnchor>
  <xdr:twoCellAnchor>
    <xdr:from>
      <xdr:col>16</xdr:col>
      <xdr:colOff>430172</xdr:colOff>
      <xdr:row>63</xdr:row>
      <xdr:rowOff>24795</xdr:rowOff>
    </xdr:from>
    <xdr:to>
      <xdr:col>19</xdr:col>
      <xdr:colOff>149570</xdr:colOff>
      <xdr:row>64</xdr:row>
      <xdr:rowOff>217554</xdr:rowOff>
    </xdr:to>
    <xdr:sp macro="" textlink="">
      <xdr:nvSpPr>
        <xdr:cNvPr id="918" name="正方形/長方形 917">
          <a:extLst>
            <a:ext uri="{FF2B5EF4-FFF2-40B4-BE49-F238E27FC236}">
              <a16:creationId xmlns:a16="http://schemas.microsoft.com/office/drawing/2014/main" id="{976BBC7A-8496-49B9-9977-25D659D90667}"/>
            </a:ext>
          </a:extLst>
        </xdr:cNvPr>
        <xdr:cNvSpPr/>
      </xdr:nvSpPr>
      <xdr:spPr>
        <a:xfrm>
          <a:off x="11513808" y="15299431"/>
          <a:ext cx="1797580" cy="43521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capture</a:t>
          </a:r>
          <a:r>
            <a:rPr kumimoji="1" lang="en-US" altLang="ja-JP" sz="1800" b="0" baseline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 unit 1</a:t>
          </a:r>
          <a:endParaRPr kumimoji="1" lang="ja-JP" altLang="en-US" sz="1800" b="0">
            <a:solidFill>
              <a:schemeClr val="tx1"/>
            </a:solidFill>
            <a:latin typeface="+mn-lt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16</xdr:col>
      <xdr:colOff>433486</xdr:colOff>
      <xdr:row>66</xdr:row>
      <xdr:rowOff>144062</xdr:rowOff>
    </xdr:from>
    <xdr:to>
      <xdr:col>19</xdr:col>
      <xdr:colOff>152884</xdr:colOff>
      <xdr:row>68</xdr:row>
      <xdr:rowOff>94367</xdr:rowOff>
    </xdr:to>
    <xdr:sp macro="" textlink="">
      <xdr:nvSpPr>
        <xdr:cNvPr id="919" name="正方形/長方形 918">
          <a:extLst>
            <a:ext uri="{FF2B5EF4-FFF2-40B4-BE49-F238E27FC236}">
              <a16:creationId xmlns:a16="http://schemas.microsoft.com/office/drawing/2014/main" id="{0ACF62A6-DAE8-4540-BE56-1239055FC03B}"/>
            </a:ext>
          </a:extLst>
        </xdr:cNvPr>
        <xdr:cNvSpPr/>
      </xdr:nvSpPr>
      <xdr:spPr>
        <a:xfrm>
          <a:off x="11517122" y="16146062"/>
          <a:ext cx="1797580" cy="43521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capture</a:t>
          </a:r>
          <a:r>
            <a:rPr kumimoji="1" lang="en-US" altLang="ja-JP" sz="1800" b="0" baseline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 unit 9</a:t>
          </a:r>
          <a:endParaRPr kumimoji="1" lang="ja-JP" altLang="en-US" sz="1800" b="0">
            <a:solidFill>
              <a:schemeClr val="tx1"/>
            </a:solidFill>
            <a:latin typeface="+mn-lt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17</xdr:col>
      <xdr:colOff>484511</xdr:colOff>
      <xdr:row>64</xdr:row>
      <xdr:rowOff>207285</xdr:rowOff>
    </xdr:from>
    <xdr:to>
      <xdr:col>18</xdr:col>
      <xdr:colOff>128656</xdr:colOff>
      <xdr:row>66</xdr:row>
      <xdr:rowOff>191512</xdr:rowOff>
    </xdr:to>
    <xdr:sp macro="" textlink="">
      <xdr:nvSpPr>
        <xdr:cNvPr id="920" name="正方形/長方形 919">
          <a:extLst>
            <a:ext uri="{FF2B5EF4-FFF2-40B4-BE49-F238E27FC236}">
              <a16:creationId xmlns:a16="http://schemas.microsoft.com/office/drawing/2014/main" id="{ED20606F-B382-4BC2-81BA-5AD9E8C5AB1B}"/>
            </a:ext>
          </a:extLst>
        </xdr:cNvPr>
        <xdr:cNvSpPr/>
      </xdr:nvSpPr>
      <xdr:spPr>
        <a:xfrm rot="5400000">
          <a:off x="12194743" y="15790508"/>
          <a:ext cx="469136" cy="3368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・・・</a:t>
          </a:r>
        </a:p>
      </xdr:txBody>
    </xdr:sp>
    <xdr:clientData/>
  </xdr:twoCellAnchor>
  <xdr:twoCellAnchor>
    <xdr:from>
      <xdr:col>15</xdr:col>
      <xdr:colOff>343157</xdr:colOff>
      <xdr:row>48</xdr:row>
      <xdr:rowOff>220478</xdr:rowOff>
    </xdr:from>
    <xdr:to>
      <xdr:col>15</xdr:col>
      <xdr:colOff>680029</xdr:colOff>
      <xdr:row>51</xdr:row>
      <xdr:rowOff>175698</xdr:rowOff>
    </xdr:to>
    <xdr:sp macro="" textlink="">
      <xdr:nvSpPr>
        <xdr:cNvPr id="923" name="正方形/長方形 922">
          <a:extLst>
            <a:ext uri="{FF2B5EF4-FFF2-40B4-BE49-F238E27FC236}">
              <a16:creationId xmlns:a16="http://schemas.microsoft.com/office/drawing/2014/main" id="{E44E1D56-1ABD-4E12-916B-88DE66BE5379}"/>
            </a:ext>
          </a:extLst>
        </xdr:cNvPr>
        <xdr:cNvSpPr/>
      </xdr:nvSpPr>
      <xdr:spPr>
        <a:xfrm rot="5400000">
          <a:off x="10561210" y="12031152"/>
          <a:ext cx="682584" cy="3368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・・・</a:t>
          </a:r>
        </a:p>
      </xdr:txBody>
    </xdr:sp>
    <xdr:clientData/>
  </xdr:twoCellAnchor>
  <xdr:twoCellAnchor>
    <xdr:from>
      <xdr:col>2</xdr:col>
      <xdr:colOff>267754</xdr:colOff>
      <xdr:row>25</xdr:row>
      <xdr:rowOff>126224</xdr:rowOff>
    </xdr:from>
    <xdr:to>
      <xdr:col>4</xdr:col>
      <xdr:colOff>14654</xdr:colOff>
      <xdr:row>27</xdr:row>
      <xdr:rowOff>3932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E36DB1B6-30F1-42DB-AB3C-2FE7A72BF7D8}"/>
            </a:ext>
          </a:extLst>
        </xdr:cNvPr>
        <xdr:cNvSpPr/>
      </xdr:nvSpPr>
      <xdr:spPr>
        <a:xfrm>
          <a:off x="1639354" y="6079349"/>
          <a:ext cx="1118500" cy="35395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branch_flag_n</a:t>
          </a:r>
        </a:p>
      </xdr:txBody>
    </xdr:sp>
    <xdr:clientData/>
  </xdr:twoCellAnchor>
  <xdr:twoCellAnchor>
    <xdr:from>
      <xdr:col>1</xdr:col>
      <xdr:colOff>388135</xdr:colOff>
      <xdr:row>26</xdr:row>
      <xdr:rowOff>68341</xdr:rowOff>
    </xdr:from>
    <xdr:to>
      <xdr:col>2</xdr:col>
      <xdr:colOff>248513</xdr:colOff>
      <xdr:row>26</xdr:row>
      <xdr:rowOff>68341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28064D94-1321-4D0A-9725-7946192BCF82}"/>
            </a:ext>
          </a:extLst>
        </xdr:cNvPr>
        <xdr:cNvCxnSpPr/>
      </xdr:nvCxnSpPr>
      <xdr:spPr>
        <a:xfrm>
          <a:off x="1076866" y="6354841"/>
          <a:ext cx="549109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529830</xdr:colOff>
      <xdr:row>20</xdr:row>
      <xdr:rowOff>178597</xdr:rowOff>
    </xdr:from>
    <xdr:to>
      <xdr:col>9</xdr:col>
      <xdr:colOff>29308</xdr:colOff>
      <xdr:row>22</xdr:row>
      <xdr:rowOff>95250</xdr:rowOff>
    </xdr:to>
    <xdr:cxnSp macro="">
      <xdr:nvCxnSpPr>
        <xdr:cNvPr id="19" name="コネクタ: カギ線 18">
          <a:extLst>
            <a:ext uri="{FF2B5EF4-FFF2-40B4-BE49-F238E27FC236}">
              <a16:creationId xmlns:a16="http://schemas.microsoft.com/office/drawing/2014/main" id="{F1BD83A4-175F-055A-4471-F155B5CE6B22}"/>
            </a:ext>
          </a:extLst>
        </xdr:cNvPr>
        <xdr:cNvCxnSpPr/>
      </xdr:nvCxnSpPr>
      <xdr:spPr>
        <a:xfrm rot="10800000">
          <a:off x="3284753" y="5014366"/>
          <a:ext cx="2943132" cy="400230"/>
        </a:xfrm>
        <a:prstGeom prst="bentConnector3">
          <a:avLst>
            <a:gd name="adj1" fmla="val 5143"/>
          </a:avLst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254046</xdr:colOff>
      <xdr:row>21</xdr:row>
      <xdr:rowOff>212884</xdr:rowOff>
    </xdr:from>
    <xdr:to>
      <xdr:col>4</xdr:col>
      <xdr:colOff>235825</xdr:colOff>
      <xdr:row>23</xdr:row>
      <xdr:rowOff>275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0E96F22A-2CB3-4B2A-9418-827045016394}"/>
            </a:ext>
          </a:extLst>
        </xdr:cNvPr>
        <xdr:cNvSpPr/>
      </xdr:nvSpPr>
      <xdr:spPr>
        <a:xfrm>
          <a:off x="1625646" y="5213509"/>
          <a:ext cx="1353379" cy="26364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900">
              <a:solidFill>
                <a:schemeClr val="tx1"/>
              </a:solidFill>
              <a:latin typeface="+mn-lt"/>
            </a:rPr>
            <a:t>外部四値チャネル</a:t>
          </a:r>
          <a:r>
            <a:rPr kumimoji="1" lang="en-US" altLang="ja-JP" sz="900" baseline="0">
              <a:solidFill>
                <a:schemeClr val="tx1"/>
              </a:solidFill>
              <a:latin typeface="+mn-lt"/>
            </a:rPr>
            <a:t> 0</a:t>
          </a:r>
          <a:endParaRPr kumimoji="1" lang="ja-JP" altLang="en-US" sz="9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2</xdr:col>
      <xdr:colOff>261929</xdr:colOff>
      <xdr:row>23</xdr:row>
      <xdr:rowOff>61469</xdr:rowOff>
    </xdr:from>
    <xdr:to>
      <xdr:col>4</xdr:col>
      <xdr:colOff>505810</xdr:colOff>
      <xdr:row>24</xdr:row>
      <xdr:rowOff>86986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163B7A1C-AE63-4343-9BB4-386894EF23DD}"/>
            </a:ext>
          </a:extLst>
        </xdr:cNvPr>
        <xdr:cNvSpPr/>
      </xdr:nvSpPr>
      <xdr:spPr>
        <a:xfrm>
          <a:off x="1633529" y="5538344"/>
          <a:ext cx="1615481" cy="26364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900">
              <a:solidFill>
                <a:schemeClr val="tx1"/>
              </a:solidFill>
              <a:latin typeface="+mn-lt"/>
            </a:rPr>
            <a:t>外部 </a:t>
          </a:r>
          <a:r>
            <a:rPr kumimoji="1" lang="en-US" altLang="ja-JP" sz="900">
              <a:solidFill>
                <a:schemeClr val="tx1"/>
              </a:solidFill>
              <a:latin typeface="+mn-lt"/>
            </a:rPr>
            <a:t>AWG </a:t>
          </a:r>
          <a:r>
            <a:rPr kumimoji="1" lang="ja-JP" altLang="en-US" sz="900">
              <a:solidFill>
                <a:schemeClr val="tx1"/>
              </a:solidFill>
              <a:latin typeface="+mn-lt"/>
            </a:rPr>
            <a:t>スタートトリガ</a:t>
          </a:r>
        </a:p>
      </xdr:txBody>
    </xdr:sp>
    <xdr:clientData/>
  </xdr:twoCellAnchor>
  <xdr:twoCellAnchor>
    <xdr:from>
      <xdr:col>1</xdr:col>
      <xdr:colOff>386367</xdr:colOff>
      <xdr:row>22</xdr:row>
      <xdr:rowOff>87718</xdr:rowOff>
    </xdr:from>
    <xdr:to>
      <xdr:col>2</xdr:col>
      <xdr:colOff>246745</xdr:colOff>
      <xdr:row>22</xdr:row>
      <xdr:rowOff>87718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61DDD89B-283C-4FCD-838A-69DFC1A735CB}"/>
            </a:ext>
          </a:extLst>
        </xdr:cNvPr>
        <xdr:cNvCxnSpPr/>
      </xdr:nvCxnSpPr>
      <xdr:spPr>
        <a:xfrm>
          <a:off x="1075098" y="5407064"/>
          <a:ext cx="549109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384952</xdr:colOff>
      <xdr:row>23</xdr:row>
      <xdr:rowOff>175087</xdr:rowOff>
    </xdr:from>
    <xdr:to>
      <xdr:col>2</xdr:col>
      <xdr:colOff>245330</xdr:colOff>
      <xdr:row>23</xdr:row>
      <xdr:rowOff>175087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98D6FF19-6CC1-41BA-92DB-A062B617D07D}"/>
            </a:ext>
          </a:extLst>
        </xdr:cNvPr>
        <xdr:cNvCxnSpPr/>
      </xdr:nvCxnSpPr>
      <xdr:spPr>
        <a:xfrm>
          <a:off x="1073683" y="5736222"/>
          <a:ext cx="549109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453329</xdr:colOff>
      <xdr:row>72</xdr:row>
      <xdr:rowOff>190573</xdr:rowOff>
    </xdr:from>
    <xdr:to>
      <xdr:col>10</xdr:col>
      <xdr:colOff>382092</xdr:colOff>
      <xdr:row>77</xdr:row>
      <xdr:rowOff>11206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9000CFB7-9455-464A-BCBE-1A83159CA70A}"/>
            </a:ext>
          </a:extLst>
        </xdr:cNvPr>
        <xdr:cNvSpPr/>
      </xdr:nvSpPr>
      <xdr:spPr>
        <a:xfrm>
          <a:off x="5238241" y="17133867"/>
          <a:ext cx="1979439" cy="99725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8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sequencer</a:t>
          </a:r>
          <a:endParaRPr kumimoji="1" lang="ja-JP" altLang="en-US" sz="1800" b="0">
            <a:solidFill>
              <a:schemeClr val="tx1"/>
            </a:solidFill>
            <a:latin typeface="+mn-lt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8</xdr:col>
      <xdr:colOff>156883</xdr:colOff>
      <xdr:row>74</xdr:row>
      <xdr:rowOff>226539</xdr:rowOff>
    </xdr:from>
    <xdr:to>
      <xdr:col>10</xdr:col>
      <xdr:colOff>379136</xdr:colOff>
      <xdr:row>76</xdr:row>
      <xdr:rowOff>55925</xdr:rowOff>
    </xdr:to>
    <xdr:sp macro="" textlink="">
      <xdr:nvSpPr>
        <xdr:cNvPr id="53" name="正方形/長方形 52">
          <a:extLst>
            <a:ext uri="{FF2B5EF4-FFF2-40B4-BE49-F238E27FC236}">
              <a16:creationId xmlns:a16="http://schemas.microsoft.com/office/drawing/2014/main" id="{54A60C74-AB60-4969-BB24-B79E122588C3}"/>
            </a:ext>
          </a:extLst>
        </xdr:cNvPr>
        <xdr:cNvSpPr/>
      </xdr:nvSpPr>
      <xdr:spPr>
        <a:xfrm>
          <a:off x="5625354" y="17640480"/>
          <a:ext cx="1589370" cy="30003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chemeClr val="tx1"/>
              </a:solidFill>
              <a:latin typeface="+mn-lt"/>
            </a:rPr>
            <a:t>外部四値チャネル </a:t>
          </a:r>
          <a:r>
            <a:rPr kumimoji="1" lang="en-US" altLang="ja-JP" sz="1100">
              <a:solidFill>
                <a:schemeClr val="tx1"/>
              </a:solidFill>
              <a:latin typeface="+mn-lt"/>
            </a:rPr>
            <a:t>0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71</xdr:col>
      <xdr:colOff>95250</xdr:colOff>
      <xdr:row>10</xdr:row>
      <xdr:rowOff>40821</xdr:rowOff>
    </xdr:from>
    <xdr:to>
      <xdr:col>80</xdr:col>
      <xdr:colOff>231322</xdr:colOff>
      <xdr:row>12</xdr:row>
      <xdr:rowOff>217714</xdr:rowOff>
    </xdr:to>
    <xdr:cxnSp macro="">
      <xdr:nvCxnSpPr>
        <xdr:cNvPr id="2" name="直線矢印コネクタ 1">
          <a:extLst>
            <a:ext uri="{FF2B5EF4-FFF2-40B4-BE49-F238E27FC236}">
              <a16:creationId xmlns:a16="http://schemas.microsoft.com/office/drawing/2014/main" id="{91AE7711-7D96-49FE-8E78-6F7D2B93CB12}"/>
            </a:ext>
          </a:extLst>
        </xdr:cNvPr>
        <xdr:cNvCxnSpPr/>
      </xdr:nvCxnSpPr>
      <xdr:spPr>
        <a:xfrm flipV="1">
          <a:off x="19689536" y="2490107"/>
          <a:ext cx="2585357" cy="666750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81</xdr:col>
      <xdr:colOff>86591</xdr:colOff>
      <xdr:row>19</xdr:row>
      <xdr:rowOff>190500</xdr:rowOff>
    </xdr:from>
    <xdr:to>
      <xdr:col>82</xdr:col>
      <xdr:colOff>187036</xdr:colOff>
      <xdr:row>21</xdr:row>
      <xdr:rowOff>83127</xdr:rowOff>
    </xdr:to>
    <xdr:sp macro="" textlink="">
      <xdr:nvSpPr>
        <xdr:cNvPr id="3" name="楕円 2">
          <a:extLst>
            <a:ext uri="{FF2B5EF4-FFF2-40B4-BE49-F238E27FC236}">
              <a16:creationId xmlns:a16="http://schemas.microsoft.com/office/drawing/2014/main" id="{8555984A-D0B5-4997-AEEA-AE208A064967}"/>
            </a:ext>
          </a:extLst>
        </xdr:cNvPr>
        <xdr:cNvSpPr/>
      </xdr:nvSpPr>
      <xdr:spPr>
        <a:xfrm>
          <a:off x="6439766" y="6381750"/>
          <a:ext cx="376670" cy="36887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62</xdr:col>
      <xdr:colOff>238990</xdr:colOff>
      <xdr:row>24</xdr:row>
      <xdr:rowOff>152400</xdr:rowOff>
    </xdr:from>
    <xdr:to>
      <xdr:col>64</xdr:col>
      <xdr:colOff>62345</xdr:colOff>
      <xdr:row>26</xdr:row>
      <xdr:rowOff>45027</xdr:rowOff>
    </xdr:to>
    <xdr:sp macro="" textlink="">
      <xdr:nvSpPr>
        <xdr:cNvPr id="5" name="楕円 4">
          <a:extLst>
            <a:ext uri="{FF2B5EF4-FFF2-40B4-BE49-F238E27FC236}">
              <a16:creationId xmlns:a16="http://schemas.microsoft.com/office/drawing/2014/main" id="{EEDC044D-87B6-494E-B211-BE36987CF2BC}"/>
            </a:ext>
          </a:extLst>
        </xdr:cNvPr>
        <xdr:cNvSpPr/>
      </xdr:nvSpPr>
      <xdr:spPr>
        <a:xfrm>
          <a:off x="1343890" y="14439900"/>
          <a:ext cx="375805" cy="36887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85</xdr:col>
      <xdr:colOff>3056</xdr:colOff>
      <xdr:row>22</xdr:row>
      <xdr:rowOff>0</xdr:rowOff>
    </xdr:from>
    <xdr:to>
      <xdr:col>85</xdr:col>
      <xdr:colOff>3056</xdr:colOff>
      <xdr:row>24</xdr:row>
      <xdr:rowOff>230229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9E057FF8-0657-4124-8F8E-80C301CA61F9}"/>
            </a:ext>
          </a:extLst>
        </xdr:cNvPr>
        <xdr:cNvCxnSpPr/>
      </xdr:nvCxnSpPr>
      <xdr:spPr>
        <a:xfrm>
          <a:off x="23832874" y="5334000"/>
          <a:ext cx="0" cy="715138"/>
        </a:xfrm>
        <a:prstGeom prst="straightConnector1">
          <a:avLst/>
        </a:prstGeom>
        <a:ln>
          <a:solidFill>
            <a:schemeClr val="tx1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79</xdr:col>
      <xdr:colOff>86591</xdr:colOff>
      <xdr:row>53</xdr:row>
      <xdr:rowOff>190500</xdr:rowOff>
    </xdr:from>
    <xdr:to>
      <xdr:col>80</xdr:col>
      <xdr:colOff>187036</xdr:colOff>
      <xdr:row>55</xdr:row>
      <xdr:rowOff>83127</xdr:rowOff>
    </xdr:to>
    <xdr:sp macro="" textlink="">
      <xdr:nvSpPr>
        <xdr:cNvPr id="12" name="楕円 11">
          <a:extLst>
            <a:ext uri="{FF2B5EF4-FFF2-40B4-BE49-F238E27FC236}">
              <a16:creationId xmlns:a16="http://schemas.microsoft.com/office/drawing/2014/main" id="{9E5B253B-21F9-40CB-B493-27B60C74C913}"/>
            </a:ext>
          </a:extLst>
        </xdr:cNvPr>
        <xdr:cNvSpPr/>
      </xdr:nvSpPr>
      <xdr:spPr>
        <a:xfrm>
          <a:off x="22402305" y="4844143"/>
          <a:ext cx="372588" cy="382484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83</xdr:col>
      <xdr:colOff>3056</xdr:colOff>
      <xdr:row>56</xdr:row>
      <xdr:rowOff>13607</xdr:rowOff>
    </xdr:from>
    <xdr:to>
      <xdr:col>83</xdr:col>
      <xdr:colOff>3056</xdr:colOff>
      <xdr:row>61</xdr:row>
      <xdr:rowOff>243836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52219205-AAF9-4555-B310-CD92DEE42B6B}"/>
            </a:ext>
          </a:extLst>
        </xdr:cNvPr>
        <xdr:cNvCxnSpPr/>
      </xdr:nvCxnSpPr>
      <xdr:spPr>
        <a:xfrm>
          <a:off x="22863056" y="13729607"/>
          <a:ext cx="0" cy="1209943"/>
        </a:xfrm>
        <a:prstGeom prst="straightConnector1">
          <a:avLst/>
        </a:prstGeom>
        <a:ln>
          <a:solidFill>
            <a:schemeClr val="tx1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13608</xdr:colOff>
      <xdr:row>58</xdr:row>
      <xdr:rowOff>217714</xdr:rowOff>
    </xdr:from>
    <xdr:to>
      <xdr:col>110</xdr:col>
      <xdr:colOff>217714</xdr:colOff>
      <xdr:row>60</xdr:row>
      <xdr:rowOff>108857</xdr:rowOff>
    </xdr:to>
    <xdr:sp macro="" textlink="">
      <xdr:nvSpPr>
        <xdr:cNvPr id="16" name="右中かっこ 15">
          <a:extLst>
            <a:ext uri="{FF2B5EF4-FFF2-40B4-BE49-F238E27FC236}">
              <a16:creationId xmlns:a16="http://schemas.microsoft.com/office/drawing/2014/main" id="{E1BF885F-0D4D-962A-D0D4-C22F5097D2E9}"/>
            </a:ext>
          </a:extLst>
        </xdr:cNvPr>
        <xdr:cNvSpPr/>
      </xdr:nvSpPr>
      <xdr:spPr>
        <a:xfrm rot="16200000">
          <a:off x="23737661" y="7871733"/>
          <a:ext cx="381000" cy="12994820"/>
        </a:xfrm>
        <a:prstGeom prst="rightBrace">
          <a:avLst>
            <a:gd name="adj1" fmla="val 44047"/>
            <a:gd name="adj2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83</xdr:col>
      <xdr:colOff>163284</xdr:colOff>
      <xdr:row>57</xdr:row>
      <xdr:rowOff>3711</xdr:rowOff>
    </xdr:from>
    <xdr:to>
      <xdr:col>90</xdr:col>
      <xdr:colOff>207817</xdr:colOff>
      <xdr:row>59</xdr:row>
      <xdr:rowOff>137308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53EA87BB-E4A2-F57C-61C7-0DAE2AFAAC0E}"/>
            </a:ext>
          </a:extLst>
        </xdr:cNvPr>
        <xdr:cNvSpPr/>
      </xdr:nvSpPr>
      <xdr:spPr>
        <a:xfrm>
          <a:off x="23438920" y="13823620"/>
          <a:ext cx="1984170" cy="61850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HBM </a:t>
          </a:r>
          <a:r>
            <a:rPr kumimoji="1" lang="ja-JP" altLang="en-US" sz="1100">
              <a:solidFill>
                <a:schemeClr val="tx1"/>
              </a:solidFill>
            </a:rPr>
            <a:t>ワード </a:t>
          </a:r>
          <a:r>
            <a:rPr kumimoji="1" lang="en-US" altLang="ja-JP" sz="1100">
              <a:solidFill>
                <a:schemeClr val="tx1"/>
              </a:solidFill>
            </a:rPr>
            <a:t>= 256 bits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101</xdr:col>
      <xdr:colOff>258537</xdr:colOff>
      <xdr:row>55</xdr:row>
      <xdr:rowOff>10205</xdr:rowOff>
    </xdr:from>
    <xdr:to>
      <xdr:col>101</xdr:col>
      <xdr:colOff>258537</xdr:colOff>
      <xdr:row>61</xdr:row>
      <xdr:rowOff>237815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D3B4B757-D409-4812-8F34-0EFD15B5B927}"/>
            </a:ext>
          </a:extLst>
        </xdr:cNvPr>
        <xdr:cNvCxnSpPr/>
      </xdr:nvCxnSpPr>
      <xdr:spPr>
        <a:xfrm flipV="1">
          <a:off x="28017108" y="13481276"/>
          <a:ext cx="0" cy="1697182"/>
        </a:xfrm>
        <a:prstGeom prst="straightConnector1">
          <a:avLst/>
        </a:prstGeom>
        <a:ln>
          <a:solidFill>
            <a:schemeClr val="tx1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70757</xdr:colOff>
      <xdr:row>16</xdr:row>
      <xdr:rowOff>29935</xdr:rowOff>
    </xdr:from>
    <xdr:to>
      <xdr:col>80</xdr:col>
      <xdr:colOff>176893</xdr:colOff>
      <xdr:row>21</xdr:row>
      <xdr:rowOff>231321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0900EF3C-DD48-4AAA-AD7B-DB13C6AC5421}"/>
            </a:ext>
          </a:extLst>
        </xdr:cNvPr>
        <xdr:cNvCxnSpPr/>
      </xdr:nvCxnSpPr>
      <xdr:spPr>
        <a:xfrm>
          <a:off x="19665043" y="3948792"/>
          <a:ext cx="2555421" cy="1426029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72</xdr:col>
      <xdr:colOff>33618</xdr:colOff>
      <xdr:row>44</xdr:row>
      <xdr:rowOff>13607</xdr:rowOff>
    </xdr:from>
    <xdr:to>
      <xdr:col>78</xdr:col>
      <xdr:colOff>176893</xdr:colOff>
      <xdr:row>46</xdr:row>
      <xdr:rowOff>212912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B82BCF9C-4EB4-499F-8C42-1DA1FCFD6C70}"/>
            </a:ext>
          </a:extLst>
        </xdr:cNvPr>
        <xdr:cNvCxnSpPr/>
      </xdr:nvCxnSpPr>
      <xdr:spPr>
        <a:xfrm flipV="1">
          <a:off x="20484353" y="10367842"/>
          <a:ext cx="1824158" cy="669952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72</xdr:col>
      <xdr:colOff>44824</xdr:colOff>
      <xdr:row>50</xdr:row>
      <xdr:rowOff>22412</xdr:rowOff>
    </xdr:from>
    <xdr:to>
      <xdr:col>78</xdr:col>
      <xdr:colOff>176893</xdr:colOff>
      <xdr:row>55</xdr:row>
      <xdr:rowOff>190500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7A076376-B6D1-427C-B886-AAA5B3F995F7}"/>
            </a:ext>
          </a:extLst>
        </xdr:cNvPr>
        <xdr:cNvCxnSpPr/>
      </xdr:nvCxnSpPr>
      <xdr:spPr>
        <a:xfrm>
          <a:off x="20495559" y="11788588"/>
          <a:ext cx="1812952" cy="1355912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270163</xdr:colOff>
      <xdr:row>3</xdr:row>
      <xdr:rowOff>148936</xdr:rowOff>
    </xdr:from>
    <xdr:to>
      <xdr:col>8</xdr:col>
      <xdr:colOff>93518</xdr:colOff>
      <xdr:row>5</xdr:row>
      <xdr:rowOff>41563</xdr:rowOff>
    </xdr:to>
    <xdr:sp macro="" textlink="">
      <xdr:nvSpPr>
        <xdr:cNvPr id="2" name="楕円 1">
          <a:extLst>
            <a:ext uri="{FF2B5EF4-FFF2-40B4-BE49-F238E27FC236}">
              <a16:creationId xmlns:a16="http://schemas.microsoft.com/office/drawing/2014/main" id="{0A90C140-C289-4B9B-B244-7A64EF587EFE}"/>
            </a:ext>
          </a:extLst>
        </xdr:cNvPr>
        <xdr:cNvSpPr/>
      </xdr:nvSpPr>
      <xdr:spPr>
        <a:xfrm>
          <a:off x="1375063" y="625186"/>
          <a:ext cx="375805" cy="36887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266698</xdr:colOff>
      <xdr:row>20</xdr:row>
      <xdr:rowOff>41564</xdr:rowOff>
    </xdr:from>
    <xdr:to>
      <xdr:col>3</xdr:col>
      <xdr:colOff>90053</xdr:colOff>
      <xdr:row>21</xdr:row>
      <xdr:rowOff>176645</xdr:rowOff>
    </xdr:to>
    <xdr:sp macro="" textlink="">
      <xdr:nvSpPr>
        <xdr:cNvPr id="3" name="楕円 2">
          <a:extLst>
            <a:ext uri="{FF2B5EF4-FFF2-40B4-BE49-F238E27FC236}">
              <a16:creationId xmlns:a16="http://schemas.microsoft.com/office/drawing/2014/main" id="{AAA033B8-D5F8-44E2-A1FD-881BC9A86390}"/>
            </a:ext>
          </a:extLst>
        </xdr:cNvPr>
        <xdr:cNvSpPr/>
      </xdr:nvSpPr>
      <xdr:spPr>
        <a:xfrm>
          <a:off x="1371598" y="8137814"/>
          <a:ext cx="375805" cy="373206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-1</xdr:colOff>
      <xdr:row>17</xdr:row>
      <xdr:rowOff>19430</xdr:rowOff>
    </xdr:from>
    <xdr:to>
      <xdr:col>49</xdr:col>
      <xdr:colOff>258538</xdr:colOff>
      <xdr:row>18</xdr:row>
      <xdr:rowOff>160158</xdr:rowOff>
    </xdr:to>
    <xdr:sp macro="" textlink="">
      <xdr:nvSpPr>
        <xdr:cNvPr id="4" name="右中かっこ 3">
          <a:extLst>
            <a:ext uri="{FF2B5EF4-FFF2-40B4-BE49-F238E27FC236}">
              <a16:creationId xmlns:a16="http://schemas.microsoft.com/office/drawing/2014/main" id="{E1327733-05F2-4D67-AA96-FC5D549C81CC}"/>
            </a:ext>
          </a:extLst>
        </xdr:cNvPr>
        <xdr:cNvSpPr/>
      </xdr:nvSpPr>
      <xdr:spPr>
        <a:xfrm rot="16200000">
          <a:off x="6876083" y="-2284654"/>
          <a:ext cx="385657" cy="13049253"/>
        </a:xfrm>
        <a:prstGeom prst="rightBrace">
          <a:avLst>
            <a:gd name="adj1" fmla="val 44047"/>
            <a:gd name="adj2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65342</xdr:colOff>
      <xdr:row>15</xdr:row>
      <xdr:rowOff>33619</xdr:rowOff>
    </xdr:from>
    <xdr:to>
      <xdr:col>29</xdr:col>
      <xdr:colOff>88482</xdr:colOff>
      <xdr:row>17</xdr:row>
      <xdr:rowOff>181478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8C78721-568E-4F6D-B7AC-EDD443343CFF}"/>
            </a:ext>
          </a:extLst>
        </xdr:cNvPr>
        <xdr:cNvSpPr/>
      </xdr:nvSpPr>
      <xdr:spPr>
        <a:xfrm>
          <a:off x="6052485" y="3571476"/>
          <a:ext cx="1928140" cy="63771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HBM </a:t>
          </a:r>
          <a:r>
            <a:rPr kumimoji="1" lang="ja-JP" altLang="en-US" sz="1100">
              <a:solidFill>
                <a:schemeClr val="tx1"/>
              </a:solidFill>
            </a:rPr>
            <a:t>ワード </a:t>
          </a:r>
          <a:r>
            <a:rPr kumimoji="1" lang="en-US" altLang="ja-JP" sz="1100">
              <a:solidFill>
                <a:schemeClr val="tx1"/>
              </a:solidFill>
            </a:rPr>
            <a:t>= 256 bits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240285</xdr:colOff>
      <xdr:row>14</xdr:row>
      <xdr:rowOff>70357</xdr:rowOff>
    </xdr:from>
    <xdr:to>
      <xdr:col>21</xdr:col>
      <xdr:colOff>240285</xdr:colOff>
      <xdr:row>20</xdr:row>
      <xdr:rowOff>56030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1241C73B-B380-4112-BE14-DF281D77ACCD}"/>
            </a:ext>
          </a:extLst>
        </xdr:cNvPr>
        <xdr:cNvCxnSpPr/>
      </xdr:nvCxnSpPr>
      <xdr:spPr>
        <a:xfrm>
          <a:off x="6123373" y="3532975"/>
          <a:ext cx="0" cy="1397614"/>
        </a:xfrm>
        <a:prstGeom prst="straightConnector1">
          <a:avLst/>
        </a:prstGeom>
        <a:ln>
          <a:solidFill>
            <a:schemeClr val="tx1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27214</xdr:colOff>
      <xdr:row>14</xdr:row>
      <xdr:rowOff>63874</xdr:rowOff>
    </xdr:from>
    <xdr:to>
      <xdr:col>41</xdr:col>
      <xdr:colOff>27214</xdr:colOff>
      <xdr:row>20</xdr:row>
      <xdr:rowOff>53361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BFAD82FE-1239-49B0-BBFA-3526C4C05D5C}"/>
            </a:ext>
          </a:extLst>
        </xdr:cNvPr>
        <xdr:cNvCxnSpPr/>
      </xdr:nvCxnSpPr>
      <xdr:spPr>
        <a:xfrm flipV="1">
          <a:off x="11513243" y="3526492"/>
          <a:ext cx="0" cy="1401428"/>
        </a:xfrm>
        <a:prstGeom prst="straightConnector1">
          <a:avLst/>
        </a:prstGeom>
        <a:ln>
          <a:solidFill>
            <a:schemeClr val="tx1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270163</xdr:colOff>
      <xdr:row>3</xdr:row>
      <xdr:rowOff>148936</xdr:rowOff>
    </xdr:from>
    <xdr:to>
      <xdr:col>60</xdr:col>
      <xdr:colOff>93518</xdr:colOff>
      <xdr:row>5</xdr:row>
      <xdr:rowOff>41563</xdr:rowOff>
    </xdr:to>
    <xdr:sp macro="" textlink="">
      <xdr:nvSpPr>
        <xdr:cNvPr id="7" name="楕円 6">
          <a:extLst>
            <a:ext uri="{FF2B5EF4-FFF2-40B4-BE49-F238E27FC236}">
              <a16:creationId xmlns:a16="http://schemas.microsoft.com/office/drawing/2014/main" id="{587E5257-9B53-475E-A76A-EABA4D357BD2}"/>
            </a:ext>
          </a:extLst>
        </xdr:cNvPr>
        <xdr:cNvSpPr/>
      </xdr:nvSpPr>
      <xdr:spPr>
        <a:xfrm>
          <a:off x="1951045" y="619583"/>
          <a:ext cx="383649" cy="363274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38100</xdr:colOff>
      <xdr:row>2</xdr:row>
      <xdr:rowOff>36419</xdr:rowOff>
    </xdr:from>
    <xdr:to>
      <xdr:col>16</xdr:col>
      <xdr:colOff>238125</xdr:colOff>
      <xdr:row>6</xdr:row>
      <xdr:rowOff>221797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6112F141-5E24-41D9-85F3-527D20798F37}"/>
            </a:ext>
          </a:extLst>
        </xdr:cNvPr>
        <xdr:cNvCxnSpPr/>
      </xdr:nvCxnSpPr>
      <xdr:spPr>
        <a:xfrm flipV="1">
          <a:off x="2839571" y="507066"/>
          <a:ext cx="1880907" cy="1126672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10</xdr:row>
      <xdr:rowOff>45944</xdr:rowOff>
    </xdr:from>
    <xdr:to>
      <xdr:col>16</xdr:col>
      <xdr:colOff>228600</xdr:colOff>
      <xdr:row>13</xdr:row>
      <xdr:rowOff>300878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BD06386A-6A5B-460B-9882-C1B84EB4A66C}"/>
            </a:ext>
          </a:extLst>
        </xdr:cNvPr>
        <xdr:cNvCxnSpPr/>
      </xdr:nvCxnSpPr>
      <xdr:spPr>
        <a:xfrm>
          <a:off x="2830046" y="2410385"/>
          <a:ext cx="1880907" cy="1050552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270163</xdr:colOff>
      <xdr:row>3</xdr:row>
      <xdr:rowOff>148936</xdr:rowOff>
    </xdr:from>
    <xdr:to>
      <xdr:col>64</xdr:col>
      <xdr:colOff>93518</xdr:colOff>
      <xdr:row>5</xdr:row>
      <xdr:rowOff>41563</xdr:rowOff>
    </xdr:to>
    <xdr:sp macro="" textlink="">
      <xdr:nvSpPr>
        <xdr:cNvPr id="25" name="楕円 24">
          <a:extLst>
            <a:ext uri="{FF2B5EF4-FFF2-40B4-BE49-F238E27FC236}">
              <a16:creationId xmlns:a16="http://schemas.microsoft.com/office/drawing/2014/main" id="{68C75C1B-E77D-4945-B67D-24EFCBC4B50F}"/>
            </a:ext>
          </a:extLst>
        </xdr:cNvPr>
        <xdr:cNvSpPr/>
      </xdr:nvSpPr>
      <xdr:spPr>
        <a:xfrm>
          <a:off x="3584863" y="625186"/>
          <a:ext cx="375805" cy="36887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270163</xdr:colOff>
      <xdr:row>2</xdr:row>
      <xdr:rowOff>148936</xdr:rowOff>
    </xdr:from>
    <xdr:to>
      <xdr:col>19</xdr:col>
      <xdr:colOff>93518</xdr:colOff>
      <xdr:row>4</xdr:row>
      <xdr:rowOff>41563</xdr:rowOff>
    </xdr:to>
    <xdr:sp macro="" textlink="">
      <xdr:nvSpPr>
        <xdr:cNvPr id="30" name="楕円 29">
          <a:extLst>
            <a:ext uri="{FF2B5EF4-FFF2-40B4-BE49-F238E27FC236}">
              <a16:creationId xmlns:a16="http://schemas.microsoft.com/office/drawing/2014/main" id="{E1843157-9784-4998-A3B6-016F125D6FDD}"/>
            </a:ext>
          </a:extLst>
        </xdr:cNvPr>
        <xdr:cNvSpPr/>
      </xdr:nvSpPr>
      <xdr:spPr>
        <a:xfrm>
          <a:off x="17396113" y="625186"/>
          <a:ext cx="375805" cy="36887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149086</xdr:colOff>
      <xdr:row>7</xdr:row>
      <xdr:rowOff>41413</xdr:rowOff>
    </xdr:from>
    <xdr:to>
      <xdr:col>45</xdr:col>
      <xdr:colOff>124239</xdr:colOff>
      <xdr:row>8</xdr:row>
      <xdr:rowOff>115956</xdr:rowOff>
    </xdr:to>
    <xdr:sp macro="" textlink="">
      <xdr:nvSpPr>
        <xdr:cNvPr id="2" name="矢印: 下 1">
          <a:extLst>
            <a:ext uri="{FF2B5EF4-FFF2-40B4-BE49-F238E27FC236}">
              <a16:creationId xmlns:a16="http://schemas.microsoft.com/office/drawing/2014/main" id="{23239676-C04F-6959-F43E-040BC934C54F}"/>
            </a:ext>
          </a:extLst>
        </xdr:cNvPr>
        <xdr:cNvSpPr/>
      </xdr:nvSpPr>
      <xdr:spPr>
        <a:xfrm rot="10800000">
          <a:off x="10535477" y="1258956"/>
          <a:ext cx="248479" cy="314739"/>
        </a:xfrm>
        <a:prstGeom prst="downArrow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223632</xdr:colOff>
      <xdr:row>8</xdr:row>
      <xdr:rowOff>173934</xdr:rowOff>
    </xdr:from>
    <xdr:to>
      <xdr:col>48</xdr:col>
      <xdr:colOff>24850</xdr:colOff>
      <xdr:row>9</xdr:row>
      <xdr:rowOff>190499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771BE562-E335-55AF-437B-C605AC5476CA}"/>
            </a:ext>
          </a:extLst>
        </xdr:cNvPr>
        <xdr:cNvSpPr/>
      </xdr:nvSpPr>
      <xdr:spPr>
        <a:xfrm>
          <a:off x="9790045" y="1631673"/>
          <a:ext cx="1714501" cy="25676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コマンドカウンタ </a:t>
          </a:r>
          <a:r>
            <a:rPr kumimoji="1" lang="en-US" altLang="ja-JP" sz="1100">
              <a:solidFill>
                <a:schemeClr val="tx1"/>
              </a:solidFill>
            </a:rPr>
            <a:t>= 0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42</xdr:col>
      <xdr:colOff>149085</xdr:colOff>
      <xdr:row>14</xdr:row>
      <xdr:rowOff>66260</xdr:rowOff>
    </xdr:from>
    <xdr:to>
      <xdr:col>43</xdr:col>
      <xdr:colOff>124238</xdr:colOff>
      <xdr:row>15</xdr:row>
      <xdr:rowOff>140803</xdr:rowOff>
    </xdr:to>
    <xdr:sp macro="" textlink="">
      <xdr:nvSpPr>
        <xdr:cNvPr id="4" name="矢印: 下 3">
          <a:extLst>
            <a:ext uri="{FF2B5EF4-FFF2-40B4-BE49-F238E27FC236}">
              <a16:creationId xmlns:a16="http://schemas.microsoft.com/office/drawing/2014/main" id="{4A21F8FA-853C-4C17-88F3-2BF309A59361}"/>
            </a:ext>
          </a:extLst>
        </xdr:cNvPr>
        <xdr:cNvSpPr/>
      </xdr:nvSpPr>
      <xdr:spPr>
        <a:xfrm rot="10800000">
          <a:off x="9988824" y="3006586"/>
          <a:ext cx="248479" cy="314739"/>
        </a:xfrm>
        <a:prstGeom prst="downArrow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231912</xdr:colOff>
      <xdr:row>15</xdr:row>
      <xdr:rowOff>173932</xdr:rowOff>
    </xdr:from>
    <xdr:to>
      <xdr:col>46</xdr:col>
      <xdr:colOff>33130</xdr:colOff>
      <xdr:row>16</xdr:row>
      <xdr:rowOff>190497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7681F8FF-E1E8-48C9-A48D-775D46286825}"/>
            </a:ext>
          </a:extLst>
        </xdr:cNvPr>
        <xdr:cNvSpPr/>
      </xdr:nvSpPr>
      <xdr:spPr>
        <a:xfrm>
          <a:off x="9251673" y="3354454"/>
          <a:ext cx="1714500" cy="2567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コマンドカウンタ </a:t>
          </a:r>
          <a:r>
            <a:rPr kumimoji="1" lang="en-US" altLang="ja-JP" sz="1100">
              <a:solidFill>
                <a:schemeClr val="tx1"/>
              </a:solidFill>
            </a:rPr>
            <a:t>= 1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40</xdr:col>
      <xdr:colOff>157368</xdr:colOff>
      <xdr:row>21</xdr:row>
      <xdr:rowOff>66260</xdr:rowOff>
    </xdr:from>
    <xdr:to>
      <xdr:col>41</xdr:col>
      <xdr:colOff>132521</xdr:colOff>
      <xdr:row>22</xdr:row>
      <xdr:rowOff>140803</xdr:rowOff>
    </xdr:to>
    <xdr:sp macro="" textlink="">
      <xdr:nvSpPr>
        <xdr:cNvPr id="7" name="矢印: 下 6">
          <a:extLst>
            <a:ext uri="{FF2B5EF4-FFF2-40B4-BE49-F238E27FC236}">
              <a16:creationId xmlns:a16="http://schemas.microsoft.com/office/drawing/2014/main" id="{11E1FAD7-F01D-49E7-B3C8-8A4D059C27E4}"/>
            </a:ext>
          </a:extLst>
        </xdr:cNvPr>
        <xdr:cNvSpPr/>
      </xdr:nvSpPr>
      <xdr:spPr>
        <a:xfrm rot="10800000">
          <a:off x="9450455" y="4729369"/>
          <a:ext cx="248479" cy="314738"/>
        </a:xfrm>
        <a:prstGeom prst="downArrow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256759</xdr:colOff>
      <xdr:row>22</xdr:row>
      <xdr:rowOff>182216</xdr:rowOff>
    </xdr:from>
    <xdr:to>
      <xdr:col>44</xdr:col>
      <xdr:colOff>57977</xdr:colOff>
      <xdr:row>23</xdr:row>
      <xdr:rowOff>198781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576B5699-FDFB-4007-8772-C2C82B84A09D}"/>
            </a:ext>
          </a:extLst>
        </xdr:cNvPr>
        <xdr:cNvSpPr/>
      </xdr:nvSpPr>
      <xdr:spPr>
        <a:xfrm>
          <a:off x="8729868" y="5085520"/>
          <a:ext cx="1714500" cy="25676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コマンドカウンタ </a:t>
          </a:r>
          <a:r>
            <a:rPr kumimoji="1" lang="en-US" altLang="ja-JP" sz="1100">
              <a:solidFill>
                <a:schemeClr val="tx1"/>
              </a:solidFill>
            </a:rPr>
            <a:t>= 2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40</xdr:col>
      <xdr:colOff>157368</xdr:colOff>
      <xdr:row>28</xdr:row>
      <xdr:rowOff>57978</xdr:rowOff>
    </xdr:from>
    <xdr:to>
      <xdr:col>41</xdr:col>
      <xdr:colOff>132521</xdr:colOff>
      <xdr:row>29</xdr:row>
      <xdr:rowOff>132521</xdr:rowOff>
    </xdr:to>
    <xdr:sp macro="" textlink="">
      <xdr:nvSpPr>
        <xdr:cNvPr id="10" name="矢印: 下 9">
          <a:extLst>
            <a:ext uri="{FF2B5EF4-FFF2-40B4-BE49-F238E27FC236}">
              <a16:creationId xmlns:a16="http://schemas.microsoft.com/office/drawing/2014/main" id="{CCB0E925-5D52-4D0C-A6AB-F6650F18B381}"/>
            </a:ext>
          </a:extLst>
        </xdr:cNvPr>
        <xdr:cNvSpPr/>
      </xdr:nvSpPr>
      <xdr:spPr>
        <a:xfrm rot="10800000">
          <a:off x="9450455" y="6419021"/>
          <a:ext cx="248479" cy="314739"/>
        </a:xfrm>
        <a:prstGeom prst="downArrow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248475</xdr:colOff>
      <xdr:row>29</xdr:row>
      <xdr:rowOff>140803</xdr:rowOff>
    </xdr:from>
    <xdr:to>
      <xdr:col>44</xdr:col>
      <xdr:colOff>49693</xdr:colOff>
      <xdr:row>30</xdr:row>
      <xdr:rowOff>157368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2B7C1B62-31B2-46D3-8BE6-5CE28E01A7D0}"/>
            </a:ext>
          </a:extLst>
        </xdr:cNvPr>
        <xdr:cNvSpPr/>
      </xdr:nvSpPr>
      <xdr:spPr>
        <a:xfrm>
          <a:off x="8721584" y="6742042"/>
          <a:ext cx="1714500" cy="25676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コマンドカウンタ </a:t>
          </a:r>
          <a:r>
            <a:rPr kumimoji="1" lang="en-US" altLang="ja-JP" sz="1100">
              <a:solidFill>
                <a:schemeClr val="tx1"/>
              </a:solidFill>
            </a:rPr>
            <a:t>= 2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40</xdr:col>
      <xdr:colOff>157372</xdr:colOff>
      <xdr:row>35</xdr:row>
      <xdr:rowOff>66260</xdr:rowOff>
    </xdr:from>
    <xdr:to>
      <xdr:col>41</xdr:col>
      <xdr:colOff>132525</xdr:colOff>
      <xdr:row>36</xdr:row>
      <xdr:rowOff>140803</xdr:rowOff>
    </xdr:to>
    <xdr:sp macro="" textlink="">
      <xdr:nvSpPr>
        <xdr:cNvPr id="12" name="矢印: 下 11">
          <a:extLst>
            <a:ext uri="{FF2B5EF4-FFF2-40B4-BE49-F238E27FC236}">
              <a16:creationId xmlns:a16="http://schemas.microsoft.com/office/drawing/2014/main" id="{36AB0CC7-84CB-4D10-85EB-6D86A2C24497}"/>
            </a:ext>
          </a:extLst>
        </xdr:cNvPr>
        <xdr:cNvSpPr/>
      </xdr:nvSpPr>
      <xdr:spPr>
        <a:xfrm rot="10800000">
          <a:off x="9450459" y="8125238"/>
          <a:ext cx="248479" cy="314739"/>
        </a:xfrm>
        <a:prstGeom prst="downArrow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248481</xdr:colOff>
      <xdr:row>36</xdr:row>
      <xdr:rowOff>149083</xdr:rowOff>
    </xdr:from>
    <xdr:to>
      <xdr:col>44</xdr:col>
      <xdr:colOff>49698</xdr:colOff>
      <xdr:row>37</xdr:row>
      <xdr:rowOff>165647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D1177224-7422-40CA-901E-5B0BACB0C5DD}"/>
            </a:ext>
          </a:extLst>
        </xdr:cNvPr>
        <xdr:cNvSpPr/>
      </xdr:nvSpPr>
      <xdr:spPr>
        <a:xfrm>
          <a:off x="8721590" y="8448257"/>
          <a:ext cx="1714499" cy="2567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コマンドカウンタ </a:t>
          </a:r>
          <a:r>
            <a:rPr kumimoji="1" lang="en-US" altLang="ja-JP" sz="1100">
              <a:solidFill>
                <a:schemeClr val="tx1"/>
              </a:solidFill>
            </a:rPr>
            <a:t>= 2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144117</xdr:colOff>
      <xdr:row>8</xdr:row>
      <xdr:rowOff>44724</xdr:rowOff>
    </xdr:from>
    <xdr:to>
      <xdr:col>30</xdr:col>
      <xdr:colOff>218661</xdr:colOff>
      <xdr:row>9</xdr:row>
      <xdr:rowOff>61289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E68C2BE6-016A-4B4C-A6A4-2DD251AAEDFF}"/>
            </a:ext>
          </a:extLst>
        </xdr:cNvPr>
        <xdr:cNvSpPr/>
      </xdr:nvSpPr>
      <xdr:spPr>
        <a:xfrm>
          <a:off x="5063987" y="1502463"/>
          <a:ext cx="1714500" cy="25676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シーケンサ動作開始</a:t>
          </a:r>
        </a:p>
      </xdr:txBody>
    </xdr:sp>
    <xdr:clientData/>
  </xdr:twoCellAnchor>
  <xdr:twoCellAnchor>
    <xdr:from>
      <xdr:col>30</xdr:col>
      <xdr:colOff>248477</xdr:colOff>
      <xdr:row>6</xdr:row>
      <xdr:rowOff>240196</xdr:rowOff>
    </xdr:from>
    <xdr:to>
      <xdr:col>32</xdr:col>
      <xdr:colOff>157363</xdr:colOff>
      <xdr:row>10</xdr:row>
      <xdr:rowOff>231913</xdr:rowOff>
    </xdr:to>
    <xdr:sp macro="" textlink="">
      <xdr:nvSpPr>
        <xdr:cNvPr id="18" name="円弧 17">
          <a:extLst>
            <a:ext uri="{FF2B5EF4-FFF2-40B4-BE49-F238E27FC236}">
              <a16:creationId xmlns:a16="http://schemas.microsoft.com/office/drawing/2014/main" id="{A4EC733B-5A24-A6D3-0217-6E8D4090B32E}"/>
            </a:ext>
          </a:extLst>
        </xdr:cNvPr>
        <xdr:cNvSpPr/>
      </xdr:nvSpPr>
      <xdr:spPr>
        <a:xfrm flipH="1">
          <a:off x="6808303" y="1209261"/>
          <a:ext cx="455538" cy="969065"/>
        </a:xfrm>
        <a:prstGeom prst="arc">
          <a:avLst>
            <a:gd name="adj1" fmla="val 16661761"/>
            <a:gd name="adj2" fmla="val 4928612"/>
          </a:avLst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72885</xdr:colOff>
      <xdr:row>15</xdr:row>
      <xdr:rowOff>64603</xdr:rowOff>
    </xdr:from>
    <xdr:to>
      <xdr:col>30</xdr:col>
      <xdr:colOff>147429</xdr:colOff>
      <xdr:row>16</xdr:row>
      <xdr:rowOff>89451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6C36EE11-036B-49E8-AE3B-FB7BBD85DF83}"/>
            </a:ext>
          </a:extLst>
        </xdr:cNvPr>
        <xdr:cNvSpPr/>
      </xdr:nvSpPr>
      <xdr:spPr>
        <a:xfrm>
          <a:off x="4992755" y="3245125"/>
          <a:ext cx="1714500" cy="2650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コマンド </a:t>
          </a:r>
          <a:r>
            <a:rPr kumimoji="1" lang="en-US" altLang="ja-JP" sz="1100">
              <a:solidFill>
                <a:schemeClr val="tx1"/>
              </a:solidFill>
            </a:rPr>
            <a:t>B </a:t>
          </a:r>
          <a:r>
            <a:rPr kumimoji="1" lang="ja-JP" altLang="en-US" sz="1100">
              <a:solidFill>
                <a:schemeClr val="tx1"/>
              </a:solidFill>
            </a:rPr>
            <a:t>処理開始</a:t>
          </a:r>
        </a:p>
      </xdr:txBody>
    </xdr:sp>
    <xdr:clientData/>
  </xdr:twoCellAnchor>
  <xdr:twoCellAnchor>
    <xdr:from>
      <xdr:col>25</xdr:col>
      <xdr:colOff>38099</xdr:colOff>
      <xdr:row>22</xdr:row>
      <xdr:rowOff>76199</xdr:rowOff>
    </xdr:from>
    <xdr:to>
      <xdr:col>30</xdr:col>
      <xdr:colOff>217003</xdr:colOff>
      <xdr:row>24</xdr:row>
      <xdr:rowOff>19051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DBBE22CC-362F-42CC-BBFD-30163AB4A20F}"/>
            </a:ext>
          </a:extLst>
        </xdr:cNvPr>
        <xdr:cNvSpPr/>
      </xdr:nvSpPr>
      <xdr:spPr>
        <a:xfrm>
          <a:off x="5562599" y="4952999"/>
          <a:ext cx="1560029" cy="41910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コマンド </a:t>
          </a:r>
          <a:r>
            <a:rPr kumimoji="1" lang="en-US" altLang="ja-JP" sz="1100">
              <a:solidFill>
                <a:schemeClr val="tx1"/>
              </a:solidFill>
            </a:rPr>
            <a:t>B </a:t>
          </a:r>
          <a:r>
            <a:rPr kumimoji="1" lang="ja-JP" altLang="en-US" sz="1100">
              <a:solidFill>
                <a:schemeClr val="tx1"/>
              </a:solidFill>
            </a:rPr>
            <a:t>処理終了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84481</xdr:colOff>
      <xdr:row>29</xdr:row>
      <xdr:rowOff>92764</xdr:rowOff>
    </xdr:from>
    <xdr:to>
      <xdr:col>30</xdr:col>
      <xdr:colOff>159025</xdr:colOff>
      <xdr:row>30</xdr:row>
      <xdr:rowOff>109328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BF8E5A17-9563-46D3-A95D-DC4CE6927087}"/>
            </a:ext>
          </a:extLst>
        </xdr:cNvPr>
        <xdr:cNvSpPr/>
      </xdr:nvSpPr>
      <xdr:spPr>
        <a:xfrm>
          <a:off x="5004351" y="6694003"/>
          <a:ext cx="1714500" cy="2567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コマンド </a:t>
          </a:r>
          <a:r>
            <a:rPr kumimoji="1" lang="en-US" altLang="ja-JP" sz="1100">
              <a:solidFill>
                <a:schemeClr val="tx1"/>
              </a:solidFill>
            </a:rPr>
            <a:t>C, D </a:t>
          </a:r>
          <a:r>
            <a:rPr kumimoji="1" lang="ja-JP" altLang="en-US" sz="1100">
              <a:solidFill>
                <a:schemeClr val="tx1"/>
              </a:solidFill>
            </a:rPr>
            <a:t>到着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30</xdr:col>
      <xdr:colOff>243507</xdr:colOff>
      <xdr:row>13</xdr:row>
      <xdr:rowOff>226944</xdr:rowOff>
    </xdr:from>
    <xdr:to>
      <xdr:col>32</xdr:col>
      <xdr:colOff>152393</xdr:colOff>
      <xdr:row>17</xdr:row>
      <xdr:rowOff>226944</xdr:rowOff>
    </xdr:to>
    <xdr:sp macro="" textlink="">
      <xdr:nvSpPr>
        <xdr:cNvPr id="25" name="円弧 24">
          <a:extLst>
            <a:ext uri="{FF2B5EF4-FFF2-40B4-BE49-F238E27FC236}">
              <a16:creationId xmlns:a16="http://schemas.microsoft.com/office/drawing/2014/main" id="{845B8D46-17E1-4A21-B15F-1B40FCE54C32}"/>
            </a:ext>
          </a:extLst>
        </xdr:cNvPr>
        <xdr:cNvSpPr/>
      </xdr:nvSpPr>
      <xdr:spPr>
        <a:xfrm flipH="1">
          <a:off x="6803333" y="2918792"/>
          <a:ext cx="455538" cy="969065"/>
        </a:xfrm>
        <a:prstGeom prst="arc">
          <a:avLst>
            <a:gd name="adj1" fmla="val 16661761"/>
            <a:gd name="adj2" fmla="val 4928612"/>
          </a:avLst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246821</xdr:colOff>
      <xdr:row>20</xdr:row>
      <xdr:rowOff>255105</xdr:rowOff>
    </xdr:from>
    <xdr:to>
      <xdr:col>32</xdr:col>
      <xdr:colOff>155707</xdr:colOff>
      <xdr:row>24</xdr:row>
      <xdr:rowOff>246822</xdr:rowOff>
    </xdr:to>
    <xdr:sp macro="" textlink="">
      <xdr:nvSpPr>
        <xdr:cNvPr id="26" name="円弧 25">
          <a:extLst>
            <a:ext uri="{FF2B5EF4-FFF2-40B4-BE49-F238E27FC236}">
              <a16:creationId xmlns:a16="http://schemas.microsoft.com/office/drawing/2014/main" id="{8FCDC1B4-1B2D-43D3-A51C-A3A2B27F0EED}"/>
            </a:ext>
          </a:extLst>
        </xdr:cNvPr>
        <xdr:cNvSpPr/>
      </xdr:nvSpPr>
      <xdr:spPr>
        <a:xfrm flipH="1">
          <a:off x="6806647" y="4661453"/>
          <a:ext cx="455538" cy="969065"/>
        </a:xfrm>
        <a:prstGeom prst="arc">
          <a:avLst>
            <a:gd name="adj1" fmla="val 16661761"/>
            <a:gd name="adj2" fmla="val 4928612"/>
          </a:avLst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241852</xdr:colOff>
      <xdr:row>27</xdr:row>
      <xdr:rowOff>241853</xdr:rowOff>
    </xdr:from>
    <xdr:to>
      <xdr:col>32</xdr:col>
      <xdr:colOff>150738</xdr:colOff>
      <xdr:row>31</xdr:row>
      <xdr:rowOff>241853</xdr:rowOff>
    </xdr:to>
    <xdr:sp macro="" textlink="">
      <xdr:nvSpPr>
        <xdr:cNvPr id="27" name="円弧 26">
          <a:extLst>
            <a:ext uri="{FF2B5EF4-FFF2-40B4-BE49-F238E27FC236}">
              <a16:creationId xmlns:a16="http://schemas.microsoft.com/office/drawing/2014/main" id="{C529DD44-91DF-4A66-955C-2BB75A686777}"/>
            </a:ext>
          </a:extLst>
        </xdr:cNvPr>
        <xdr:cNvSpPr/>
      </xdr:nvSpPr>
      <xdr:spPr>
        <a:xfrm flipH="1">
          <a:off x="6801678" y="6354418"/>
          <a:ext cx="455538" cy="969065"/>
        </a:xfrm>
        <a:prstGeom prst="arc">
          <a:avLst>
            <a:gd name="adj1" fmla="val 16661761"/>
            <a:gd name="adj2" fmla="val 4928612"/>
          </a:avLst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236882</xdr:colOff>
      <xdr:row>35</xdr:row>
      <xdr:rowOff>4970</xdr:rowOff>
    </xdr:from>
    <xdr:to>
      <xdr:col>32</xdr:col>
      <xdr:colOff>145768</xdr:colOff>
      <xdr:row>39</xdr:row>
      <xdr:rowOff>13252</xdr:rowOff>
    </xdr:to>
    <xdr:sp macro="" textlink="">
      <xdr:nvSpPr>
        <xdr:cNvPr id="28" name="円弧 27">
          <a:extLst>
            <a:ext uri="{FF2B5EF4-FFF2-40B4-BE49-F238E27FC236}">
              <a16:creationId xmlns:a16="http://schemas.microsoft.com/office/drawing/2014/main" id="{8480BFEA-C2ED-41B5-AA07-8ACE7CBC7BAB}"/>
            </a:ext>
          </a:extLst>
        </xdr:cNvPr>
        <xdr:cNvSpPr/>
      </xdr:nvSpPr>
      <xdr:spPr>
        <a:xfrm flipH="1">
          <a:off x="6796708" y="8088796"/>
          <a:ext cx="455538" cy="969065"/>
        </a:xfrm>
        <a:prstGeom prst="arc">
          <a:avLst>
            <a:gd name="adj1" fmla="val 16661761"/>
            <a:gd name="adj2" fmla="val 4928612"/>
          </a:avLst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157368</xdr:colOff>
      <xdr:row>42</xdr:row>
      <xdr:rowOff>82826</xdr:rowOff>
    </xdr:from>
    <xdr:to>
      <xdr:col>39</xdr:col>
      <xdr:colOff>132521</xdr:colOff>
      <xdr:row>43</xdr:row>
      <xdr:rowOff>157369</xdr:rowOff>
    </xdr:to>
    <xdr:sp macro="" textlink="">
      <xdr:nvSpPr>
        <xdr:cNvPr id="29" name="矢印: 下 28">
          <a:extLst>
            <a:ext uri="{FF2B5EF4-FFF2-40B4-BE49-F238E27FC236}">
              <a16:creationId xmlns:a16="http://schemas.microsoft.com/office/drawing/2014/main" id="{1B6281EA-103C-4003-BA3A-EBCE1D887AC6}"/>
            </a:ext>
          </a:extLst>
        </xdr:cNvPr>
        <xdr:cNvSpPr/>
      </xdr:nvSpPr>
      <xdr:spPr>
        <a:xfrm rot="10800000">
          <a:off x="8903803" y="9864587"/>
          <a:ext cx="248479" cy="314739"/>
        </a:xfrm>
        <a:prstGeom prst="downArrow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231913</xdr:colOff>
      <xdr:row>43</xdr:row>
      <xdr:rowOff>165649</xdr:rowOff>
    </xdr:from>
    <xdr:to>
      <xdr:col>42</xdr:col>
      <xdr:colOff>33130</xdr:colOff>
      <xdr:row>44</xdr:row>
      <xdr:rowOff>182214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ECBB5029-AE2B-4760-8013-A6186BF00AED}"/>
            </a:ext>
          </a:extLst>
        </xdr:cNvPr>
        <xdr:cNvSpPr/>
      </xdr:nvSpPr>
      <xdr:spPr>
        <a:xfrm>
          <a:off x="8158370" y="10187606"/>
          <a:ext cx="1714499" cy="2567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コマンドカウンタ </a:t>
          </a:r>
          <a:r>
            <a:rPr kumimoji="1" lang="en-US" altLang="ja-JP" sz="1100">
              <a:solidFill>
                <a:schemeClr val="tx1"/>
              </a:solidFill>
            </a:rPr>
            <a:t>= 3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266700</xdr:colOff>
      <xdr:row>36</xdr:row>
      <xdr:rowOff>76197</xdr:rowOff>
    </xdr:from>
    <xdr:to>
      <xdr:col>30</xdr:col>
      <xdr:colOff>183871</xdr:colOff>
      <xdr:row>37</xdr:row>
      <xdr:rowOff>161925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F20F5048-19EC-4515-B4F8-62206B20B02D}"/>
            </a:ext>
          </a:extLst>
        </xdr:cNvPr>
        <xdr:cNvSpPr/>
      </xdr:nvSpPr>
      <xdr:spPr>
        <a:xfrm>
          <a:off x="5514975" y="8324847"/>
          <a:ext cx="1574521" cy="32385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コマンド </a:t>
          </a:r>
          <a:r>
            <a:rPr kumimoji="1" lang="en-US" altLang="ja-JP" sz="1100">
              <a:solidFill>
                <a:schemeClr val="tx1"/>
              </a:solidFill>
            </a:rPr>
            <a:t>C </a:t>
          </a:r>
          <a:r>
            <a:rPr kumimoji="1" lang="ja-JP" altLang="en-US" sz="1100">
              <a:solidFill>
                <a:schemeClr val="tx1"/>
              </a:solidFill>
            </a:rPr>
            <a:t>処理開始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123825</xdr:colOff>
      <xdr:row>8</xdr:row>
      <xdr:rowOff>32714</xdr:rowOff>
    </xdr:from>
    <xdr:to>
      <xdr:col>6</xdr:col>
      <xdr:colOff>198369</xdr:colOff>
      <xdr:row>9</xdr:row>
      <xdr:rowOff>49279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384CADE6-1176-406B-9CDD-BB8CE9C30F27}"/>
            </a:ext>
          </a:extLst>
        </xdr:cNvPr>
        <xdr:cNvSpPr/>
      </xdr:nvSpPr>
      <xdr:spPr>
        <a:xfrm>
          <a:off x="123825" y="1480514"/>
          <a:ext cx="1731894" cy="25469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コマンド </a:t>
          </a:r>
          <a:r>
            <a:rPr kumimoji="1" lang="en-US" altLang="ja-JP" sz="1100">
              <a:solidFill>
                <a:schemeClr val="tx1"/>
              </a:solidFill>
            </a:rPr>
            <a:t>A, B </a:t>
          </a:r>
          <a:r>
            <a:rPr kumimoji="1" lang="ja-JP" altLang="en-US" sz="1100">
              <a:solidFill>
                <a:schemeClr val="tx1"/>
              </a:solidFill>
            </a:rPr>
            <a:t>到着</a:t>
          </a:r>
        </a:p>
      </xdr:txBody>
    </xdr:sp>
    <xdr:clientData/>
  </xdr:twoCellAnchor>
  <xdr:twoCellAnchor>
    <xdr:from>
      <xdr:col>6</xdr:col>
      <xdr:colOff>228185</xdr:colOff>
      <xdr:row>6</xdr:row>
      <xdr:rowOff>228186</xdr:rowOff>
    </xdr:from>
    <xdr:to>
      <xdr:col>8</xdr:col>
      <xdr:colOff>137071</xdr:colOff>
      <xdr:row>10</xdr:row>
      <xdr:rowOff>219903</xdr:rowOff>
    </xdr:to>
    <xdr:sp macro="" textlink="">
      <xdr:nvSpPr>
        <xdr:cNvPr id="41" name="円弧 40">
          <a:extLst>
            <a:ext uri="{FF2B5EF4-FFF2-40B4-BE49-F238E27FC236}">
              <a16:creationId xmlns:a16="http://schemas.microsoft.com/office/drawing/2014/main" id="{68F343C2-71F6-4094-B083-DB2443C896A7}"/>
            </a:ext>
          </a:extLst>
        </xdr:cNvPr>
        <xdr:cNvSpPr/>
      </xdr:nvSpPr>
      <xdr:spPr>
        <a:xfrm flipH="1">
          <a:off x="1885535" y="1190211"/>
          <a:ext cx="461336" cy="953742"/>
        </a:xfrm>
        <a:prstGeom prst="arc">
          <a:avLst>
            <a:gd name="adj1" fmla="val 16661761"/>
            <a:gd name="adj2" fmla="val 4928612"/>
          </a:avLst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64CC0-44C2-4C2E-BBF8-ABA83C5B22DE}">
  <dimension ref="A1"/>
  <sheetViews>
    <sheetView zoomScale="40" zoomScaleNormal="40" workbookViewId="0">
      <selection activeCell="N73" sqref="N73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3442D-00D2-4894-8D33-7DCBBE287029}">
  <dimension ref="D4:AH90"/>
  <sheetViews>
    <sheetView showGridLines="0" zoomScale="55" zoomScaleNormal="55" workbookViewId="0">
      <selection activeCell="BQ72" sqref="BQ72"/>
    </sheetView>
  </sheetViews>
  <sheetFormatPr defaultRowHeight="18.75" x14ac:dyDescent="0.4"/>
  <cols>
    <col min="1" max="32" width="3.625" customWidth="1"/>
    <col min="33" max="33" width="16.75" customWidth="1"/>
    <col min="34" max="34" width="14.625" customWidth="1"/>
    <col min="35" max="256" width="3.625" customWidth="1"/>
  </cols>
  <sheetData>
    <row r="4" spans="4:29" x14ac:dyDescent="0.4">
      <c r="D4" s="40" t="s">
        <v>418</v>
      </c>
      <c r="E4" s="40"/>
      <c r="F4" s="40"/>
      <c r="G4" s="40"/>
      <c r="H4" s="40"/>
      <c r="I4" s="40"/>
      <c r="J4" s="40"/>
      <c r="K4" s="40"/>
      <c r="M4" s="40" t="s">
        <v>53</v>
      </c>
      <c r="N4" s="40"/>
      <c r="O4" s="40"/>
      <c r="P4" s="40"/>
      <c r="Q4" s="40"/>
      <c r="R4" s="40"/>
      <c r="S4" s="40"/>
      <c r="T4" s="40"/>
      <c r="U4" s="40"/>
      <c r="V4" s="40"/>
      <c r="W4" s="40"/>
      <c r="Y4" s="40" t="s">
        <v>419</v>
      </c>
      <c r="Z4" s="40"/>
      <c r="AA4" s="40"/>
      <c r="AB4" s="40"/>
      <c r="AC4" s="40"/>
    </row>
    <row r="5" spans="4:29" x14ac:dyDescent="0.4">
      <c r="D5" s="39" t="s">
        <v>1</v>
      </c>
      <c r="E5" s="39"/>
      <c r="F5" s="39"/>
      <c r="G5" s="39"/>
      <c r="H5" s="39"/>
      <c r="I5" s="39"/>
      <c r="J5" s="39"/>
      <c r="K5" s="39"/>
      <c r="M5" s="35" t="s">
        <v>420</v>
      </c>
      <c r="N5" s="35"/>
      <c r="O5" s="35"/>
      <c r="P5" s="35"/>
      <c r="Q5" s="36"/>
      <c r="R5" s="27" t="s">
        <v>421</v>
      </c>
      <c r="S5" s="37" t="s">
        <v>423</v>
      </c>
      <c r="T5" s="35"/>
      <c r="U5" s="35"/>
      <c r="V5" s="35"/>
      <c r="W5" s="35"/>
      <c r="Y5" s="35" t="s">
        <v>538</v>
      </c>
      <c r="Z5" s="35"/>
      <c r="AA5" s="35"/>
      <c r="AB5" s="35"/>
      <c r="AC5" s="35"/>
    </row>
    <row r="6" spans="4:29" x14ac:dyDescent="0.4">
      <c r="D6" s="32" t="s">
        <v>424</v>
      </c>
      <c r="E6" s="33"/>
      <c r="F6" s="33"/>
      <c r="G6" s="33"/>
      <c r="H6" s="33"/>
      <c r="I6" s="33"/>
      <c r="J6" s="33"/>
      <c r="K6" s="34"/>
      <c r="M6" s="35" t="s">
        <v>425</v>
      </c>
      <c r="N6" s="35"/>
      <c r="O6" s="35"/>
      <c r="P6" s="35"/>
      <c r="Q6" s="36"/>
      <c r="R6" s="27" t="s">
        <v>421</v>
      </c>
      <c r="S6" s="37" t="s">
        <v>426</v>
      </c>
      <c r="T6" s="35"/>
      <c r="U6" s="35"/>
      <c r="V6" s="35"/>
      <c r="W6" s="35"/>
      <c r="Y6" s="36" t="s">
        <v>427</v>
      </c>
      <c r="Z6" s="38"/>
      <c r="AA6" s="38"/>
      <c r="AB6" s="38"/>
      <c r="AC6" s="37"/>
    </row>
    <row r="7" spans="4:29" x14ac:dyDescent="0.4">
      <c r="D7" s="39" t="s">
        <v>1</v>
      </c>
      <c r="E7" s="39"/>
      <c r="F7" s="39"/>
      <c r="G7" s="39"/>
      <c r="H7" s="39"/>
      <c r="I7" s="39"/>
      <c r="J7" s="39"/>
      <c r="K7" s="39"/>
      <c r="M7" s="35" t="s">
        <v>428</v>
      </c>
      <c r="N7" s="35"/>
      <c r="O7" s="35"/>
      <c r="P7" s="35"/>
      <c r="Q7" s="36"/>
      <c r="R7" s="27" t="s">
        <v>421</v>
      </c>
      <c r="S7" s="37" t="s">
        <v>429</v>
      </c>
      <c r="T7" s="35"/>
      <c r="U7" s="35"/>
      <c r="V7" s="35"/>
      <c r="W7" s="35"/>
      <c r="Y7" s="36" t="s">
        <v>427</v>
      </c>
      <c r="Z7" s="38"/>
      <c r="AA7" s="38"/>
      <c r="AB7" s="38"/>
      <c r="AC7" s="37"/>
    </row>
    <row r="8" spans="4:29" x14ac:dyDescent="0.4">
      <c r="D8" s="39" t="s">
        <v>1</v>
      </c>
      <c r="E8" s="39"/>
      <c r="F8" s="39"/>
      <c r="G8" s="39"/>
      <c r="H8" s="39"/>
      <c r="I8" s="39"/>
      <c r="J8" s="39"/>
      <c r="K8" s="39"/>
      <c r="M8" s="35" t="s">
        <v>430</v>
      </c>
      <c r="N8" s="35"/>
      <c r="O8" s="35"/>
      <c r="P8" s="35"/>
      <c r="Q8" s="36"/>
      <c r="R8" s="27" t="s">
        <v>421</v>
      </c>
      <c r="S8" s="37" t="s">
        <v>431</v>
      </c>
      <c r="T8" s="35"/>
      <c r="U8" s="35"/>
      <c r="V8" s="35"/>
      <c r="W8" s="35"/>
      <c r="Y8" s="35" t="s">
        <v>538</v>
      </c>
      <c r="Z8" s="35"/>
      <c r="AA8" s="35"/>
      <c r="AB8" s="35"/>
      <c r="AC8" s="35"/>
    </row>
    <row r="9" spans="4:29" x14ac:dyDescent="0.4">
      <c r="D9" s="32" t="s">
        <v>432</v>
      </c>
      <c r="E9" s="33"/>
      <c r="F9" s="33"/>
      <c r="G9" s="33"/>
      <c r="H9" s="33"/>
      <c r="I9" s="33"/>
      <c r="J9" s="33"/>
      <c r="K9" s="34"/>
      <c r="M9" s="35" t="s">
        <v>433</v>
      </c>
      <c r="N9" s="35"/>
      <c r="O9" s="35"/>
      <c r="P9" s="35"/>
      <c r="Q9" s="36"/>
      <c r="R9" s="27" t="s">
        <v>421</v>
      </c>
      <c r="S9" s="37" t="s">
        <v>434</v>
      </c>
      <c r="T9" s="35"/>
      <c r="U9" s="35"/>
      <c r="V9" s="35"/>
      <c r="W9" s="35"/>
      <c r="Y9" s="36" t="s">
        <v>427</v>
      </c>
      <c r="Z9" s="38"/>
      <c r="AA9" s="38"/>
      <c r="AB9" s="38"/>
      <c r="AC9" s="37"/>
    </row>
    <row r="10" spans="4:29" x14ac:dyDescent="0.4">
      <c r="D10" s="39" t="s">
        <v>1</v>
      </c>
      <c r="E10" s="39"/>
      <c r="F10" s="39"/>
      <c r="G10" s="39"/>
      <c r="H10" s="39"/>
      <c r="I10" s="39"/>
      <c r="J10" s="39"/>
      <c r="K10" s="39"/>
      <c r="M10" s="35" t="s">
        <v>435</v>
      </c>
      <c r="N10" s="35"/>
      <c r="O10" s="35"/>
      <c r="P10" s="35"/>
      <c r="Q10" s="36"/>
      <c r="R10" s="27" t="s">
        <v>421</v>
      </c>
      <c r="S10" s="37" t="s">
        <v>436</v>
      </c>
      <c r="T10" s="35"/>
      <c r="U10" s="35"/>
      <c r="V10" s="35"/>
      <c r="W10" s="35"/>
      <c r="Y10" s="36" t="s">
        <v>427</v>
      </c>
      <c r="Z10" s="38"/>
      <c r="AA10" s="38"/>
      <c r="AB10" s="38"/>
      <c r="AC10" s="37"/>
    </row>
    <row r="11" spans="4:29" x14ac:dyDescent="0.4">
      <c r="D11" s="39" t="s">
        <v>1</v>
      </c>
      <c r="E11" s="39"/>
      <c r="F11" s="39"/>
      <c r="G11" s="39"/>
      <c r="H11" s="39"/>
      <c r="I11" s="39"/>
      <c r="J11" s="39"/>
      <c r="K11" s="39"/>
      <c r="M11" s="35" t="s">
        <v>437</v>
      </c>
      <c r="N11" s="35"/>
      <c r="O11" s="35"/>
      <c r="P11" s="35"/>
      <c r="Q11" s="36"/>
      <c r="R11" s="27" t="s">
        <v>421</v>
      </c>
      <c r="S11" s="37" t="s">
        <v>438</v>
      </c>
      <c r="T11" s="35"/>
      <c r="U11" s="35"/>
      <c r="V11" s="35"/>
      <c r="W11" s="35"/>
      <c r="Y11" s="35" t="s">
        <v>538</v>
      </c>
      <c r="Z11" s="35"/>
      <c r="AA11" s="35"/>
      <c r="AB11" s="35"/>
      <c r="AC11" s="35"/>
    </row>
    <row r="12" spans="4:29" x14ac:dyDescent="0.4">
      <c r="D12" s="32" t="s">
        <v>439</v>
      </c>
      <c r="E12" s="33"/>
      <c r="F12" s="33"/>
      <c r="G12" s="33"/>
      <c r="H12" s="33"/>
      <c r="I12" s="33"/>
      <c r="J12" s="33"/>
      <c r="K12" s="34"/>
      <c r="M12" s="35" t="s">
        <v>440</v>
      </c>
      <c r="N12" s="35"/>
      <c r="O12" s="35"/>
      <c r="P12" s="35"/>
      <c r="Q12" s="36"/>
      <c r="R12" s="27" t="s">
        <v>421</v>
      </c>
      <c r="S12" s="37" t="s">
        <v>441</v>
      </c>
      <c r="T12" s="35"/>
      <c r="U12" s="35"/>
      <c r="V12" s="35"/>
      <c r="W12" s="35"/>
      <c r="Y12" s="36" t="s">
        <v>427</v>
      </c>
      <c r="Z12" s="38"/>
      <c r="AA12" s="38"/>
      <c r="AB12" s="38"/>
      <c r="AC12" s="37"/>
    </row>
    <row r="13" spans="4:29" x14ac:dyDescent="0.4">
      <c r="D13" s="39" t="s">
        <v>1</v>
      </c>
      <c r="E13" s="39"/>
      <c r="F13" s="39"/>
      <c r="G13" s="39"/>
      <c r="H13" s="39"/>
      <c r="I13" s="39"/>
      <c r="J13" s="39"/>
      <c r="K13" s="39"/>
      <c r="M13" s="35" t="s">
        <v>442</v>
      </c>
      <c r="N13" s="35"/>
      <c r="O13" s="35"/>
      <c r="P13" s="35"/>
      <c r="Q13" s="36"/>
      <c r="R13" s="27" t="s">
        <v>421</v>
      </c>
      <c r="S13" s="37" t="s">
        <v>443</v>
      </c>
      <c r="T13" s="35"/>
      <c r="U13" s="35"/>
      <c r="V13" s="35"/>
      <c r="W13" s="35"/>
      <c r="Y13" s="36" t="s">
        <v>427</v>
      </c>
      <c r="Z13" s="38"/>
      <c r="AA13" s="38"/>
      <c r="AB13" s="38"/>
      <c r="AC13" s="37"/>
    </row>
    <row r="14" spans="4:29" x14ac:dyDescent="0.4">
      <c r="D14" s="39" t="s">
        <v>1</v>
      </c>
      <c r="E14" s="39"/>
      <c r="F14" s="39"/>
      <c r="G14" s="39"/>
      <c r="H14" s="39"/>
      <c r="I14" s="39"/>
      <c r="J14" s="39"/>
      <c r="K14" s="39"/>
      <c r="M14" s="35" t="s">
        <v>444</v>
      </c>
      <c r="N14" s="35"/>
      <c r="O14" s="35"/>
      <c r="P14" s="35"/>
      <c r="Q14" s="36"/>
      <c r="R14" s="27" t="s">
        <v>421</v>
      </c>
      <c r="S14" s="37" t="s">
        <v>445</v>
      </c>
      <c r="T14" s="35"/>
      <c r="U14" s="35"/>
      <c r="V14" s="35"/>
      <c r="W14" s="35"/>
      <c r="Y14" s="35" t="s">
        <v>538</v>
      </c>
      <c r="Z14" s="35"/>
      <c r="AA14" s="35"/>
      <c r="AB14" s="35"/>
      <c r="AC14" s="35"/>
    </row>
    <row r="15" spans="4:29" x14ac:dyDescent="0.4">
      <c r="D15" s="32" t="s">
        <v>446</v>
      </c>
      <c r="E15" s="33"/>
      <c r="F15" s="33"/>
      <c r="G15" s="33"/>
      <c r="H15" s="33"/>
      <c r="I15" s="33"/>
      <c r="J15" s="33"/>
      <c r="K15" s="34"/>
      <c r="M15" s="35" t="s">
        <v>447</v>
      </c>
      <c r="N15" s="35"/>
      <c r="O15" s="35"/>
      <c r="P15" s="35"/>
      <c r="Q15" s="36"/>
      <c r="R15" s="27" t="s">
        <v>421</v>
      </c>
      <c r="S15" s="37" t="s">
        <v>448</v>
      </c>
      <c r="T15" s="35"/>
      <c r="U15" s="35"/>
      <c r="V15" s="35"/>
      <c r="W15" s="35"/>
      <c r="Y15" s="36" t="s">
        <v>427</v>
      </c>
      <c r="Z15" s="38"/>
      <c r="AA15" s="38"/>
      <c r="AB15" s="38"/>
      <c r="AC15" s="37"/>
    </row>
    <row r="16" spans="4:29" x14ac:dyDescent="0.4">
      <c r="D16" s="39" t="s">
        <v>1</v>
      </c>
      <c r="E16" s="39"/>
      <c r="F16" s="39"/>
      <c r="G16" s="39"/>
      <c r="H16" s="39"/>
      <c r="I16" s="39"/>
      <c r="J16" s="39"/>
      <c r="K16" s="39"/>
      <c r="M16" s="35" t="s">
        <v>449</v>
      </c>
      <c r="N16" s="35"/>
      <c r="O16" s="35"/>
      <c r="P16" s="35"/>
      <c r="Q16" s="36"/>
      <c r="R16" s="27" t="s">
        <v>421</v>
      </c>
      <c r="S16" s="37" t="s">
        <v>450</v>
      </c>
      <c r="T16" s="35"/>
      <c r="U16" s="35"/>
      <c r="V16" s="35"/>
      <c r="W16" s="35"/>
      <c r="Y16" s="36" t="s">
        <v>427</v>
      </c>
      <c r="Z16" s="38"/>
      <c r="AA16" s="38"/>
      <c r="AB16" s="38"/>
      <c r="AC16" s="37"/>
    </row>
    <row r="17" spans="4:29" x14ac:dyDescent="0.4">
      <c r="D17" s="39" t="s">
        <v>1</v>
      </c>
      <c r="E17" s="39"/>
      <c r="F17" s="39"/>
      <c r="G17" s="39"/>
      <c r="H17" s="39"/>
      <c r="I17" s="39"/>
      <c r="J17" s="39"/>
      <c r="K17" s="39"/>
      <c r="M17" s="35" t="s">
        <v>451</v>
      </c>
      <c r="N17" s="35"/>
      <c r="O17" s="35"/>
      <c r="P17" s="35"/>
      <c r="Q17" s="36"/>
      <c r="R17" s="27" t="s">
        <v>421</v>
      </c>
      <c r="S17" s="37" t="s">
        <v>452</v>
      </c>
      <c r="T17" s="35"/>
      <c r="U17" s="35"/>
      <c r="V17" s="35"/>
      <c r="W17" s="35"/>
      <c r="Y17" s="35" t="s">
        <v>538</v>
      </c>
      <c r="Z17" s="35"/>
      <c r="AA17" s="35"/>
      <c r="AB17" s="35"/>
      <c r="AC17" s="35"/>
    </row>
    <row r="18" spans="4:29" x14ac:dyDescent="0.4">
      <c r="D18" s="32" t="s">
        <v>453</v>
      </c>
      <c r="E18" s="33"/>
      <c r="F18" s="33"/>
      <c r="G18" s="33"/>
      <c r="H18" s="33"/>
      <c r="I18" s="33"/>
      <c r="J18" s="33"/>
      <c r="K18" s="34"/>
      <c r="M18" s="35" t="s">
        <v>454</v>
      </c>
      <c r="N18" s="35"/>
      <c r="O18" s="35"/>
      <c r="P18" s="35"/>
      <c r="Q18" s="36"/>
      <c r="R18" s="27" t="s">
        <v>421</v>
      </c>
      <c r="S18" s="37" t="s">
        <v>455</v>
      </c>
      <c r="T18" s="35"/>
      <c r="U18" s="35"/>
      <c r="V18" s="35"/>
      <c r="W18" s="35"/>
      <c r="Y18" s="36" t="s">
        <v>427</v>
      </c>
      <c r="Z18" s="38"/>
      <c r="AA18" s="38"/>
      <c r="AB18" s="38"/>
      <c r="AC18" s="37"/>
    </row>
    <row r="19" spans="4:29" x14ac:dyDescent="0.4">
      <c r="D19" s="39" t="s">
        <v>1</v>
      </c>
      <c r="E19" s="39"/>
      <c r="F19" s="39"/>
      <c r="G19" s="39"/>
      <c r="H19" s="39"/>
      <c r="I19" s="39"/>
      <c r="J19" s="39"/>
      <c r="K19" s="39"/>
      <c r="M19" s="35" t="s">
        <v>456</v>
      </c>
      <c r="N19" s="35"/>
      <c r="O19" s="35"/>
      <c r="P19" s="35"/>
      <c r="Q19" s="36"/>
      <c r="R19" s="27" t="s">
        <v>421</v>
      </c>
      <c r="S19" s="37" t="s">
        <v>457</v>
      </c>
      <c r="T19" s="35"/>
      <c r="U19" s="35"/>
      <c r="V19" s="35"/>
      <c r="W19" s="35"/>
      <c r="Y19" s="36" t="s">
        <v>427</v>
      </c>
      <c r="Z19" s="38"/>
      <c r="AA19" s="38"/>
      <c r="AB19" s="38"/>
      <c r="AC19" s="37"/>
    </row>
    <row r="20" spans="4:29" x14ac:dyDescent="0.4">
      <c r="D20" s="39" t="s">
        <v>1</v>
      </c>
      <c r="E20" s="39"/>
      <c r="F20" s="39"/>
      <c r="G20" s="39"/>
      <c r="H20" s="39"/>
      <c r="I20" s="39"/>
      <c r="J20" s="39"/>
      <c r="K20" s="39"/>
      <c r="M20" s="35" t="s">
        <v>458</v>
      </c>
      <c r="N20" s="35"/>
      <c r="O20" s="35"/>
      <c r="P20" s="35"/>
      <c r="Q20" s="36"/>
      <c r="R20" s="27" t="s">
        <v>421</v>
      </c>
      <c r="S20" s="37" t="s">
        <v>459</v>
      </c>
      <c r="T20" s="35"/>
      <c r="U20" s="35"/>
      <c r="V20" s="35"/>
      <c r="W20" s="35"/>
      <c r="Y20" s="35" t="s">
        <v>538</v>
      </c>
      <c r="Z20" s="35"/>
      <c r="AA20" s="35"/>
      <c r="AB20" s="35"/>
      <c r="AC20" s="35"/>
    </row>
    <row r="21" spans="4:29" x14ac:dyDescent="0.4">
      <c r="D21" s="32" t="s">
        <v>460</v>
      </c>
      <c r="E21" s="33"/>
      <c r="F21" s="33"/>
      <c r="G21" s="33"/>
      <c r="H21" s="33"/>
      <c r="I21" s="33"/>
      <c r="J21" s="33"/>
      <c r="K21" s="34"/>
      <c r="M21" s="35" t="s">
        <v>461</v>
      </c>
      <c r="N21" s="35"/>
      <c r="O21" s="35"/>
      <c r="P21" s="35"/>
      <c r="Q21" s="36"/>
      <c r="R21" s="27" t="s">
        <v>421</v>
      </c>
      <c r="S21" s="37" t="s">
        <v>462</v>
      </c>
      <c r="T21" s="35"/>
      <c r="U21" s="35"/>
      <c r="V21" s="35"/>
      <c r="W21" s="35"/>
      <c r="Y21" s="36" t="s">
        <v>427</v>
      </c>
      <c r="Z21" s="38"/>
      <c r="AA21" s="38"/>
      <c r="AB21" s="38"/>
      <c r="AC21" s="37"/>
    </row>
    <row r="22" spans="4:29" x14ac:dyDescent="0.4">
      <c r="D22" s="39" t="s">
        <v>1</v>
      </c>
      <c r="E22" s="39"/>
      <c r="F22" s="39"/>
      <c r="G22" s="39"/>
      <c r="H22" s="39"/>
      <c r="I22" s="39"/>
      <c r="J22" s="39"/>
      <c r="K22" s="39"/>
      <c r="M22" s="35" t="s">
        <v>463</v>
      </c>
      <c r="N22" s="35"/>
      <c r="O22" s="35"/>
      <c r="P22" s="35"/>
      <c r="Q22" s="36"/>
      <c r="R22" s="27" t="s">
        <v>421</v>
      </c>
      <c r="S22" s="37" t="s">
        <v>464</v>
      </c>
      <c r="T22" s="35"/>
      <c r="U22" s="35"/>
      <c r="V22" s="35"/>
      <c r="W22" s="35"/>
      <c r="Y22" s="36" t="s">
        <v>427</v>
      </c>
      <c r="Z22" s="38"/>
      <c r="AA22" s="38"/>
      <c r="AB22" s="38"/>
      <c r="AC22" s="37"/>
    </row>
    <row r="23" spans="4:29" x14ac:dyDescent="0.4">
      <c r="D23" s="39" t="s">
        <v>1</v>
      </c>
      <c r="E23" s="39"/>
      <c r="F23" s="39"/>
      <c r="G23" s="39"/>
      <c r="H23" s="39"/>
      <c r="I23" s="39"/>
      <c r="J23" s="39"/>
      <c r="K23" s="39"/>
      <c r="M23" s="35" t="s">
        <v>465</v>
      </c>
      <c r="N23" s="35"/>
      <c r="O23" s="35"/>
      <c r="P23" s="35"/>
      <c r="Q23" s="36"/>
      <c r="R23" s="27" t="s">
        <v>421</v>
      </c>
      <c r="S23" s="37" t="s">
        <v>466</v>
      </c>
      <c r="T23" s="35"/>
      <c r="U23" s="35"/>
      <c r="V23" s="35"/>
      <c r="W23" s="35"/>
      <c r="Y23" s="35" t="s">
        <v>538</v>
      </c>
      <c r="Z23" s="35"/>
      <c r="AA23" s="35"/>
      <c r="AB23" s="35"/>
      <c r="AC23" s="35"/>
    </row>
    <row r="24" spans="4:29" x14ac:dyDescent="0.4">
      <c r="D24" s="32" t="s">
        <v>467</v>
      </c>
      <c r="E24" s="33"/>
      <c r="F24" s="33"/>
      <c r="G24" s="33"/>
      <c r="H24" s="33"/>
      <c r="I24" s="33"/>
      <c r="J24" s="33"/>
      <c r="K24" s="34"/>
      <c r="M24" s="35" t="s">
        <v>468</v>
      </c>
      <c r="N24" s="35"/>
      <c r="O24" s="35"/>
      <c r="P24" s="35"/>
      <c r="Q24" s="36"/>
      <c r="R24" s="27" t="s">
        <v>421</v>
      </c>
      <c r="S24" s="37" t="s">
        <v>469</v>
      </c>
      <c r="T24" s="35"/>
      <c r="U24" s="35"/>
      <c r="V24" s="35"/>
      <c r="W24" s="35"/>
      <c r="Y24" s="36" t="s">
        <v>427</v>
      </c>
      <c r="Z24" s="38"/>
      <c r="AA24" s="38"/>
      <c r="AB24" s="38"/>
      <c r="AC24" s="37"/>
    </row>
    <row r="25" spans="4:29" x14ac:dyDescent="0.4">
      <c r="D25" s="39" t="s">
        <v>1</v>
      </c>
      <c r="E25" s="39"/>
      <c r="F25" s="39"/>
      <c r="G25" s="39"/>
      <c r="H25" s="39"/>
      <c r="I25" s="39"/>
      <c r="J25" s="39"/>
      <c r="K25" s="39"/>
      <c r="M25" s="35" t="s">
        <v>470</v>
      </c>
      <c r="N25" s="35"/>
      <c r="O25" s="35"/>
      <c r="P25" s="35"/>
      <c r="Q25" s="36"/>
      <c r="R25" s="27" t="s">
        <v>421</v>
      </c>
      <c r="S25" s="37" t="s">
        <v>471</v>
      </c>
      <c r="T25" s="35"/>
      <c r="U25" s="35"/>
      <c r="V25" s="35"/>
      <c r="W25" s="35"/>
      <c r="Y25" s="36" t="s">
        <v>427</v>
      </c>
      <c r="Z25" s="38"/>
      <c r="AA25" s="38"/>
      <c r="AB25" s="38"/>
      <c r="AC25" s="37"/>
    </row>
    <row r="26" spans="4:29" x14ac:dyDescent="0.4">
      <c r="D26" s="39" t="s">
        <v>1</v>
      </c>
      <c r="E26" s="39"/>
      <c r="F26" s="39"/>
      <c r="G26" s="39"/>
      <c r="H26" s="39"/>
      <c r="I26" s="39"/>
      <c r="J26" s="39"/>
      <c r="K26" s="39"/>
      <c r="M26" s="35" t="s">
        <v>472</v>
      </c>
      <c r="N26" s="35"/>
      <c r="O26" s="35"/>
      <c r="P26" s="35"/>
      <c r="Q26" s="36"/>
      <c r="R26" s="27" t="s">
        <v>421</v>
      </c>
      <c r="S26" s="37" t="s">
        <v>473</v>
      </c>
      <c r="T26" s="35"/>
      <c r="U26" s="35"/>
      <c r="V26" s="35"/>
      <c r="W26" s="35"/>
      <c r="Y26" s="35" t="s">
        <v>538</v>
      </c>
      <c r="Z26" s="35"/>
      <c r="AA26" s="35"/>
      <c r="AB26" s="35"/>
      <c r="AC26" s="35"/>
    </row>
    <row r="27" spans="4:29" x14ac:dyDescent="0.4">
      <c r="D27" s="32" t="s">
        <v>474</v>
      </c>
      <c r="E27" s="33"/>
      <c r="F27" s="33"/>
      <c r="G27" s="33"/>
      <c r="H27" s="33"/>
      <c r="I27" s="33"/>
      <c r="J27" s="33"/>
      <c r="K27" s="34"/>
      <c r="M27" s="35" t="s">
        <v>475</v>
      </c>
      <c r="N27" s="35"/>
      <c r="O27" s="35"/>
      <c r="P27" s="35"/>
      <c r="Q27" s="36"/>
      <c r="R27" s="27" t="s">
        <v>421</v>
      </c>
      <c r="S27" s="37" t="s">
        <v>476</v>
      </c>
      <c r="T27" s="35"/>
      <c r="U27" s="35"/>
      <c r="V27" s="35"/>
      <c r="W27" s="35"/>
      <c r="Y27" s="36" t="s">
        <v>427</v>
      </c>
      <c r="Z27" s="38"/>
      <c r="AA27" s="38"/>
      <c r="AB27" s="38"/>
      <c r="AC27" s="37"/>
    </row>
    <row r="28" spans="4:29" x14ac:dyDescent="0.4">
      <c r="D28" s="39" t="s">
        <v>1</v>
      </c>
      <c r="E28" s="39"/>
      <c r="F28" s="39"/>
      <c r="G28" s="39"/>
      <c r="H28" s="39"/>
      <c r="I28" s="39"/>
      <c r="J28" s="39"/>
      <c r="K28" s="39"/>
      <c r="M28" s="35" t="s">
        <v>477</v>
      </c>
      <c r="N28" s="35"/>
      <c r="O28" s="35"/>
      <c r="P28" s="35"/>
      <c r="Q28" s="36"/>
      <c r="R28" s="27" t="s">
        <v>421</v>
      </c>
      <c r="S28" s="37" t="s">
        <v>478</v>
      </c>
      <c r="T28" s="35"/>
      <c r="U28" s="35"/>
      <c r="V28" s="35"/>
      <c r="W28" s="35"/>
      <c r="Y28" s="36" t="s">
        <v>427</v>
      </c>
      <c r="Z28" s="38"/>
      <c r="AA28" s="38"/>
      <c r="AB28" s="38"/>
      <c r="AC28" s="37"/>
    </row>
    <row r="29" spans="4:29" x14ac:dyDescent="0.4">
      <c r="D29" s="39" t="s">
        <v>1</v>
      </c>
      <c r="E29" s="39"/>
      <c r="F29" s="39"/>
      <c r="G29" s="39"/>
      <c r="H29" s="39"/>
      <c r="I29" s="39"/>
      <c r="J29" s="39"/>
      <c r="K29" s="39"/>
      <c r="M29" s="35" t="s">
        <v>479</v>
      </c>
      <c r="N29" s="35"/>
      <c r="O29" s="35"/>
      <c r="P29" s="35"/>
      <c r="Q29" s="36"/>
      <c r="R29" s="27" t="s">
        <v>421</v>
      </c>
      <c r="S29" s="37" t="s">
        <v>480</v>
      </c>
      <c r="T29" s="35"/>
      <c r="U29" s="35"/>
      <c r="V29" s="35"/>
      <c r="W29" s="35"/>
      <c r="Y29" s="35" t="s">
        <v>538</v>
      </c>
      <c r="Z29" s="35"/>
      <c r="AA29" s="35"/>
      <c r="AB29" s="35"/>
      <c r="AC29" s="35"/>
    </row>
    <row r="30" spans="4:29" x14ac:dyDescent="0.4">
      <c r="D30" s="32" t="s">
        <v>481</v>
      </c>
      <c r="E30" s="33"/>
      <c r="F30" s="33"/>
      <c r="G30" s="33"/>
      <c r="H30" s="33"/>
      <c r="I30" s="33"/>
      <c r="J30" s="33"/>
      <c r="K30" s="34"/>
      <c r="M30" s="35" t="s">
        <v>482</v>
      </c>
      <c r="N30" s="35"/>
      <c r="O30" s="35"/>
      <c r="P30" s="35"/>
      <c r="Q30" s="36"/>
      <c r="R30" s="27" t="s">
        <v>421</v>
      </c>
      <c r="S30" s="37" t="s">
        <v>483</v>
      </c>
      <c r="T30" s="35"/>
      <c r="U30" s="35"/>
      <c r="V30" s="35"/>
      <c r="W30" s="35"/>
      <c r="Y30" s="36" t="s">
        <v>427</v>
      </c>
      <c r="Z30" s="38"/>
      <c r="AA30" s="38"/>
      <c r="AB30" s="38"/>
      <c r="AC30" s="37"/>
    </row>
    <row r="31" spans="4:29" x14ac:dyDescent="0.4">
      <c r="D31" s="39" t="s">
        <v>1</v>
      </c>
      <c r="E31" s="39"/>
      <c r="F31" s="39"/>
      <c r="G31" s="39"/>
      <c r="H31" s="39"/>
      <c r="I31" s="39"/>
      <c r="J31" s="39"/>
      <c r="K31" s="39"/>
      <c r="M31" s="35" t="s">
        <v>484</v>
      </c>
      <c r="N31" s="35"/>
      <c r="O31" s="35"/>
      <c r="P31" s="35"/>
      <c r="Q31" s="36"/>
      <c r="R31" s="27" t="s">
        <v>421</v>
      </c>
      <c r="S31" s="37" t="s">
        <v>485</v>
      </c>
      <c r="T31" s="35"/>
      <c r="U31" s="35"/>
      <c r="V31" s="35"/>
      <c r="W31" s="35"/>
      <c r="Y31" s="36" t="s">
        <v>427</v>
      </c>
      <c r="Z31" s="38"/>
      <c r="AA31" s="38"/>
      <c r="AB31" s="38"/>
      <c r="AC31" s="37"/>
    </row>
    <row r="32" spans="4:29" x14ac:dyDescent="0.4">
      <c r="D32" s="39" t="s">
        <v>1</v>
      </c>
      <c r="E32" s="39"/>
      <c r="F32" s="39"/>
      <c r="G32" s="39"/>
      <c r="H32" s="39"/>
      <c r="I32" s="39"/>
      <c r="J32" s="39"/>
      <c r="K32" s="39"/>
      <c r="M32" s="35" t="s">
        <v>486</v>
      </c>
      <c r="N32" s="35"/>
      <c r="O32" s="35"/>
      <c r="P32" s="35"/>
      <c r="Q32" s="36"/>
      <c r="R32" s="27" t="s">
        <v>421</v>
      </c>
      <c r="S32" s="37" t="s">
        <v>487</v>
      </c>
      <c r="T32" s="35"/>
      <c r="U32" s="35"/>
      <c r="V32" s="35"/>
      <c r="W32" s="35"/>
      <c r="Y32" s="35" t="s">
        <v>538</v>
      </c>
      <c r="Z32" s="35"/>
      <c r="AA32" s="35"/>
      <c r="AB32" s="35"/>
      <c r="AC32" s="35"/>
    </row>
    <row r="33" spans="4:29" x14ac:dyDescent="0.4">
      <c r="D33" s="32" t="s">
        <v>489</v>
      </c>
      <c r="E33" s="33"/>
      <c r="F33" s="33"/>
      <c r="G33" s="33"/>
      <c r="H33" s="33"/>
      <c r="I33" s="33"/>
      <c r="J33" s="33"/>
      <c r="K33" s="34"/>
      <c r="M33" s="35" t="s">
        <v>490</v>
      </c>
      <c r="N33" s="35"/>
      <c r="O33" s="35"/>
      <c r="P33" s="35"/>
      <c r="Q33" s="36"/>
      <c r="R33" s="27" t="s">
        <v>421</v>
      </c>
      <c r="S33" s="37" t="s">
        <v>491</v>
      </c>
      <c r="T33" s="35"/>
      <c r="U33" s="35"/>
      <c r="V33" s="35"/>
      <c r="W33" s="35"/>
      <c r="Y33" s="36" t="s">
        <v>427</v>
      </c>
      <c r="Z33" s="38"/>
      <c r="AA33" s="38"/>
      <c r="AB33" s="38"/>
      <c r="AC33" s="37"/>
    </row>
    <row r="34" spans="4:29" x14ac:dyDescent="0.4">
      <c r="D34" s="39" t="s">
        <v>1</v>
      </c>
      <c r="E34" s="39"/>
      <c r="F34" s="39"/>
      <c r="G34" s="39"/>
      <c r="H34" s="39"/>
      <c r="I34" s="39"/>
      <c r="J34" s="39"/>
      <c r="K34" s="39"/>
      <c r="M34" s="35" t="s">
        <v>492</v>
      </c>
      <c r="N34" s="35"/>
      <c r="O34" s="35"/>
      <c r="P34" s="35"/>
      <c r="Q34" s="36"/>
      <c r="R34" s="27" t="s">
        <v>421</v>
      </c>
      <c r="S34" s="37" t="s">
        <v>493</v>
      </c>
      <c r="T34" s="35"/>
      <c r="U34" s="35"/>
      <c r="V34" s="35"/>
      <c r="W34" s="35"/>
      <c r="Y34" s="36" t="s">
        <v>427</v>
      </c>
      <c r="Z34" s="38"/>
      <c r="AA34" s="38"/>
      <c r="AB34" s="38"/>
      <c r="AC34" s="37"/>
    </row>
    <row r="35" spans="4:29" x14ac:dyDescent="0.4">
      <c r="D35" s="39" t="s">
        <v>1</v>
      </c>
      <c r="E35" s="39"/>
      <c r="F35" s="39"/>
      <c r="G35" s="39"/>
      <c r="H35" s="39"/>
      <c r="I35" s="39"/>
      <c r="J35" s="39"/>
      <c r="K35" s="39"/>
      <c r="M35" s="35" t="s">
        <v>494</v>
      </c>
      <c r="N35" s="35"/>
      <c r="O35" s="35"/>
      <c r="P35" s="35"/>
      <c r="Q35" s="36"/>
      <c r="R35" s="27" t="s">
        <v>421</v>
      </c>
      <c r="S35" s="37" t="s">
        <v>495</v>
      </c>
      <c r="T35" s="35"/>
      <c r="U35" s="35"/>
      <c r="V35" s="35"/>
      <c r="W35" s="35"/>
      <c r="Y35" s="35" t="s">
        <v>538</v>
      </c>
      <c r="Z35" s="35"/>
      <c r="AA35" s="35"/>
      <c r="AB35" s="35"/>
      <c r="AC35" s="35"/>
    </row>
    <row r="36" spans="4:29" x14ac:dyDescent="0.4">
      <c r="D36" s="32" t="s">
        <v>497</v>
      </c>
      <c r="E36" s="33"/>
      <c r="F36" s="33"/>
      <c r="G36" s="33"/>
      <c r="H36" s="33"/>
      <c r="I36" s="33"/>
      <c r="J36" s="33"/>
      <c r="K36" s="34"/>
      <c r="M36" s="35" t="s">
        <v>498</v>
      </c>
      <c r="N36" s="35"/>
      <c r="O36" s="35"/>
      <c r="P36" s="35"/>
      <c r="Q36" s="36"/>
      <c r="R36" s="27" t="s">
        <v>421</v>
      </c>
      <c r="S36" s="37" t="s">
        <v>499</v>
      </c>
      <c r="T36" s="35"/>
      <c r="U36" s="35"/>
      <c r="V36" s="35"/>
      <c r="W36" s="35"/>
      <c r="Y36" s="36" t="s">
        <v>427</v>
      </c>
      <c r="Z36" s="38"/>
      <c r="AA36" s="38"/>
      <c r="AB36" s="38"/>
      <c r="AC36" s="37"/>
    </row>
    <row r="37" spans="4:29" x14ac:dyDescent="0.4">
      <c r="D37" s="39" t="s">
        <v>1</v>
      </c>
      <c r="E37" s="39"/>
      <c r="F37" s="39"/>
      <c r="G37" s="39"/>
      <c r="H37" s="39"/>
      <c r="I37" s="39"/>
      <c r="J37" s="39"/>
      <c r="K37" s="39"/>
      <c r="M37" s="35" t="s">
        <v>500</v>
      </c>
      <c r="N37" s="35"/>
      <c r="O37" s="35"/>
      <c r="P37" s="35"/>
      <c r="Q37" s="36"/>
      <c r="R37" s="27" t="s">
        <v>421</v>
      </c>
      <c r="S37" s="37" t="s">
        <v>501</v>
      </c>
      <c r="T37" s="35"/>
      <c r="U37" s="35"/>
      <c r="V37" s="35"/>
      <c r="W37" s="35"/>
      <c r="Y37" s="36" t="s">
        <v>427</v>
      </c>
      <c r="Z37" s="38"/>
      <c r="AA37" s="38"/>
      <c r="AB37" s="38"/>
      <c r="AC37" s="37"/>
    </row>
    <row r="38" spans="4:29" x14ac:dyDescent="0.4">
      <c r="D38" s="39" t="s">
        <v>1</v>
      </c>
      <c r="E38" s="39"/>
      <c r="F38" s="39"/>
      <c r="G38" s="39"/>
      <c r="H38" s="39"/>
      <c r="I38" s="39"/>
      <c r="J38" s="39"/>
      <c r="K38" s="39"/>
      <c r="M38" s="35" t="s">
        <v>502</v>
      </c>
      <c r="N38" s="35"/>
      <c r="O38" s="35"/>
      <c r="P38" s="35"/>
      <c r="Q38" s="36"/>
      <c r="R38" s="27" t="s">
        <v>421</v>
      </c>
      <c r="S38" s="37" t="s">
        <v>503</v>
      </c>
      <c r="T38" s="35"/>
      <c r="U38" s="35"/>
      <c r="V38" s="35"/>
      <c r="W38" s="35"/>
      <c r="Y38" s="35" t="s">
        <v>538</v>
      </c>
      <c r="Z38" s="35"/>
      <c r="AA38" s="35"/>
      <c r="AB38" s="35"/>
      <c r="AC38" s="35"/>
    </row>
    <row r="39" spans="4:29" x14ac:dyDescent="0.4">
      <c r="D39" s="32" t="s">
        <v>504</v>
      </c>
      <c r="E39" s="33"/>
      <c r="F39" s="33"/>
      <c r="G39" s="33"/>
      <c r="H39" s="33"/>
      <c r="I39" s="33"/>
      <c r="J39" s="33"/>
      <c r="K39" s="34"/>
      <c r="M39" s="35" t="s">
        <v>505</v>
      </c>
      <c r="N39" s="35"/>
      <c r="O39" s="35"/>
      <c r="P39" s="35"/>
      <c r="Q39" s="36"/>
      <c r="R39" s="27" t="s">
        <v>421</v>
      </c>
      <c r="S39" s="37" t="s">
        <v>506</v>
      </c>
      <c r="T39" s="35"/>
      <c r="U39" s="35"/>
      <c r="V39" s="35"/>
      <c r="W39" s="35"/>
      <c r="Y39" s="36" t="s">
        <v>427</v>
      </c>
      <c r="Z39" s="38"/>
      <c r="AA39" s="38"/>
      <c r="AB39" s="38"/>
      <c r="AC39" s="37"/>
    </row>
    <row r="40" spans="4:29" x14ac:dyDescent="0.4">
      <c r="D40" s="39" t="s">
        <v>1</v>
      </c>
      <c r="E40" s="39"/>
      <c r="F40" s="39"/>
      <c r="G40" s="39"/>
      <c r="H40" s="39"/>
      <c r="I40" s="39"/>
      <c r="J40" s="39"/>
      <c r="K40" s="39"/>
      <c r="M40" s="35" t="s">
        <v>507</v>
      </c>
      <c r="N40" s="35"/>
      <c r="O40" s="35"/>
      <c r="P40" s="35"/>
      <c r="Q40" s="36"/>
      <c r="R40" s="27" t="s">
        <v>421</v>
      </c>
      <c r="S40" s="37" t="s">
        <v>508</v>
      </c>
      <c r="T40" s="35"/>
      <c r="U40" s="35"/>
      <c r="V40" s="35"/>
      <c r="W40" s="35"/>
      <c r="Y40" s="36" t="s">
        <v>427</v>
      </c>
      <c r="Z40" s="38"/>
      <c r="AA40" s="38"/>
      <c r="AB40" s="38"/>
      <c r="AC40" s="37"/>
    </row>
    <row r="41" spans="4:29" x14ac:dyDescent="0.4">
      <c r="D41" s="39" t="s">
        <v>1</v>
      </c>
      <c r="E41" s="39"/>
      <c r="F41" s="39"/>
      <c r="G41" s="39"/>
      <c r="H41" s="39"/>
      <c r="I41" s="39"/>
      <c r="J41" s="39"/>
      <c r="K41" s="39"/>
      <c r="M41" s="35" t="s">
        <v>509</v>
      </c>
      <c r="N41" s="35"/>
      <c r="O41" s="35"/>
      <c r="P41" s="35"/>
      <c r="Q41" s="36"/>
      <c r="R41" s="27" t="s">
        <v>421</v>
      </c>
      <c r="S41" s="37" t="s">
        <v>510</v>
      </c>
      <c r="T41" s="35"/>
      <c r="U41" s="35"/>
      <c r="V41" s="35"/>
      <c r="W41" s="35"/>
      <c r="Y41" s="35" t="s">
        <v>538</v>
      </c>
      <c r="Z41" s="35"/>
      <c r="AA41" s="35"/>
      <c r="AB41" s="35"/>
      <c r="AC41" s="35"/>
    </row>
    <row r="42" spans="4:29" x14ac:dyDescent="0.4">
      <c r="D42" s="32" t="s">
        <v>511</v>
      </c>
      <c r="E42" s="33"/>
      <c r="F42" s="33"/>
      <c r="G42" s="33"/>
      <c r="H42" s="33"/>
      <c r="I42" s="33"/>
      <c r="J42" s="33"/>
      <c r="K42" s="34"/>
      <c r="M42" s="35" t="s">
        <v>512</v>
      </c>
      <c r="N42" s="35"/>
      <c r="O42" s="35"/>
      <c r="P42" s="35"/>
      <c r="Q42" s="36"/>
      <c r="R42" s="27" t="s">
        <v>421</v>
      </c>
      <c r="S42" s="37" t="s">
        <v>513</v>
      </c>
      <c r="T42" s="35"/>
      <c r="U42" s="35"/>
      <c r="V42" s="35"/>
      <c r="W42" s="35"/>
      <c r="Y42" s="36" t="s">
        <v>427</v>
      </c>
      <c r="Z42" s="38"/>
      <c r="AA42" s="38"/>
      <c r="AB42" s="38"/>
      <c r="AC42" s="37"/>
    </row>
    <row r="43" spans="4:29" x14ac:dyDescent="0.4">
      <c r="D43" s="39" t="s">
        <v>1</v>
      </c>
      <c r="E43" s="39"/>
      <c r="F43" s="39"/>
      <c r="G43" s="39"/>
      <c r="H43" s="39"/>
      <c r="I43" s="39"/>
      <c r="J43" s="39"/>
      <c r="K43" s="39"/>
      <c r="M43" s="35" t="s">
        <v>514</v>
      </c>
      <c r="N43" s="35"/>
      <c r="O43" s="35"/>
      <c r="P43" s="35"/>
      <c r="Q43" s="36"/>
      <c r="R43" s="27" t="s">
        <v>421</v>
      </c>
      <c r="S43" s="37" t="s">
        <v>515</v>
      </c>
      <c r="T43" s="35"/>
      <c r="U43" s="35"/>
      <c r="V43" s="35"/>
      <c r="W43" s="35"/>
      <c r="Y43" s="36" t="s">
        <v>427</v>
      </c>
      <c r="Z43" s="38"/>
      <c r="AA43" s="38"/>
      <c r="AB43" s="38"/>
      <c r="AC43" s="37"/>
    </row>
    <row r="44" spans="4:29" x14ac:dyDescent="0.4">
      <c r="D44" s="39" t="s">
        <v>1</v>
      </c>
      <c r="E44" s="39"/>
      <c r="F44" s="39"/>
      <c r="G44" s="39"/>
      <c r="H44" s="39"/>
      <c r="I44" s="39"/>
      <c r="J44" s="39"/>
      <c r="K44" s="39"/>
      <c r="M44" s="35" t="s">
        <v>516</v>
      </c>
      <c r="N44" s="35"/>
      <c r="O44" s="35"/>
      <c r="P44" s="35"/>
      <c r="Q44" s="36"/>
      <c r="R44" s="27" t="s">
        <v>421</v>
      </c>
      <c r="S44" s="37" t="s">
        <v>517</v>
      </c>
      <c r="T44" s="35"/>
      <c r="U44" s="35"/>
      <c r="V44" s="35"/>
      <c r="W44" s="35"/>
      <c r="Y44" s="35" t="s">
        <v>538</v>
      </c>
      <c r="Z44" s="35"/>
      <c r="AA44" s="35"/>
      <c r="AB44" s="35"/>
      <c r="AC44" s="35"/>
    </row>
    <row r="45" spans="4:29" x14ac:dyDescent="0.4">
      <c r="D45" s="32" t="s">
        <v>518</v>
      </c>
      <c r="E45" s="33"/>
      <c r="F45" s="33"/>
      <c r="G45" s="33"/>
      <c r="H45" s="33"/>
      <c r="I45" s="33"/>
      <c r="J45" s="33"/>
      <c r="K45" s="34"/>
      <c r="M45" s="35" t="s">
        <v>519</v>
      </c>
      <c r="N45" s="35"/>
      <c r="O45" s="35"/>
      <c r="P45" s="35"/>
      <c r="Q45" s="36"/>
      <c r="R45" s="27" t="s">
        <v>421</v>
      </c>
      <c r="S45" s="37" t="s">
        <v>520</v>
      </c>
      <c r="T45" s="35"/>
      <c r="U45" s="35"/>
      <c r="V45" s="35"/>
      <c r="W45" s="35"/>
      <c r="Y45" s="36" t="s">
        <v>427</v>
      </c>
      <c r="Z45" s="38"/>
      <c r="AA45" s="38"/>
      <c r="AB45" s="38"/>
      <c r="AC45" s="37"/>
    </row>
    <row r="46" spans="4:29" x14ac:dyDescent="0.4">
      <c r="D46" s="39" t="s">
        <v>1</v>
      </c>
      <c r="E46" s="39"/>
      <c r="F46" s="39"/>
      <c r="G46" s="39"/>
      <c r="H46" s="39"/>
      <c r="I46" s="39"/>
      <c r="J46" s="39"/>
      <c r="K46" s="39"/>
      <c r="M46" s="35" t="s">
        <v>521</v>
      </c>
      <c r="N46" s="35"/>
      <c r="O46" s="35"/>
      <c r="P46" s="35"/>
      <c r="Q46" s="36"/>
      <c r="R46" s="27" t="s">
        <v>421</v>
      </c>
      <c r="S46" s="37" t="s">
        <v>522</v>
      </c>
      <c r="T46" s="35"/>
      <c r="U46" s="35"/>
      <c r="V46" s="35"/>
      <c r="W46" s="35"/>
      <c r="Y46" s="36" t="s">
        <v>427</v>
      </c>
      <c r="Z46" s="38"/>
      <c r="AA46" s="38"/>
      <c r="AB46" s="38"/>
      <c r="AC46" s="37"/>
    </row>
    <row r="47" spans="4:29" x14ac:dyDescent="0.4">
      <c r="D47" s="39" t="s">
        <v>1</v>
      </c>
      <c r="E47" s="39"/>
      <c r="F47" s="39"/>
      <c r="G47" s="39"/>
      <c r="H47" s="39"/>
      <c r="I47" s="39"/>
      <c r="J47" s="39"/>
      <c r="K47" s="39"/>
      <c r="M47" s="35" t="s">
        <v>523</v>
      </c>
      <c r="N47" s="35"/>
      <c r="O47" s="35"/>
      <c r="P47" s="35"/>
      <c r="Q47" s="36"/>
      <c r="R47" s="27" t="s">
        <v>421</v>
      </c>
      <c r="S47" s="37" t="s">
        <v>524</v>
      </c>
      <c r="T47" s="35"/>
      <c r="U47" s="35"/>
      <c r="V47" s="35"/>
      <c r="W47" s="35"/>
      <c r="Y47" s="35" t="s">
        <v>538</v>
      </c>
      <c r="Z47" s="35"/>
      <c r="AA47" s="35"/>
      <c r="AB47" s="35"/>
      <c r="AC47" s="35"/>
    </row>
    <row r="48" spans="4:29" x14ac:dyDescent="0.4">
      <c r="D48" s="32" t="s">
        <v>525</v>
      </c>
      <c r="E48" s="33"/>
      <c r="F48" s="33"/>
      <c r="G48" s="33"/>
      <c r="H48" s="33"/>
      <c r="I48" s="33"/>
      <c r="J48" s="33"/>
      <c r="K48" s="34"/>
      <c r="M48" s="35" t="s">
        <v>526</v>
      </c>
      <c r="N48" s="35"/>
      <c r="O48" s="35"/>
      <c r="P48" s="35"/>
      <c r="Q48" s="36"/>
      <c r="R48" s="27" t="s">
        <v>421</v>
      </c>
      <c r="S48" s="37" t="s">
        <v>527</v>
      </c>
      <c r="T48" s="35"/>
      <c r="U48" s="35"/>
      <c r="V48" s="35"/>
      <c r="W48" s="35"/>
      <c r="Y48" s="36" t="s">
        <v>427</v>
      </c>
      <c r="Z48" s="38"/>
      <c r="AA48" s="38"/>
      <c r="AB48" s="38"/>
      <c r="AC48" s="37"/>
    </row>
    <row r="49" spans="4:34" x14ac:dyDescent="0.4">
      <c r="D49" s="39" t="s">
        <v>1</v>
      </c>
      <c r="E49" s="39"/>
      <c r="F49" s="39"/>
      <c r="G49" s="39"/>
      <c r="H49" s="39"/>
      <c r="I49" s="39"/>
      <c r="J49" s="39"/>
      <c r="K49" s="39"/>
      <c r="M49" s="35" t="s">
        <v>528</v>
      </c>
      <c r="N49" s="35"/>
      <c r="O49" s="35"/>
      <c r="P49" s="35"/>
      <c r="Q49" s="36"/>
      <c r="R49" s="27" t="s">
        <v>421</v>
      </c>
      <c r="S49" s="37" t="s">
        <v>529</v>
      </c>
      <c r="T49" s="35"/>
      <c r="U49" s="35"/>
      <c r="V49" s="35"/>
      <c r="W49" s="35"/>
      <c r="Y49" s="36" t="s">
        <v>427</v>
      </c>
      <c r="Z49" s="38"/>
      <c r="AA49" s="38"/>
      <c r="AB49" s="38"/>
      <c r="AC49" s="37"/>
    </row>
    <row r="50" spans="4:34" x14ac:dyDescent="0.4">
      <c r="D50" s="39" t="s">
        <v>1</v>
      </c>
      <c r="E50" s="39"/>
      <c r="F50" s="39"/>
      <c r="G50" s="39"/>
      <c r="H50" s="39"/>
      <c r="I50" s="39"/>
      <c r="J50" s="39"/>
      <c r="K50" s="39"/>
      <c r="M50" s="41" t="s">
        <v>530</v>
      </c>
      <c r="N50" s="41"/>
      <c r="O50" s="41"/>
      <c r="P50" s="41"/>
      <c r="Q50" s="42"/>
      <c r="R50" s="26" t="s">
        <v>421</v>
      </c>
      <c r="S50" s="43" t="s">
        <v>531</v>
      </c>
      <c r="T50" s="41"/>
      <c r="U50" s="41"/>
      <c r="V50" s="41"/>
      <c r="W50" s="41"/>
      <c r="Y50" s="41" t="s">
        <v>422</v>
      </c>
      <c r="Z50" s="41"/>
      <c r="AA50" s="41"/>
      <c r="AB50" s="41"/>
      <c r="AC50" s="41"/>
    </row>
    <row r="51" spans="4:34" x14ac:dyDescent="0.4">
      <c r="D51" s="44" t="s">
        <v>532</v>
      </c>
      <c r="E51" s="45"/>
      <c r="F51" s="45"/>
      <c r="G51" s="45"/>
      <c r="H51" s="45"/>
      <c r="I51" s="45"/>
      <c r="J51" s="45"/>
      <c r="K51" s="46"/>
      <c r="M51" s="47" t="s">
        <v>238</v>
      </c>
      <c r="N51" s="48"/>
      <c r="O51" s="48"/>
      <c r="P51" s="48"/>
      <c r="Q51" s="48"/>
      <c r="R51" s="28" t="s">
        <v>421</v>
      </c>
      <c r="S51" s="48" t="s">
        <v>533</v>
      </c>
      <c r="T51" s="48"/>
      <c r="U51" s="48"/>
      <c r="V51" s="48"/>
      <c r="W51" s="49"/>
      <c r="Y51" s="47" t="s">
        <v>534</v>
      </c>
      <c r="Z51" s="48"/>
      <c r="AA51" s="48"/>
      <c r="AB51" s="48"/>
      <c r="AC51" s="49"/>
    </row>
    <row r="52" spans="4:34" x14ac:dyDescent="0.4">
      <c r="D52" s="32" t="s">
        <v>535</v>
      </c>
      <c r="E52" s="33"/>
      <c r="F52" s="33"/>
      <c r="G52" s="33"/>
      <c r="H52" s="33"/>
      <c r="I52" s="33"/>
      <c r="J52" s="33"/>
      <c r="K52" s="34"/>
      <c r="M52" s="35" t="s">
        <v>235</v>
      </c>
      <c r="N52" s="35"/>
      <c r="O52" s="35"/>
      <c r="P52" s="35"/>
      <c r="Q52" s="36"/>
      <c r="R52" s="27" t="s">
        <v>421</v>
      </c>
      <c r="S52" s="37" t="s">
        <v>536</v>
      </c>
      <c r="T52" s="35"/>
      <c r="U52" s="35"/>
      <c r="V52" s="35"/>
      <c r="W52" s="35"/>
      <c r="Y52" s="36" t="s">
        <v>427</v>
      </c>
      <c r="Z52" s="38"/>
      <c r="AA52" s="38"/>
      <c r="AB52" s="38"/>
      <c r="AC52" s="37"/>
    </row>
    <row r="53" spans="4:34" x14ac:dyDescent="0.4">
      <c r="D53" s="39" t="s">
        <v>1</v>
      </c>
      <c r="E53" s="39"/>
      <c r="F53" s="39"/>
      <c r="G53" s="39"/>
      <c r="H53" s="39"/>
      <c r="I53" s="39"/>
      <c r="J53" s="39"/>
      <c r="K53" s="39"/>
      <c r="M53" s="35" t="s">
        <v>236</v>
      </c>
      <c r="N53" s="35"/>
      <c r="O53" s="35"/>
      <c r="P53" s="35"/>
      <c r="Q53" s="36"/>
      <c r="R53" s="27" t="s">
        <v>421</v>
      </c>
      <c r="S53" s="37" t="s">
        <v>537</v>
      </c>
      <c r="T53" s="35"/>
      <c r="U53" s="35"/>
      <c r="V53" s="35"/>
      <c r="W53" s="35"/>
      <c r="Y53" s="36" t="s">
        <v>539</v>
      </c>
      <c r="Z53" s="38"/>
      <c r="AA53" s="38"/>
      <c r="AB53" s="38"/>
      <c r="AC53" s="37"/>
    </row>
    <row r="56" spans="4:34" x14ac:dyDescent="0.4">
      <c r="D56" s="40" t="s">
        <v>418</v>
      </c>
      <c r="E56" s="40"/>
      <c r="F56" s="40"/>
      <c r="G56" s="40"/>
      <c r="H56" s="40"/>
      <c r="I56" s="40"/>
      <c r="J56" s="40"/>
      <c r="K56" s="40"/>
      <c r="M56" s="40" t="s">
        <v>53</v>
      </c>
      <c r="N56" s="40"/>
      <c r="O56" s="40"/>
      <c r="P56" s="40"/>
      <c r="Q56" s="40"/>
      <c r="R56" s="40"/>
      <c r="S56" s="40"/>
      <c r="T56" s="40"/>
      <c r="U56" s="40"/>
      <c r="V56" s="40"/>
      <c r="W56" s="40"/>
      <c r="Y56" s="40" t="s">
        <v>419</v>
      </c>
      <c r="Z56" s="40"/>
      <c r="AA56" s="40"/>
      <c r="AB56" s="40"/>
      <c r="AC56" s="40"/>
    </row>
    <row r="57" spans="4:34" x14ac:dyDescent="0.4">
      <c r="D57" s="39" t="s">
        <v>1</v>
      </c>
      <c r="E57" s="39"/>
      <c r="F57" s="39"/>
      <c r="G57" s="39"/>
      <c r="H57" s="39"/>
      <c r="I57" s="39"/>
      <c r="J57" s="39"/>
      <c r="K57" s="39"/>
      <c r="M57" s="35" t="s">
        <v>420</v>
      </c>
      <c r="N57" s="35"/>
      <c r="O57" s="35"/>
      <c r="P57" s="35"/>
      <c r="Q57" s="36"/>
      <c r="R57" s="27" t="s">
        <v>421</v>
      </c>
      <c r="S57" s="37" t="s">
        <v>423</v>
      </c>
      <c r="T57" s="35"/>
      <c r="U57" s="35"/>
      <c r="V57" s="35"/>
      <c r="W57" s="35"/>
      <c r="Y57" s="35" t="s">
        <v>538</v>
      </c>
      <c r="Z57" s="35"/>
      <c r="AA57" s="35"/>
      <c r="AB57" s="35"/>
      <c r="AC57" s="35"/>
      <c r="AG57">
        <f>511*1024*1024</f>
        <v>535822336</v>
      </c>
      <c r="AH57" t="str">
        <f t="shared" ref="AH57:AH62" si="0">DEC2HEX(AG57-1)</f>
        <v>1FEFFFFF</v>
      </c>
    </row>
    <row r="58" spans="4:34" x14ac:dyDescent="0.4">
      <c r="D58" s="50" t="s">
        <v>545</v>
      </c>
      <c r="E58" s="51"/>
      <c r="F58" s="51"/>
      <c r="G58" s="51"/>
      <c r="H58" s="51"/>
      <c r="I58" s="51"/>
      <c r="J58" s="51"/>
      <c r="K58" s="52"/>
      <c r="M58" s="35" t="s">
        <v>425</v>
      </c>
      <c r="N58" s="35"/>
      <c r="O58" s="35"/>
      <c r="P58" s="35"/>
      <c r="Q58" s="36"/>
      <c r="R58" s="27" t="s">
        <v>421</v>
      </c>
      <c r="S58" s="37" t="s">
        <v>426</v>
      </c>
      <c r="T58" s="35"/>
      <c r="U58" s="35"/>
      <c r="V58" s="35"/>
      <c r="W58" s="35"/>
      <c r="Y58" s="36" t="s">
        <v>427</v>
      </c>
      <c r="Z58" s="38"/>
      <c r="AA58" s="38"/>
      <c r="AB58" s="38"/>
      <c r="AC58" s="37"/>
      <c r="AG58">
        <f>AG57+512*1024</f>
        <v>536346624</v>
      </c>
      <c r="AH58" t="str">
        <f t="shared" si="0"/>
        <v>1FF7FFFF</v>
      </c>
    </row>
    <row r="59" spans="4:34" x14ac:dyDescent="0.4">
      <c r="D59" s="53" t="s">
        <v>1</v>
      </c>
      <c r="E59" s="54"/>
      <c r="F59" s="54"/>
      <c r="G59" s="54"/>
      <c r="H59" s="54"/>
      <c r="I59" s="54"/>
      <c r="J59" s="54"/>
      <c r="K59" s="55"/>
      <c r="M59" s="35" t="s">
        <v>428</v>
      </c>
      <c r="N59" s="35"/>
      <c r="O59" s="35"/>
      <c r="P59" s="35"/>
      <c r="Q59" s="36"/>
      <c r="R59" s="27" t="s">
        <v>421</v>
      </c>
      <c r="S59" s="37" t="s">
        <v>431</v>
      </c>
      <c r="T59" s="35"/>
      <c r="U59" s="35"/>
      <c r="V59" s="35"/>
      <c r="W59" s="35"/>
      <c r="Y59" s="36" t="s">
        <v>540</v>
      </c>
      <c r="Z59" s="38"/>
      <c r="AA59" s="38"/>
      <c r="AB59" s="38"/>
      <c r="AC59" s="37"/>
      <c r="AG59">
        <f>AG58+512*1024+511*1024*1024</f>
        <v>1072693248</v>
      </c>
      <c r="AH59" t="str">
        <f t="shared" si="0"/>
        <v>3FEFFFFF</v>
      </c>
    </row>
    <row r="60" spans="4:34" x14ac:dyDescent="0.4">
      <c r="D60" s="50" t="s">
        <v>546</v>
      </c>
      <c r="E60" s="51"/>
      <c r="F60" s="51"/>
      <c r="G60" s="51"/>
      <c r="H60" s="51"/>
      <c r="I60" s="51"/>
      <c r="J60" s="51"/>
      <c r="K60" s="52"/>
      <c r="M60" s="35" t="s">
        <v>433</v>
      </c>
      <c r="N60" s="35"/>
      <c r="O60" s="35"/>
      <c r="P60" s="35"/>
      <c r="Q60" s="36"/>
      <c r="R60" s="27" t="s">
        <v>421</v>
      </c>
      <c r="S60" s="37" t="s">
        <v>434</v>
      </c>
      <c r="T60" s="35"/>
      <c r="U60" s="35"/>
      <c r="V60" s="35"/>
      <c r="W60" s="35"/>
      <c r="Y60" s="36" t="s">
        <v>427</v>
      </c>
      <c r="Z60" s="38"/>
      <c r="AA60" s="38"/>
      <c r="AB60" s="38"/>
      <c r="AC60" s="37"/>
      <c r="AG60">
        <f>AG59+512*1024</f>
        <v>1073217536</v>
      </c>
      <c r="AH60" t="str">
        <f t="shared" si="0"/>
        <v>3FF7FFFF</v>
      </c>
    </row>
    <row r="61" spans="4:34" x14ac:dyDescent="0.4">
      <c r="D61" s="39" t="s">
        <v>1</v>
      </c>
      <c r="E61" s="39"/>
      <c r="F61" s="39"/>
      <c r="G61" s="39"/>
      <c r="H61" s="39"/>
      <c r="I61" s="39"/>
      <c r="J61" s="39"/>
      <c r="K61" s="39"/>
      <c r="M61" s="35" t="s">
        <v>435</v>
      </c>
      <c r="N61" s="35"/>
      <c r="O61" s="35"/>
      <c r="P61" s="35"/>
      <c r="Q61" s="36"/>
      <c r="R61" s="27" t="s">
        <v>421</v>
      </c>
      <c r="S61" s="37" t="s">
        <v>438</v>
      </c>
      <c r="T61" s="35"/>
      <c r="U61" s="35"/>
      <c r="V61" s="35"/>
      <c r="W61" s="35"/>
      <c r="Y61" s="36" t="s">
        <v>540</v>
      </c>
      <c r="Z61" s="38"/>
      <c r="AA61" s="38"/>
      <c r="AB61" s="38"/>
      <c r="AC61" s="37"/>
      <c r="AG61">
        <f>AG60+512*1024+511*1024*1024</f>
        <v>1609564160</v>
      </c>
      <c r="AH61" t="str">
        <f t="shared" si="0"/>
        <v>5FEFFFFF</v>
      </c>
    </row>
    <row r="62" spans="4:34" x14ac:dyDescent="0.4">
      <c r="D62" s="50" t="s">
        <v>547</v>
      </c>
      <c r="E62" s="51"/>
      <c r="F62" s="51"/>
      <c r="G62" s="51"/>
      <c r="H62" s="51"/>
      <c r="I62" s="51"/>
      <c r="J62" s="51"/>
      <c r="K62" s="52"/>
      <c r="M62" s="35" t="s">
        <v>440</v>
      </c>
      <c r="N62" s="35"/>
      <c r="O62" s="35"/>
      <c r="P62" s="35"/>
      <c r="Q62" s="36"/>
      <c r="R62" s="27" t="s">
        <v>421</v>
      </c>
      <c r="S62" s="37" t="s">
        <v>441</v>
      </c>
      <c r="T62" s="35"/>
      <c r="U62" s="35"/>
      <c r="V62" s="35"/>
      <c r="W62" s="35"/>
      <c r="Y62" s="36" t="s">
        <v>427</v>
      </c>
      <c r="Z62" s="38"/>
      <c r="AA62" s="38"/>
      <c r="AB62" s="38"/>
      <c r="AC62" s="37"/>
      <c r="AG62">
        <f>AG61+512*1024</f>
        <v>1610088448</v>
      </c>
      <c r="AH62" t="str">
        <f t="shared" si="0"/>
        <v>5FF7FFFF</v>
      </c>
    </row>
    <row r="63" spans="4:34" x14ac:dyDescent="0.4">
      <c r="D63" s="39" t="s">
        <v>1</v>
      </c>
      <c r="E63" s="39"/>
      <c r="F63" s="39"/>
      <c r="G63" s="39"/>
      <c r="H63" s="39"/>
      <c r="I63" s="39"/>
      <c r="J63" s="39"/>
      <c r="K63" s="39"/>
      <c r="M63" s="35" t="s">
        <v>442</v>
      </c>
      <c r="N63" s="35"/>
      <c r="O63" s="35"/>
      <c r="P63" s="35"/>
      <c r="Q63" s="36"/>
      <c r="R63" s="27" t="s">
        <v>421</v>
      </c>
      <c r="S63" s="37" t="s">
        <v>445</v>
      </c>
      <c r="T63" s="35"/>
      <c r="U63" s="35"/>
      <c r="V63" s="35"/>
      <c r="W63" s="35"/>
      <c r="Y63" s="36" t="s">
        <v>540</v>
      </c>
      <c r="Z63" s="38"/>
      <c r="AA63" s="38"/>
      <c r="AB63" s="38"/>
      <c r="AC63" s="37"/>
      <c r="AG63">
        <f>AG62+512*1024+511*1024*1024</f>
        <v>2146435072</v>
      </c>
      <c r="AH63" t="str">
        <f t="shared" ref="AH63:AH86" si="1">DEC2HEX(AG63-1)</f>
        <v>7FEFFFFF</v>
      </c>
    </row>
    <row r="64" spans="4:34" ht="18.75" customHeight="1" x14ac:dyDescent="0.4">
      <c r="D64" s="50" t="s">
        <v>548</v>
      </c>
      <c r="E64" s="51"/>
      <c r="F64" s="51"/>
      <c r="G64" s="51"/>
      <c r="H64" s="51"/>
      <c r="I64" s="51"/>
      <c r="J64" s="51"/>
      <c r="K64" s="52"/>
      <c r="M64" s="35" t="s">
        <v>447</v>
      </c>
      <c r="N64" s="35"/>
      <c r="O64" s="35"/>
      <c r="P64" s="35"/>
      <c r="Q64" s="36"/>
      <c r="R64" s="27" t="s">
        <v>421</v>
      </c>
      <c r="S64" s="37" t="s">
        <v>448</v>
      </c>
      <c r="T64" s="35"/>
      <c r="U64" s="35"/>
      <c r="V64" s="35"/>
      <c r="W64" s="35"/>
      <c r="Y64" s="36" t="s">
        <v>427</v>
      </c>
      <c r="Z64" s="38"/>
      <c r="AA64" s="38"/>
      <c r="AB64" s="38"/>
      <c r="AC64" s="37"/>
      <c r="AG64">
        <f>AG63+512*1024</f>
        <v>2146959360</v>
      </c>
      <c r="AH64" t="str">
        <f t="shared" si="1"/>
        <v>7FF7FFFF</v>
      </c>
    </row>
    <row r="65" spans="4:34" x14ac:dyDescent="0.4">
      <c r="D65" s="39" t="s">
        <v>1</v>
      </c>
      <c r="E65" s="39"/>
      <c r="F65" s="39"/>
      <c r="G65" s="39"/>
      <c r="H65" s="39"/>
      <c r="I65" s="39"/>
      <c r="J65" s="39"/>
      <c r="K65" s="39"/>
      <c r="M65" s="35" t="s">
        <v>449</v>
      </c>
      <c r="N65" s="35"/>
      <c r="O65" s="35"/>
      <c r="P65" s="35"/>
      <c r="Q65" s="36"/>
      <c r="R65" s="27" t="s">
        <v>421</v>
      </c>
      <c r="S65" s="37" t="s">
        <v>452</v>
      </c>
      <c r="T65" s="35"/>
      <c r="U65" s="35"/>
      <c r="V65" s="35"/>
      <c r="W65" s="35"/>
      <c r="Y65" s="36" t="s">
        <v>540</v>
      </c>
      <c r="Z65" s="38"/>
      <c r="AA65" s="38"/>
      <c r="AB65" s="38"/>
      <c r="AC65" s="37"/>
      <c r="AG65">
        <f t="shared" ref="AG65" si="2">AG64+512*1024+511*1024*1024</f>
        <v>2683305984</v>
      </c>
      <c r="AH65" t="str">
        <f t="shared" si="1"/>
        <v>9FEFFFFF</v>
      </c>
    </row>
    <row r="66" spans="4:34" ht="18.75" customHeight="1" x14ac:dyDescent="0.4">
      <c r="D66" s="50" t="s">
        <v>549</v>
      </c>
      <c r="E66" s="51"/>
      <c r="F66" s="51"/>
      <c r="G66" s="51"/>
      <c r="H66" s="51"/>
      <c r="I66" s="51"/>
      <c r="J66" s="51"/>
      <c r="K66" s="52"/>
      <c r="M66" s="35" t="s">
        <v>454</v>
      </c>
      <c r="N66" s="35"/>
      <c r="O66" s="35"/>
      <c r="P66" s="35"/>
      <c r="Q66" s="36"/>
      <c r="R66" s="27" t="s">
        <v>421</v>
      </c>
      <c r="S66" s="37" t="s">
        <v>455</v>
      </c>
      <c r="T66" s="35"/>
      <c r="U66" s="35"/>
      <c r="V66" s="35"/>
      <c r="W66" s="35"/>
      <c r="Y66" s="36" t="s">
        <v>427</v>
      </c>
      <c r="Z66" s="38"/>
      <c r="AA66" s="38"/>
      <c r="AB66" s="38"/>
      <c r="AC66" s="37"/>
      <c r="AG66">
        <f t="shared" ref="AG66" si="3">AG65+512*1024</f>
        <v>2683830272</v>
      </c>
      <c r="AH66" t="str">
        <f t="shared" si="1"/>
        <v>9FF7FFFF</v>
      </c>
    </row>
    <row r="67" spans="4:34" x14ac:dyDescent="0.4">
      <c r="D67" s="39" t="s">
        <v>1</v>
      </c>
      <c r="E67" s="39"/>
      <c r="F67" s="39"/>
      <c r="G67" s="39"/>
      <c r="H67" s="39"/>
      <c r="I67" s="39"/>
      <c r="J67" s="39"/>
      <c r="K67" s="39"/>
      <c r="M67" s="35" t="s">
        <v>456</v>
      </c>
      <c r="N67" s="35"/>
      <c r="O67" s="35"/>
      <c r="P67" s="35"/>
      <c r="Q67" s="36"/>
      <c r="R67" s="27" t="s">
        <v>421</v>
      </c>
      <c r="S67" s="37" t="s">
        <v>459</v>
      </c>
      <c r="T67" s="35"/>
      <c r="U67" s="35"/>
      <c r="V67" s="35"/>
      <c r="W67" s="35"/>
      <c r="Y67" s="36" t="s">
        <v>540</v>
      </c>
      <c r="Z67" s="38"/>
      <c r="AA67" s="38"/>
      <c r="AB67" s="38"/>
      <c r="AC67" s="37"/>
      <c r="AG67">
        <f t="shared" ref="AG67" si="4">AG66+512*1024+511*1024*1024</f>
        <v>3220176896</v>
      </c>
      <c r="AH67" t="str">
        <f t="shared" si="1"/>
        <v>BFEFFFFF</v>
      </c>
    </row>
    <row r="68" spans="4:34" ht="18.75" customHeight="1" x14ac:dyDescent="0.4">
      <c r="D68" s="50" t="s">
        <v>550</v>
      </c>
      <c r="E68" s="51"/>
      <c r="F68" s="51"/>
      <c r="G68" s="51"/>
      <c r="H68" s="51"/>
      <c r="I68" s="51"/>
      <c r="J68" s="51"/>
      <c r="K68" s="52"/>
      <c r="M68" s="35" t="s">
        <v>461</v>
      </c>
      <c r="N68" s="35"/>
      <c r="O68" s="35"/>
      <c r="P68" s="35"/>
      <c r="Q68" s="36"/>
      <c r="R68" s="27" t="s">
        <v>421</v>
      </c>
      <c r="S68" s="37" t="s">
        <v>462</v>
      </c>
      <c r="T68" s="35"/>
      <c r="U68" s="35"/>
      <c r="V68" s="35"/>
      <c r="W68" s="35"/>
      <c r="Y68" s="36" t="s">
        <v>427</v>
      </c>
      <c r="Z68" s="38"/>
      <c r="AA68" s="38"/>
      <c r="AB68" s="38"/>
      <c r="AC68" s="37"/>
      <c r="AG68">
        <f t="shared" ref="AG68" si="5">AG67+512*1024</f>
        <v>3220701184</v>
      </c>
      <c r="AH68" t="str">
        <f t="shared" si="1"/>
        <v>BFF7FFFF</v>
      </c>
    </row>
    <row r="69" spans="4:34" x14ac:dyDescent="0.4">
      <c r="D69" s="39" t="s">
        <v>1</v>
      </c>
      <c r="E69" s="39"/>
      <c r="F69" s="39"/>
      <c r="G69" s="39"/>
      <c r="H69" s="39"/>
      <c r="I69" s="39"/>
      <c r="J69" s="39"/>
      <c r="K69" s="39"/>
      <c r="M69" s="35" t="s">
        <v>463</v>
      </c>
      <c r="N69" s="35"/>
      <c r="O69" s="35"/>
      <c r="P69" s="35"/>
      <c r="Q69" s="36"/>
      <c r="R69" s="27" t="s">
        <v>421</v>
      </c>
      <c r="S69" s="37" t="s">
        <v>466</v>
      </c>
      <c r="T69" s="35"/>
      <c r="U69" s="35"/>
      <c r="V69" s="35"/>
      <c r="W69" s="35"/>
      <c r="Y69" s="36" t="s">
        <v>540</v>
      </c>
      <c r="Z69" s="38"/>
      <c r="AA69" s="38"/>
      <c r="AB69" s="38"/>
      <c r="AC69" s="37"/>
      <c r="AG69">
        <f t="shared" ref="AG69" si="6">AG68+512*1024+511*1024*1024</f>
        <v>3757047808</v>
      </c>
      <c r="AH69" t="str">
        <f t="shared" si="1"/>
        <v>DFEFFFFF</v>
      </c>
    </row>
    <row r="70" spans="4:34" ht="18.75" customHeight="1" x14ac:dyDescent="0.4">
      <c r="D70" s="50" t="s">
        <v>551</v>
      </c>
      <c r="E70" s="51"/>
      <c r="F70" s="51"/>
      <c r="G70" s="51"/>
      <c r="H70" s="51"/>
      <c r="I70" s="51"/>
      <c r="J70" s="51"/>
      <c r="K70" s="52"/>
      <c r="M70" s="35" t="s">
        <v>468</v>
      </c>
      <c r="N70" s="35"/>
      <c r="O70" s="35"/>
      <c r="P70" s="35"/>
      <c r="Q70" s="36"/>
      <c r="R70" s="27" t="s">
        <v>421</v>
      </c>
      <c r="S70" s="37" t="s">
        <v>469</v>
      </c>
      <c r="T70" s="35"/>
      <c r="U70" s="35"/>
      <c r="V70" s="35"/>
      <c r="W70" s="35"/>
      <c r="Y70" s="36" t="s">
        <v>427</v>
      </c>
      <c r="Z70" s="38"/>
      <c r="AA70" s="38"/>
      <c r="AB70" s="38"/>
      <c r="AC70" s="37"/>
      <c r="AG70">
        <f t="shared" ref="AG70" si="7">AG69+512*1024</f>
        <v>3757572096</v>
      </c>
      <c r="AH70" t="str">
        <f t="shared" si="1"/>
        <v>DFF7FFFF</v>
      </c>
    </row>
    <row r="71" spans="4:34" x14ac:dyDescent="0.4">
      <c r="D71" s="39" t="s">
        <v>1</v>
      </c>
      <c r="E71" s="39"/>
      <c r="F71" s="39"/>
      <c r="G71" s="39"/>
      <c r="H71" s="39"/>
      <c r="I71" s="39"/>
      <c r="J71" s="39"/>
      <c r="K71" s="39"/>
      <c r="M71" s="35" t="s">
        <v>470</v>
      </c>
      <c r="N71" s="35"/>
      <c r="O71" s="35"/>
      <c r="P71" s="35"/>
      <c r="Q71" s="36"/>
      <c r="R71" s="27" t="s">
        <v>421</v>
      </c>
      <c r="S71" s="37" t="s">
        <v>473</v>
      </c>
      <c r="T71" s="35"/>
      <c r="U71" s="35"/>
      <c r="V71" s="35"/>
      <c r="W71" s="35"/>
      <c r="Y71" s="36" t="s">
        <v>540</v>
      </c>
      <c r="Z71" s="38"/>
      <c r="AA71" s="38"/>
      <c r="AB71" s="38"/>
      <c r="AC71" s="37"/>
      <c r="AG71">
        <f t="shared" ref="AG71" si="8">AG70+512*1024+511*1024*1024</f>
        <v>4293918720</v>
      </c>
      <c r="AH71" t="str">
        <f t="shared" si="1"/>
        <v>FFEFFFFF</v>
      </c>
    </row>
    <row r="72" spans="4:34" ht="18.75" customHeight="1" x14ac:dyDescent="0.4">
      <c r="D72" s="50" t="s">
        <v>552</v>
      </c>
      <c r="E72" s="51"/>
      <c r="F72" s="51"/>
      <c r="G72" s="51"/>
      <c r="H72" s="51"/>
      <c r="I72" s="51"/>
      <c r="J72" s="51"/>
      <c r="K72" s="52"/>
      <c r="M72" s="35" t="s">
        <v>475</v>
      </c>
      <c r="N72" s="35"/>
      <c r="O72" s="35"/>
      <c r="P72" s="35"/>
      <c r="Q72" s="36"/>
      <c r="R72" s="27" t="s">
        <v>421</v>
      </c>
      <c r="S72" s="37" t="s">
        <v>476</v>
      </c>
      <c r="T72" s="35"/>
      <c r="U72" s="35"/>
      <c r="V72" s="35"/>
      <c r="W72" s="35"/>
      <c r="Y72" s="36" t="s">
        <v>427</v>
      </c>
      <c r="Z72" s="38"/>
      <c r="AA72" s="38"/>
      <c r="AB72" s="38"/>
      <c r="AC72" s="37"/>
      <c r="AG72">
        <f t="shared" ref="AG72" si="9">AG71+512*1024</f>
        <v>4294443008</v>
      </c>
      <c r="AH72" t="str">
        <f t="shared" si="1"/>
        <v>FFF7FFFF</v>
      </c>
    </row>
    <row r="73" spans="4:34" x14ac:dyDescent="0.4">
      <c r="D73" s="39" t="s">
        <v>1</v>
      </c>
      <c r="E73" s="39"/>
      <c r="F73" s="39"/>
      <c r="G73" s="39"/>
      <c r="H73" s="39"/>
      <c r="I73" s="39"/>
      <c r="J73" s="39"/>
      <c r="K73" s="39"/>
      <c r="M73" s="35" t="s">
        <v>477</v>
      </c>
      <c r="N73" s="35"/>
      <c r="O73" s="35"/>
      <c r="P73" s="35"/>
      <c r="Q73" s="36"/>
      <c r="R73" s="27" t="s">
        <v>421</v>
      </c>
      <c r="S73" s="37" t="s">
        <v>480</v>
      </c>
      <c r="T73" s="35"/>
      <c r="U73" s="35"/>
      <c r="V73" s="35"/>
      <c r="W73" s="35"/>
      <c r="Y73" s="36" t="s">
        <v>540</v>
      </c>
      <c r="Z73" s="38"/>
      <c r="AA73" s="38"/>
      <c r="AB73" s="38"/>
      <c r="AC73" s="37"/>
      <c r="AG73">
        <f t="shared" ref="AG73" si="10">AG72+512*1024+511*1024*1024</f>
        <v>4830789632</v>
      </c>
      <c r="AH73" t="str">
        <f t="shared" si="1"/>
        <v>11FEFFFFF</v>
      </c>
    </row>
    <row r="74" spans="4:34" ht="18.75" customHeight="1" x14ac:dyDescent="0.4">
      <c r="D74" s="50" t="s">
        <v>553</v>
      </c>
      <c r="E74" s="51"/>
      <c r="F74" s="51"/>
      <c r="G74" s="51"/>
      <c r="H74" s="51"/>
      <c r="I74" s="51"/>
      <c r="J74" s="51"/>
      <c r="K74" s="52"/>
      <c r="M74" s="35" t="s">
        <v>482</v>
      </c>
      <c r="N74" s="35"/>
      <c r="O74" s="35"/>
      <c r="P74" s="35"/>
      <c r="Q74" s="36"/>
      <c r="R74" s="27" t="s">
        <v>421</v>
      </c>
      <c r="S74" s="37" t="s">
        <v>483</v>
      </c>
      <c r="T74" s="35"/>
      <c r="U74" s="35"/>
      <c r="V74" s="35"/>
      <c r="W74" s="35"/>
      <c r="Y74" s="36" t="s">
        <v>427</v>
      </c>
      <c r="Z74" s="38"/>
      <c r="AA74" s="38"/>
      <c r="AB74" s="38"/>
      <c r="AC74" s="37"/>
      <c r="AG74">
        <f>AG73+512*1024</f>
        <v>4831313920</v>
      </c>
      <c r="AH74" t="str">
        <f t="shared" si="1"/>
        <v>11FF7FFFF</v>
      </c>
    </row>
    <row r="75" spans="4:34" x14ac:dyDescent="0.4">
      <c r="D75" s="39" t="s">
        <v>1</v>
      </c>
      <c r="E75" s="39"/>
      <c r="F75" s="39"/>
      <c r="G75" s="39"/>
      <c r="H75" s="39"/>
      <c r="I75" s="39"/>
      <c r="J75" s="39"/>
      <c r="K75" s="39"/>
      <c r="M75" s="35" t="s">
        <v>484</v>
      </c>
      <c r="N75" s="35"/>
      <c r="O75" s="35"/>
      <c r="P75" s="35"/>
      <c r="Q75" s="36"/>
      <c r="R75" s="27" t="s">
        <v>421</v>
      </c>
      <c r="S75" s="37" t="s">
        <v>488</v>
      </c>
      <c r="T75" s="35"/>
      <c r="U75" s="35"/>
      <c r="V75" s="35"/>
      <c r="W75" s="35"/>
      <c r="Y75" s="36" t="s">
        <v>540</v>
      </c>
      <c r="Z75" s="38"/>
      <c r="AA75" s="38"/>
      <c r="AB75" s="38"/>
      <c r="AC75" s="37"/>
      <c r="AG75">
        <f>AG74+512*1024+511*1024*1024</f>
        <v>5367660544</v>
      </c>
      <c r="AH75" t="str">
        <f>DEC2HEX(AG75-1)</f>
        <v>13FEFFFFF</v>
      </c>
    </row>
    <row r="76" spans="4:34" ht="18.75" customHeight="1" x14ac:dyDescent="0.4">
      <c r="D76" s="50" t="s">
        <v>554</v>
      </c>
      <c r="E76" s="51"/>
      <c r="F76" s="51"/>
      <c r="G76" s="51"/>
      <c r="H76" s="51"/>
      <c r="I76" s="51"/>
      <c r="J76" s="51"/>
      <c r="K76" s="52"/>
      <c r="M76" s="35" t="s">
        <v>490</v>
      </c>
      <c r="N76" s="35"/>
      <c r="O76" s="35"/>
      <c r="P76" s="35"/>
      <c r="Q76" s="36"/>
      <c r="R76" s="27" t="s">
        <v>421</v>
      </c>
      <c r="S76" s="37" t="s">
        <v>491</v>
      </c>
      <c r="T76" s="35"/>
      <c r="U76" s="35"/>
      <c r="V76" s="35"/>
      <c r="W76" s="35"/>
      <c r="Y76" s="36" t="s">
        <v>427</v>
      </c>
      <c r="Z76" s="38"/>
      <c r="AA76" s="38"/>
      <c r="AB76" s="38"/>
      <c r="AC76" s="37"/>
      <c r="AG76">
        <f t="shared" ref="AG76" si="11">AG75+512*1024</f>
        <v>5368184832</v>
      </c>
      <c r="AH76" t="str">
        <f t="shared" si="1"/>
        <v>13FF7FFFF</v>
      </c>
    </row>
    <row r="77" spans="4:34" x14ac:dyDescent="0.4">
      <c r="D77" s="39" t="s">
        <v>1</v>
      </c>
      <c r="E77" s="39"/>
      <c r="F77" s="39"/>
      <c r="G77" s="39"/>
      <c r="H77" s="39"/>
      <c r="I77" s="39"/>
      <c r="J77" s="39"/>
      <c r="K77" s="39"/>
      <c r="M77" s="35" t="s">
        <v>492</v>
      </c>
      <c r="N77" s="35"/>
      <c r="O77" s="35"/>
      <c r="P77" s="35"/>
      <c r="Q77" s="36"/>
      <c r="R77" s="27" t="s">
        <v>421</v>
      </c>
      <c r="S77" s="37" t="s">
        <v>496</v>
      </c>
      <c r="T77" s="35"/>
      <c r="U77" s="35"/>
      <c r="V77" s="35"/>
      <c r="W77" s="35"/>
      <c r="Y77" s="36" t="s">
        <v>540</v>
      </c>
      <c r="Z77" s="38"/>
      <c r="AA77" s="38"/>
      <c r="AB77" s="38"/>
      <c r="AC77" s="37"/>
      <c r="AG77">
        <f t="shared" ref="AG77" si="12">AG76+512*1024+511*1024*1024</f>
        <v>5904531456</v>
      </c>
      <c r="AH77" t="str">
        <f t="shared" si="1"/>
        <v>15FEFFFFF</v>
      </c>
    </row>
    <row r="78" spans="4:34" ht="18.75" customHeight="1" x14ac:dyDescent="0.4">
      <c r="D78" s="50" t="s">
        <v>555</v>
      </c>
      <c r="E78" s="51"/>
      <c r="F78" s="51"/>
      <c r="G78" s="51"/>
      <c r="H78" s="51"/>
      <c r="I78" s="51"/>
      <c r="J78" s="51"/>
      <c r="K78" s="52"/>
      <c r="M78" s="35" t="s">
        <v>498</v>
      </c>
      <c r="N78" s="35"/>
      <c r="O78" s="35"/>
      <c r="P78" s="35"/>
      <c r="Q78" s="36"/>
      <c r="R78" s="27" t="s">
        <v>421</v>
      </c>
      <c r="S78" s="37" t="s">
        <v>499</v>
      </c>
      <c r="T78" s="35"/>
      <c r="U78" s="35"/>
      <c r="V78" s="35"/>
      <c r="W78" s="35"/>
      <c r="Y78" s="36" t="s">
        <v>427</v>
      </c>
      <c r="Z78" s="38"/>
      <c r="AA78" s="38"/>
      <c r="AB78" s="38"/>
      <c r="AC78" s="37"/>
      <c r="AG78">
        <f t="shared" ref="AG78" si="13">AG77+512*1024</f>
        <v>5905055744</v>
      </c>
      <c r="AH78" t="str">
        <f t="shared" si="1"/>
        <v>15FF7FFFF</v>
      </c>
    </row>
    <row r="79" spans="4:34" x14ac:dyDescent="0.4">
      <c r="D79" s="39" t="s">
        <v>1</v>
      </c>
      <c r="E79" s="39"/>
      <c r="F79" s="39"/>
      <c r="G79" s="39"/>
      <c r="H79" s="39"/>
      <c r="I79" s="39"/>
      <c r="J79" s="39"/>
      <c r="K79" s="39"/>
      <c r="M79" s="35" t="s">
        <v>500</v>
      </c>
      <c r="N79" s="35"/>
      <c r="O79" s="35"/>
      <c r="P79" s="35"/>
      <c r="Q79" s="36"/>
      <c r="R79" s="27" t="s">
        <v>421</v>
      </c>
      <c r="S79" s="37" t="s">
        <v>503</v>
      </c>
      <c r="T79" s="35"/>
      <c r="U79" s="35"/>
      <c r="V79" s="35"/>
      <c r="W79" s="35"/>
      <c r="Y79" s="36" t="s">
        <v>540</v>
      </c>
      <c r="Z79" s="38"/>
      <c r="AA79" s="38"/>
      <c r="AB79" s="38"/>
      <c r="AC79" s="37"/>
      <c r="AG79">
        <f t="shared" ref="AG79" si="14">AG78+512*1024+511*1024*1024</f>
        <v>6441402368</v>
      </c>
      <c r="AH79" t="str">
        <f t="shared" si="1"/>
        <v>17FEFFFFF</v>
      </c>
    </row>
    <row r="80" spans="4:34" ht="18.75" customHeight="1" x14ac:dyDescent="0.4">
      <c r="D80" s="50" t="s">
        <v>556</v>
      </c>
      <c r="E80" s="51"/>
      <c r="F80" s="51"/>
      <c r="G80" s="51"/>
      <c r="H80" s="51"/>
      <c r="I80" s="51"/>
      <c r="J80" s="51"/>
      <c r="K80" s="52"/>
      <c r="M80" s="35" t="s">
        <v>505</v>
      </c>
      <c r="N80" s="35"/>
      <c r="O80" s="35"/>
      <c r="P80" s="35"/>
      <c r="Q80" s="36"/>
      <c r="R80" s="27" t="s">
        <v>421</v>
      </c>
      <c r="S80" s="37" t="s">
        <v>506</v>
      </c>
      <c r="T80" s="35"/>
      <c r="U80" s="35"/>
      <c r="V80" s="35"/>
      <c r="W80" s="35"/>
      <c r="Y80" s="36" t="s">
        <v>427</v>
      </c>
      <c r="Z80" s="38"/>
      <c r="AA80" s="38"/>
      <c r="AB80" s="38"/>
      <c r="AC80" s="37"/>
      <c r="AG80">
        <f t="shared" ref="AG80" si="15">AG79+512*1024</f>
        <v>6441926656</v>
      </c>
      <c r="AH80" t="str">
        <f t="shared" si="1"/>
        <v>17FF7FFFF</v>
      </c>
    </row>
    <row r="81" spans="4:34" x14ac:dyDescent="0.4">
      <c r="D81" s="39" t="s">
        <v>1</v>
      </c>
      <c r="E81" s="39"/>
      <c r="F81" s="39"/>
      <c r="G81" s="39"/>
      <c r="H81" s="39"/>
      <c r="I81" s="39"/>
      <c r="J81" s="39"/>
      <c r="K81" s="39"/>
      <c r="M81" s="35" t="s">
        <v>507</v>
      </c>
      <c r="N81" s="35"/>
      <c r="O81" s="35"/>
      <c r="P81" s="35"/>
      <c r="Q81" s="36"/>
      <c r="R81" s="27" t="s">
        <v>421</v>
      </c>
      <c r="S81" s="37" t="s">
        <v>510</v>
      </c>
      <c r="T81" s="35"/>
      <c r="U81" s="35"/>
      <c r="V81" s="35"/>
      <c r="W81" s="35"/>
      <c r="Y81" s="36" t="s">
        <v>540</v>
      </c>
      <c r="Z81" s="38"/>
      <c r="AA81" s="38"/>
      <c r="AB81" s="38"/>
      <c r="AC81" s="37"/>
      <c r="AG81">
        <f t="shared" ref="AG81" si="16">AG80+512*1024+511*1024*1024</f>
        <v>6978273280</v>
      </c>
      <c r="AH81" t="str">
        <f t="shared" si="1"/>
        <v>19FEFFFFF</v>
      </c>
    </row>
    <row r="82" spans="4:34" ht="18.75" customHeight="1" x14ac:dyDescent="0.4">
      <c r="D82" s="50" t="s">
        <v>557</v>
      </c>
      <c r="E82" s="51"/>
      <c r="F82" s="51"/>
      <c r="G82" s="51"/>
      <c r="H82" s="51"/>
      <c r="I82" s="51"/>
      <c r="J82" s="51"/>
      <c r="K82" s="52"/>
      <c r="M82" s="35" t="s">
        <v>512</v>
      </c>
      <c r="N82" s="35"/>
      <c r="O82" s="35"/>
      <c r="P82" s="35"/>
      <c r="Q82" s="36"/>
      <c r="R82" s="27" t="s">
        <v>421</v>
      </c>
      <c r="S82" s="37" t="s">
        <v>513</v>
      </c>
      <c r="T82" s="35"/>
      <c r="U82" s="35"/>
      <c r="V82" s="35"/>
      <c r="W82" s="35"/>
      <c r="Y82" s="36" t="s">
        <v>427</v>
      </c>
      <c r="Z82" s="38"/>
      <c r="AA82" s="38"/>
      <c r="AB82" s="38"/>
      <c r="AC82" s="37"/>
      <c r="AG82">
        <f t="shared" ref="AG82" si="17">AG81+512*1024</f>
        <v>6978797568</v>
      </c>
      <c r="AH82" t="str">
        <f t="shared" si="1"/>
        <v>19FF7FFFF</v>
      </c>
    </row>
    <row r="83" spans="4:34" x14ac:dyDescent="0.4">
      <c r="D83" s="39" t="s">
        <v>1</v>
      </c>
      <c r="E83" s="39"/>
      <c r="F83" s="39"/>
      <c r="G83" s="39"/>
      <c r="H83" s="39"/>
      <c r="I83" s="39"/>
      <c r="J83" s="39"/>
      <c r="K83" s="39"/>
      <c r="M83" s="35" t="s">
        <v>514</v>
      </c>
      <c r="N83" s="35"/>
      <c r="O83" s="35"/>
      <c r="P83" s="35"/>
      <c r="Q83" s="36"/>
      <c r="R83" s="27" t="s">
        <v>421</v>
      </c>
      <c r="S83" s="37" t="s">
        <v>517</v>
      </c>
      <c r="T83" s="35"/>
      <c r="U83" s="35"/>
      <c r="V83" s="35"/>
      <c r="W83" s="35"/>
      <c r="Y83" s="36" t="s">
        <v>540</v>
      </c>
      <c r="Z83" s="38"/>
      <c r="AA83" s="38"/>
      <c r="AB83" s="38"/>
      <c r="AC83" s="37"/>
      <c r="AG83">
        <f t="shared" ref="AG83" si="18">AG82+512*1024+511*1024*1024</f>
        <v>7515144192</v>
      </c>
      <c r="AH83" t="str">
        <f t="shared" si="1"/>
        <v>1BFEFFFFF</v>
      </c>
    </row>
    <row r="84" spans="4:34" ht="18.75" customHeight="1" x14ac:dyDescent="0.4">
      <c r="D84" s="50" t="s">
        <v>558</v>
      </c>
      <c r="E84" s="51"/>
      <c r="F84" s="51"/>
      <c r="G84" s="51"/>
      <c r="H84" s="51"/>
      <c r="I84" s="51"/>
      <c r="J84" s="51"/>
      <c r="K84" s="52"/>
      <c r="M84" s="35" t="s">
        <v>519</v>
      </c>
      <c r="N84" s="35"/>
      <c r="O84" s="35"/>
      <c r="P84" s="35"/>
      <c r="Q84" s="36"/>
      <c r="R84" s="27" t="s">
        <v>421</v>
      </c>
      <c r="S84" s="37" t="s">
        <v>520</v>
      </c>
      <c r="T84" s="35"/>
      <c r="U84" s="35"/>
      <c r="V84" s="35"/>
      <c r="W84" s="35"/>
      <c r="Y84" s="36" t="s">
        <v>427</v>
      </c>
      <c r="Z84" s="38"/>
      <c r="AA84" s="38"/>
      <c r="AB84" s="38"/>
      <c r="AC84" s="37"/>
      <c r="AG84">
        <f t="shared" ref="AG84" si="19">AG83+512*1024</f>
        <v>7515668480</v>
      </c>
      <c r="AH84" t="str">
        <f t="shared" si="1"/>
        <v>1BFF7FFFF</v>
      </c>
    </row>
    <row r="85" spans="4:34" x14ac:dyDescent="0.4">
      <c r="D85" s="39" t="s">
        <v>1</v>
      </c>
      <c r="E85" s="39"/>
      <c r="F85" s="39"/>
      <c r="G85" s="39"/>
      <c r="H85" s="39"/>
      <c r="I85" s="39"/>
      <c r="J85" s="39"/>
      <c r="K85" s="39"/>
      <c r="M85" s="35" t="s">
        <v>521</v>
      </c>
      <c r="N85" s="35"/>
      <c r="O85" s="35"/>
      <c r="P85" s="35"/>
      <c r="Q85" s="36"/>
      <c r="R85" s="27" t="s">
        <v>421</v>
      </c>
      <c r="S85" s="37" t="s">
        <v>524</v>
      </c>
      <c r="T85" s="35"/>
      <c r="U85" s="35"/>
      <c r="V85" s="35"/>
      <c r="W85" s="35"/>
      <c r="Y85" s="36" t="s">
        <v>540</v>
      </c>
      <c r="Z85" s="38"/>
      <c r="AA85" s="38"/>
      <c r="AB85" s="38"/>
      <c r="AC85" s="37"/>
      <c r="AG85">
        <f t="shared" ref="AG85" si="20">AG84+512*1024+511*1024*1024</f>
        <v>8052015104</v>
      </c>
      <c r="AH85" t="str">
        <f t="shared" si="1"/>
        <v>1DFEFFFFF</v>
      </c>
    </row>
    <row r="86" spans="4:34" ht="18.75" customHeight="1" x14ac:dyDescent="0.4">
      <c r="D86" s="50" t="s">
        <v>559</v>
      </c>
      <c r="E86" s="51"/>
      <c r="F86" s="51"/>
      <c r="G86" s="51"/>
      <c r="H86" s="51"/>
      <c r="I86" s="51"/>
      <c r="J86" s="51"/>
      <c r="K86" s="52"/>
      <c r="M86" s="35" t="s">
        <v>526</v>
      </c>
      <c r="N86" s="35"/>
      <c r="O86" s="35"/>
      <c r="P86" s="35"/>
      <c r="Q86" s="36"/>
      <c r="R86" s="27" t="s">
        <v>421</v>
      </c>
      <c r="S86" s="37" t="s">
        <v>527</v>
      </c>
      <c r="T86" s="35"/>
      <c r="U86" s="35"/>
      <c r="V86" s="35"/>
      <c r="W86" s="35"/>
      <c r="Y86" s="36" t="s">
        <v>427</v>
      </c>
      <c r="Z86" s="38"/>
      <c r="AA86" s="38"/>
      <c r="AB86" s="38"/>
      <c r="AC86" s="37"/>
      <c r="AG86">
        <f t="shared" ref="AG86" si="21">AG85+512*1024</f>
        <v>8052539392</v>
      </c>
      <c r="AH86" t="str">
        <f t="shared" si="1"/>
        <v>1DFF7FFFF</v>
      </c>
    </row>
    <row r="87" spans="4:34" x14ac:dyDescent="0.4">
      <c r="D87" s="39" t="s">
        <v>1</v>
      </c>
      <c r="E87" s="39"/>
      <c r="F87" s="39"/>
      <c r="G87" s="39"/>
      <c r="H87" s="39"/>
      <c r="I87" s="39"/>
      <c r="J87" s="39"/>
      <c r="K87" s="39"/>
      <c r="M87" s="35" t="s">
        <v>528</v>
      </c>
      <c r="N87" s="35"/>
      <c r="O87" s="35"/>
      <c r="P87" s="35"/>
      <c r="Q87" s="36"/>
      <c r="R87" s="27" t="s">
        <v>421</v>
      </c>
      <c r="S87" s="37" t="s">
        <v>531</v>
      </c>
      <c r="T87" s="35"/>
      <c r="U87" s="35"/>
      <c r="V87" s="35"/>
      <c r="W87" s="35"/>
      <c r="Y87" s="36" t="s">
        <v>541</v>
      </c>
      <c r="Z87" s="38"/>
      <c r="AA87" s="38"/>
      <c r="AB87" s="38"/>
      <c r="AC87" s="37"/>
      <c r="AG87">
        <f>AG86+512*1024+256*1024*1024</f>
        <v>8321499136</v>
      </c>
      <c r="AH87" t="str">
        <f>DEC2HEX(AG87-1)</f>
        <v>1EFFFFFFF</v>
      </c>
    </row>
    <row r="88" spans="4:34" x14ac:dyDescent="0.4">
      <c r="D88" s="44" t="s">
        <v>560</v>
      </c>
      <c r="E88" s="45"/>
      <c r="F88" s="45"/>
      <c r="G88" s="45"/>
      <c r="H88" s="45"/>
      <c r="I88" s="45"/>
      <c r="J88" s="45"/>
      <c r="K88" s="46"/>
      <c r="M88" s="47" t="s">
        <v>238</v>
      </c>
      <c r="N88" s="48"/>
      <c r="O88" s="48"/>
      <c r="P88" s="48"/>
      <c r="Q88" s="48"/>
      <c r="R88" s="28" t="s">
        <v>421</v>
      </c>
      <c r="S88" s="48" t="s">
        <v>533</v>
      </c>
      <c r="T88" s="48"/>
      <c r="U88" s="48"/>
      <c r="V88" s="48"/>
      <c r="W88" s="49"/>
      <c r="Y88" s="47" t="s">
        <v>534</v>
      </c>
      <c r="Z88" s="48"/>
      <c r="AA88" s="48"/>
      <c r="AB88" s="48"/>
      <c r="AC88" s="49"/>
      <c r="AG88">
        <f>AG87+32*1024*1024</f>
        <v>8355053568</v>
      </c>
      <c r="AH88" t="str">
        <f>DEC2HEX(AG88-1)</f>
        <v>1F1FFFFFF</v>
      </c>
    </row>
    <row r="89" spans="4:34" ht="18.75" customHeight="1" x14ac:dyDescent="0.4">
      <c r="D89" s="50" t="s">
        <v>561</v>
      </c>
      <c r="E89" s="51"/>
      <c r="F89" s="51"/>
      <c r="G89" s="51"/>
      <c r="H89" s="51"/>
      <c r="I89" s="51"/>
      <c r="J89" s="51"/>
      <c r="K89" s="52"/>
      <c r="M89" s="35" t="s">
        <v>235</v>
      </c>
      <c r="N89" s="35"/>
      <c r="O89" s="35"/>
      <c r="P89" s="35"/>
      <c r="Q89" s="36"/>
      <c r="R89" s="27" t="s">
        <v>421</v>
      </c>
      <c r="S89" s="37" t="s">
        <v>536</v>
      </c>
      <c r="T89" s="35"/>
      <c r="U89" s="35"/>
      <c r="V89" s="35"/>
      <c r="W89" s="35"/>
      <c r="Y89" s="36" t="s">
        <v>427</v>
      </c>
      <c r="Z89" s="38"/>
      <c r="AA89" s="38"/>
      <c r="AB89" s="38"/>
      <c r="AC89" s="37"/>
      <c r="AG89">
        <f>AG88+512*1024</f>
        <v>8355577856</v>
      </c>
      <c r="AH89" t="str">
        <f t="shared" ref="AH89:AH90" si="22">DEC2HEX(AG89-1)</f>
        <v>1F207FFFF</v>
      </c>
    </row>
    <row r="90" spans="4:34" x14ac:dyDescent="0.4">
      <c r="D90" s="39" t="s">
        <v>1</v>
      </c>
      <c r="E90" s="39"/>
      <c r="F90" s="39"/>
      <c r="G90" s="39"/>
      <c r="H90" s="39"/>
      <c r="I90" s="39"/>
      <c r="J90" s="39"/>
      <c r="K90" s="39"/>
      <c r="M90" s="35" t="s">
        <v>236</v>
      </c>
      <c r="N90" s="35"/>
      <c r="O90" s="35"/>
      <c r="P90" s="35"/>
      <c r="Q90" s="36"/>
      <c r="R90" s="27" t="s">
        <v>421</v>
      </c>
      <c r="S90" s="37" t="s">
        <v>537</v>
      </c>
      <c r="T90" s="35"/>
      <c r="U90" s="35"/>
      <c r="V90" s="35"/>
      <c r="W90" s="35"/>
      <c r="Y90" s="36" t="s">
        <v>539</v>
      </c>
      <c r="Z90" s="38"/>
      <c r="AA90" s="38"/>
      <c r="AB90" s="38"/>
      <c r="AC90" s="37"/>
      <c r="AG90">
        <f>AG89+223*1024*1024+512*1024</f>
        <v>8589934592</v>
      </c>
      <c r="AH90" t="str">
        <f t="shared" si="22"/>
        <v>1FFFFFFFF</v>
      </c>
    </row>
  </sheetData>
  <mergeCells count="338">
    <mergeCell ref="D90:K90"/>
    <mergeCell ref="M90:Q90"/>
    <mergeCell ref="S90:W90"/>
    <mergeCell ref="Y90:AC90"/>
    <mergeCell ref="Y81:AC81"/>
    <mergeCell ref="D88:K88"/>
    <mergeCell ref="M88:Q88"/>
    <mergeCell ref="S88:W88"/>
    <mergeCell ref="Y88:AC88"/>
    <mergeCell ref="D89:K89"/>
    <mergeCell ref="M89:Q89"/>
    <mergeCell ref="S89:W89"/>
    <mergeCell ref="Y89:AC89"/>
    <mergeCell ref="D86:K86"/>
    <mergeCell ref="M86:Q86"/>
    <mergeCell ref="S86:W86"/>
    <mergeCell ref="Y86:AC86"/>
    <mergeCell ref="D87:K87"/>
    <mergeCell ref="M87:Q87"/>
    <mergeCell ref="S87:W87"/>
    <mergeCell ref="Y87:AC87"/>
    <mergeCell ref="D84:K84"/>
    <mergeCell ref="M84:Q84"/>
    <mergeCell ref="S84:W84"/>
    <mergeCell ref="Y84:AC84"/>
    <mergeCell ref="D85:K85"/>
    <mergeCell ref="M85:Q85"/>
    <mergeCell ref="S85:W85"/>
    <mergeCell ref="Y85:AC85"/>
    <mergeCell ref="D82:K82"/>
    <mergeCell ref="M82:Q82"/>
    <mergeCell ref="S82:W82"/>
    <mergeCell ref="Y82:AC82"/>
    <mergeCell ref="D83:K83"/>
    <mergeCell ref="M83:Q83"/>
    <mergeCell ref="S83:W83"/>
    <mergeCell ref="Y83:AC83"/>
    <mergeCell ref="D80:K80"/>
    <mergeCell ref="M80:Q80"/>
    <mergeCell ref="S80:W80"/>
    <mergeCell ref="Y80:AC80"/>
    <mergeCell ref="D81:K81"/>
    <mergeCell ref="M81:Q81"/>
    <mergeCell ref="S81:W81"/>
    <mergeCell ref="D78:K78"/>
    <mergeCell ref="M78:Q78"/>
    <mergeCell ref="S78:W78"/>
    <mergeCell ref="Y78:AC78"/>
    <mergeCell ref="D79:K79"/>
    <mergeCell ref="M79:Q79"/>
    <mergeCell ref="S79:W79"/>
    <mergeCell ref="Y79:AC79"/>
    <mergeCell ref="D76:K76"/>
    <mergeCell ref="M76:Q76"/>
    <mergeCell ref="S76:W76"/>
    <mergeCell ref="Y76:AC76"/>
    <mergeCell ref="D77:K77"/>
    <mergeCell ref="M77:Q77"/>
    <mergeCell ref="S77:W77"/>
    <mergeCell ref="Y77:AC77"/>
    <mergeCell ref="D74:K74"/>
    <mergeCell ref="M74:Q74"/>
    <mergeCell ref="S74:W74"/>
    <mergeCell ref="Y74:AC74"/>
    <mergeCell ref="D75:K75"/>
    <mergeCell ref="M75:Q75"/>
    <mergeCell ref="S75:W75"/>
    <mergeCell ref="Y75:AC75"/>
    <mergeCell ref="D72:K72"/>
    <mergeCell ref="M72:Q72"/>
    <mergeCell ref="S72:W72"/>
    <mergeCell ref="Y72:AC72"/>
    <mergeCell ref="D73:K73"/>
    <mergeCell ref="M73:Q73"/>
    <mergeCell ref="S73:W73"/>
    <mergeCell ref="Y73:AC73"/>
    <mergeCell ref="D70:K70"/>
    <mergeCell ref="M70:Q70"/>
    <mergeCell ref="S70:W70"/>
    <mergeCell ref="Y70:AC70"/>
    <mergeCell ref="D71:K71"/>
    <mergeCell ref="M71:Q71"/>
    <mergeCell ref="S71:W71"/>
    <mergeCell ref="Y71:AC71"/>
    <mergeCell ref="D68:K68"/>
    <mergeCell ref="M68:Q68"/>
    <mergeCell ref="S68:W68"/>
    <mergeCell ref="Y68:AC68"/>
    <mergeCell ref="D69:K69"/>
    <mergeCell ref="M69:Q69"/>
    <mergeCell ref="S69:W69"/>
    <mergeCell ref="Y69:AC69"/>
    <mergeCell ref="D66:K66"/>
    <mergeCell ref="M66:Q66"/>
    <mergeCell ref="S66:W66"/>
    <mergeCell ref="Y66:AC66"/>
    <mergeCell ref="D67:K67"/>
    <mergeCell ref="M67:Q67"/>
    <mergeCell ref="S67:W67"/>
    <mergeCell ref="Y67:AC67"/>
    <mergeCell ref="D64:K64"/>
    <mergeCell ref="M64:Q64"/>
    <mergeCell ref="S64:W64"/>
    <mergeCell ref="Y64:AC64"/>
    <mergeCell ref="D65:K65"/>
    <mergeCell ref="M65:Q65"/>
    <mergeCell ref="S65:W65"/>
    <mergeCell ref="Y65:AC65"/>
    <mergeCell ref="D62:K62"/>
    <mergeCell ref="M62:Q62"/>
    <mergeCell ref="S62:W62"/>
    <mergeCell ref="Y62:AC62"/>
    <mergeCell ref="D63:K63"/>
    <mergeCell ref="M63:Q63"/>
    <mergeCell ref="S63:W63"/>
    <mergeCell ref="Y63:AC63"/>
    <mergeCell ref="D60:K60"/>
    <mergeCell ref="M60:Q60"/>
    <mergeCell ref="S60:W60"/>
    <mergeCell ref="Y60:AC60"/>
    <mergeCell ref="D61:K61"/>
    <mergeCell ref="M61:Q61"/>
    <mergeCell ref="S61:W61"/>
    <mergeCell ref="Y61:AC61"/>
    <mergeCell ref="D58:K58"/>
    <mergeCell ref="M58:Q58"/>
    <mergeCell ref="S58:W58"/>
    <mergeCell ref="Y58:AC58"/>
    <mergeCell ref="D59:K59"/>
    <mergeCell ref="M59:Q59"/>
    <mergeCell ref="S59:W59"/>
    <mergeCell ref="Y59:AC59"/>
    <mergeCell ref="D56:K56"/>
    <mergeCell ref="M56:W56"/>
    <mergeCell ref="Y56:AC56"/>
    <mergeCell ref="D57:K57"/>
    <mergeCell ref="M57:Q57"/>
    <mergeCell ref="S57:W57"/>
    <mergeCell ref="Y57:AC57"/>
    <mergeCell ref="D52:K52"/>
    <mergeCell ref="M52:Q52"/>
    <mergeCell ref="S52:W52"/>
    <mergeCell ref="Y52:AC52"/>
    <mergeCell ref="D53:K53"/>
    <mergeCell ref="M53:Q53"/>
    <mergeCell ref="S53:W53"/>
    <mergeCell ref="Y53:AC53"/>
    <mergeCell ref="D50:K50"/>
    <mergeCell ref="M50:Q50"/>
    <mergeCell ref="S50:W50"/>
    <mergeCell ref="Y50:AC50"/>
    <mergeCell ref="D51:K51"/>
    <mergeCell ref="M51:Q51"/>
    <mergeCell ref="S51:W51"/>
    <mergeCell ref="Y51:AC51"/>
    <mergeCell ref="D48:K48"/>
    <mergeCell ref="M48:Q48"/>
    <mergeCell ref="S48:W48"/>
    <mergeCell ref="Y48:AC48"/>
    <mergeCell ref="D49:K49"/>
    <mergeCell ref="M49:Q49"/>
    <mergeCell ref="S49:W49"/>
    <mergeCell ref="Y49:AC49"/>
    <mergeCell ref="D46:K46"/>
    <mergeCell ref="M46:Q46"/>
    <mergeCell ref="S46:W46"/>
    <mergeCell ref="Y46:AC46"/>
    <mergeCell ref="D47:K47"/>
    <mergeCell ref="M47:Q47"/>
    <mergeCell ref="S47:W47"/>
    <mergeCell ref="Y47:AC47"/>
    <mergeCell ref="D44:K44"/>
    <mergeCell ref="M44:Q44"/>
    <mergeCell ref="S44:W44"/>
    <mergeCell ref="Y44:AC44"/>
    <mergeCell ref="D45:K45"/>
    <mergeCell ref="M45:Q45"/>
    <mergeCell ref="S45:W45"/>
    <mergeCell ref="Y45:AC45"/>
    <mergeCell ref="D42:K42"/>
    <mergeCell ref="M42:Q42"/>
    <mergeCell ref="S42:W42"/>
    <mergeCell ref="Y42:AC42"/>
    <mergeCell ref="D43:K43"/>
    <mergeCell ref="M43:Q43"/>
    <mergeCell ref="S43:W43"/>
    <mergeCell ref="Y43:AC43"/>
    <mergeCell ref="D40:K40"/>
    <mergeCell ref="M40:Q40"/>
    <mergeCell ref="S40:W40"/>
    <mergeCell ref="Y40:AC40"/>
    <mergeCell ref="D41:K41"/>
    <mergeCell ref="M41:Q41"/>
    <mergeCell ref="S41:W41"/>
    <mergeCell ref="Y41:AC41"/>
    <mergeCell ref="D38:K38"/>
    <mergeCell ref="M38:Q38"/>
    <mergeCell ref="S38:W38"/>
    <mergeCell ref="Y38:AC38"/>
    <mergeCell ref="D39:K39"/>
    <mergeCell ref="M39:Q39"/>
    <mergeCell ref="S39:W39"/>
    <mergeCell ref="Y39:AC39"/>
    <mergeCell ref="D36:K36"/>
    <mergeCell ref="M36:Q36"/>
    <mergeCell ref="S36:W36"/>
    <mergeCell ref="Y36:AC36"/>
    <mergeCell ref="D37:K37"/>
    <mergeCell ref="M37:Q37"/>
    <mergeCell ref="S37:W37"/>
    <mergeCell ref="Y37:AC37"/>
    <mergeCell ref="D34:K34"/>
    <mergeCell ref="M34:Q34"/>
    <mergeCell ref="S34:W34"/>
    <mergeCell ref="Y34:AC34"/>
    <mergeCell ref="D35:K35"/>
    <mergeCell ref="M35:Q35"/>
    <mergeCell ref="S35:W35"/>
    <mergeCell ref="Y35:AC35"/>
    <mergeCell ref="D32:K32"/>
    <mergeCell ref="M32:Q32"/>
    <mergeCell ref="S32:W32"/>
    <mergeCell ref="Y32:AC32"/>
    <mergeCell ref="D33:K33"/>
    <mergeCell ref="M33:Q33"/>
    <mergeCell ref="S33:W33"/>
    <mergeCell ref="Y33:AC33"/>
    <mergeCell ref="D30:K30"/>
    <mergeCell ref="M30:Q30"/>
    <mergeCell ref="S30:W30"/>
    <mergeCell ref="Y30:AC30"/>
    <mergeCell ref="D31:K31"/>
    <mergeCell ref="M31:Q31"/>
    <mergeCell ref="S31:W31"/>
    <mergeCell ref="Y31:AC31"/>
    <mergeCell ref="D28:K28"/>
    <mergeCell ref="M28:Q28"/>
    <mergeCell ref="S28:W28"/>
    <mergeCell ref="Y28:AC28"/>
    <mergeCell ref="D29:K29"/>
    <mergeCell ref="M29:Q29"/>
    <mergeCell ref="S29:W29"/>
    <mergeCell ref="Y29:AC29"/>
    <mergeCell ref="D26:K26"/>
    <mergeCell ref="M26:Q26"/>
    <mergeCell ref="S26:W26"/>
    <mergeCell ref="Y26:AC26"/>
    <mergeCell ref="D27:K27"/>
    <mergeCell ref="M27:Q27"/>
    <mergeCell ref="S27:W27"/>
    <mergeCell ref="Y27:AC27"/>
    <mergeCell ref="D24:K24"/>
    <mergeCell ref="M24:Q24"/>
    <mergeCell ref="S24:W24"/>
    <mergeCell ref="Y24:AC24"/>
    <mergeCell ref="D25:K25"/>
    <mergeCell ref="M25:Q25"/>
    <mergeCell ref="S25:W25"/>
    <mergeCell ref="Y25:AC25"/>
    <mergeCell ref="D22:K22"/>
    <mergeCell ref="M22:Q22"/>
    <mergeCell ref="S22:W22"/>
    <mergeCell ref="Y22:AC22"/>
    <mergeCell ref="D23:K23"/>
    <mergeCell ref="M23:Q23"/>
    <mergeCell ref="S23:W23"/>
    <mergeCell ref="Y23:AC23"/>
    <mergeCell ref="D20:K20"/>
    <mergeCell ref="M20:Q20"/>
    <mergeCell ref="S20:W20"/>
    <mergeCell ref="Y20:AC20"/>
    <mergeCell ref="D21:K21"/>
    <mergeCell ref="M21:Q21"/>
    <mergeCell ref="S21:W21"/>
    <mergeCell ref="Y21:AC21"/>
    <mergeCell ref="D18:K18"/>
    <mergeCell ref="M18:Q18"/>
    <mergeCell ref="S18:W18"/>
    <mergeCell ref="Y18:AC18"/>
    <mergeCell ref="D19:K19"/>
    <mergeCell ref="M19:Q19"/>
    <mergeCell ref="S19:W19"/>
    <mergeCell ref="Y19:AC19"/>
    <mergeCell ref="D16:K16"/>
    <mergeCell ref="M16:Q16"/>
    <mergeCell ref="S16:W16"/>
    <mergeCell ref="Y16:AC16"/>
    <mergeCell ref="D17:K17"/>
    <mergeCell ref="M17:Q17"/>
    <mergeCell ref="S17:W17"/>
    <mergeCell ref="Y17:AC17"/>
    <mergeCell ref="D14:K14"/>
    <mergeCell ref="M14:Q14"/>
    <mergeCell ref="S14:W14"/>
    <mergeCell ref="Y14:AC14"/>
    <mergeCell ref="D15:K15"/>
    <mergeCell ref="M15:Q15"/>
    <mergeCell ref="S15:W15"/>
    <mergeCell ref="Y15:AC15"/>
    <mergeCell ref="D12:K12"/>
    <mergeCell ref="M12:Q12"/>
    <mergeCell ref="S12:W12"/>
    <mergeCell ref="Y12:AC12"/>
    <mergeCell ref="D13:K13"/>
    <mergeCell ref="M13:Q13"/>
    <mergeCell ref="S13:W13"/>
    <mergeCell ref="Y13:AC13"/>
    <mergeCell ref="D10:K10"/>
    <mergeCell ref="M10:Q10"/>
    <mergeCell ref="S10:W10"/>
    <mergeCell ref="Y10:AC10"/>
    <mergeCell ref="D11:K11"/>
    <mergeCell ref="M11:Q11"/>
    <mergeCell ref="S11:W11"/>
    <mergeCell ref="Y11:AC11"/>
    <mergeCell ref="D8:K8"/>
    <mergeCell ref="M8:Q8"/>
    <mergeCell ref="S8:W8"/>
    <mergeCell ref="Y8:AC8"/>
    <mergeCell ref="D9:K9"/>
    <mergeCell ref="M9:Q9"/>
    <mergeCell ref="S9:W9"/>
    <mergeCell ref="Y9:AC9"/>
    <mergeCell ref="D6:K6"/>
    <mergeCell ref="M6:Q6"/>
    <mergeCell ref="S6:W6"/>
    <mergeCell ref="Y6:AC6"/>
    <mergeCell ref="D7:K7"/>
    <mergeCell ref="M7:Q7"/>
    <mergeCell ref="S7:W7"/>
    <mergeCell ref="Y7:AC7"/>
    <mergeCell ref="D4:K4"/>
    <mergeCell ref="M4:W4"/>
    <mergeCell ref="Y4:AC4"/>
    <mergeCell ref="D5:K5"/>
    <mergeCell ref="M5:Q5"/>
    <mergeCell ref="S5:W5"/>
    <mergeCell ref="Y5:AC5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2D48F-DB58-4926-846D-7E5D1B242A37}">
  <dimension ref="L5:DO113"/>
  <sheetViews>
    <sheetView showGridLines="0" zoomScale="70" zoomScaleNormal="70" workbookViewId="0">
      <selection activeCell="CX16" sqref="CX16"/>
    </sheetView>
  </sheetViews>
  <sheetFormatPr defaultRowHeight="18.75" x14ac:dyDescent="0.4"/>
  <cols>
    <col min="1" max="190" width="3.625" customWidth="1"/>
  </cols>
  <sheetData>
    <row r="5" spans="12:97" x14ac:dyDescent="0.4">
      <c r="L5" s="140" t="s">
        <v>51</v>
      </c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0"/>
      <c r="AF5" s="140"/>
      <c r="AG5" s="140"/>
      <c r="AH5" s="140"/>
      <c r="AI5" s="140"/>
      <c r="AJ5" s="140"/>
      <c r="AK5" s="140"/>
      <c r="AL5" s="140"/>
      <c r="AM5" s="140"/>
      <c r="AN5" s="140"/>
      <c r="AO5" s="140"/>
      <c r="AP5" s="140"/>
      <c r="AQ5" s="140"/>
      <c r="AR5" s="140"/>
      <c r="AS5" s="140"/>
      <c r="AT5" s="140"/>
      <c r="AU5" s="140"/>
      <c r="AV5" s="140"/>
      <c r="AW5" s="140"/>
      <c r="AX5" s="140"/>
      <c r="AY5" s="140"/>
      <c r="AZ5" s="140"/>
      <c r="BA5" s="140"/>
      <c r="BB5" s="140"/>
    </row>
    <row r="6" spans="12:97" x14ac:dyDescent="0.4">
      <c r="L6" s="140" t="s">
        <v>52</v>
      </c>
      <c r="M6" s="140"/>
      <c r="N6" s="140"/>
      <c r="O6" s="140"/>
      <c r="P6" s="140"/>
      <c r="Q6" s="140"/>
      <c r="R6" s="140"/>
      <c r="S6" s="140"/>
      <c r="T6" s="140" t="s">
        <v>53</v>
      </c>
      <c r="U6" s="140"/>
      <c r="V6" s="140"/>
      <c r="W6" s="140" t="s">
        <v>17</v>
      </c>
      <c r="X6" s="140"/>
      <c r="Y6" s="140" t="s">
        <v>54</v>
      </c>
      <c r="Z6" s="140"/>
      <c r="AA6" s="140"/>
      <c r="AB6" s="140"/>
      <c r="AC6" s="140"/>
      <c r="AD6" s="140"/>
      <c r="AE6" s="141" t="s">
        <v>55</v>
      </c>
      <c r="AF6" s="141"/>
      <c r="AG6" s="140" t="s">
        <v>56</v>
      </c>
      <c r="AH6" s="140"/>
      <c r="AI6" s="140"/>
      <c r="AJ6" s="140"/>
      <c r="AK6" s="140"/>
      <c r="AL6" s="140"/>
      <c r="AM6" s="140"/>
      <c r="AN6" s="140"/>
      <c r="AO6" s="140"/>
      <c r="AP6" s="140"/>
      <c r="AQ6" s="140"/>
      <c r="AR6" s="140"/>
      <c r="AS6" s="140"/>
      <c r="AT6" s="140"/>
      <c r="AU6" s="140"/>
      <c r="AV6" s="140"/>
      <c r="AW6" s="140"/>
      <c r="AX6" s="140"/>
      <c r="AY6" s="140"/>
      <c r="AZ6" s="140"/>
      <c r="BA6" s="140"/>
      <c r="BB6" s="140"/>
    </row>
    <row r="7" spans="12:97" x14ac:dyDescent="0.4">
      <c r="L7" s="56" t="s">
        <v>57</v>
      </c>
      <c r="M7" s="57"/>
      <c r="N7" s="57"/>
      <c r="O7" s="57"/>
      <c r="P7" s="57"/>
      <c r="Q7" s="57"/>
      <c r="R7" s="57"/>
      <c r="S7" s="57"/>
      <c r="T7" s="56" t="s">
        <v>58</v>
      </c>
      <c r="U7" s="57"/>
      <c r="V7" s="57"/>
      <c r="W7" s="56" t="s">
        <v>59</v>
      </c>
      <c r="X7" s="58"/>
      <c r="Y7" s="56" t="s">
        <v>60</v>
      </c>
      <c r="Z7" s="57"/>
      <c r="AA7" s="57"/>
      <c r="AB7" s="57"/>
      <c r="AC7" s="57"/>
      <c r="AD7" s="58"/>
      <c r="AE7" s="56" t="s">
        <v>61</v>
      </c>
      <c r="AF7" s="58"/>
      <c r="AG7" s="142" t="s">
        <v>62</v>
      </c>
      <c r="AH7" s="142"/>
      <c r="AI7" s="142"/>
      <c r="AJ7" s="142"/>
      <c r="AK7" s="142"/>
      <c r="AL7" s="142"/>
      <c r="AM7" s="142"/>
      <c r="AN7" s="142"/>
      <c r="AO7" s="142"/>
      <c r="AP7" s="142"/>
      <c r="AQ7" s="142"/>
      <c r="AR7" s="142"/>
      <c r="AS7" s="142"/>
      <c r="AT7" s="142"/>
      <c r="AU7" s="142"/>
      <c r="AV7" s="142"/>
      <c r="AW7" s="142"/>
      <c r="AX7" s="142"/>
      <c r="AY7" s="142"/>
      <c r="AZ7" s="142"/>
      <c r="BA7" s="142"/>
      <c r="BB7" s="142"/>
      <c r="BU7" s="144"/>
      <c r="BV7" s="144"/>
      <c r="BW7" s="144"/>
      <c r="BX7" s="144"/>
      <c r="BY7" s="144"/>
      <c r="BZ7" s="144"/>
      <c r="CA7" s="144"/>
    </row>
    <row r="8" spans="12:97" ht="18.75" customHeight="1" x14ac:dyDescent="0.4">
      <c r="L8" s="107" t="s">
        <v>63</v>
      </c>
      <c r="M8" s="108"/>
      <c r="N8" s="108"/>
      <c r="O8" s="108"/>
      <c r="P8" s="108"/>
      <c r="Q8" s="108"/>
      <c r="R8" s="108"/>
      <c r="S8" s="108"/>
      <c r="T8" s="107" t="s">
        <v>64</v>
      </c>
      <c r="U8" s="108"/>
      <c r="V8" s="131"/>
      <c r="W8" s="129" t="s">
        <v>65</v>
      </c>
      <c r="X8" s="129"/>
      <c r="Y8" s="129" t="s">
        <v>66</v>
      </c>
      <c r="Z8" s="129"/>
      <c r="AA8" s="129"/>
      <c r="AB8" s="129"/>
      <c r="AC8" s="129"/>
      <c r="AD8" s="129"/>
      <c r="AE8" s="130" t="s">
        <v>67</v>
      </c>
      <c r="AF8" s="130"/>
      <c r="AG8" s="122" t="s">
        <v>68</v>
      </c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22"/>
      <c r="AT8" s="122"/>
      <c r="AU8" s="122"/>
      <c r="AV8" s="122"/>
      <c r="AW8" s="122"/>
      <c r="AX8" s="122"/>
      <c r="AY8" s="122"/>
      <c r="AZ8" s="122"/>
      <c r="BA8" s="122"/>
      <c r="BB8" s="122"/>
      <c r="BL8" s="29"/>
      <c r="BM8" s="29"/>
      <c r="BN8" s="29"/>
      <c r="BO8" s="29"/>
      <c r="BP8" s="29"/>
      <c r="BQ8" s="29"/>
      <c r="BR8" s="29"/>
      <c r="BS8" s="29"/>
      <c r="BT8" s="3"/>
      <c r="BU8" s="144"/>
      <c r="BV8" s="144"/>
      <c r="BW8" s="144"/>
    </row>
    <row r="9" spans="12:97" x14ac:dyDescent="0.4">
      <c r="L9" s="109"/>
      <c r="M9" s="110"/>
      <c r="N9" s="110"/>
      <c r="O9" s="110"/>
      <c r="P9" s="110"/>
      <c r="Q9" s="110"/>
      <c r="R9" s="110"/>
      <c r="S9" s="110"/>
      <c r="T9" s="109"/>
      <c r="U9" s="110"/>
      <c r="V9" s="132"/>
      <c r="W9" s="129"/>
      <c r="X9" s="129"/>
      <c r="Y9" s="129"/>
      <c r="Z9" s="129"/>
      <c r="AA9" s="129"/>
      <c r="AB9" s="129"/>
      <c r="AC9" s="129"/>
      <c r="AD9" s="129"/>
      <c r="AE9" s="130"/>
      <c r="AF9" s="130"/>
      <c r="AG9" s="122"/>
      <c r="AH9" s="122"/>
      <c r="AI9" s="122"/>
      <c r="AJ9" s="122"/>
      <c r="AK9" s="122"/>
      <c r="AL9" s="122"/>
      <c r="AM9" s="122"/>
      <c r="AN9" s="122"/>
      <c r="AO9" s="122"/>
      <c r="AP9" s="122"/>
      <c r="AQ9" s="122"/>
      <c r="AR9" s="122"/>
      <c r="AS9" s="122"/>
      <c r="AT9" s="122"/>
      <c r="AU9" s="122"/>
      <c r="AV9" s="122"/>
      <c r="AW9" s="122"/>
      <c r="AX9" s="122"/>
      <c r="AY9" s="122"/>
      <c r="AZ9" s="122"/>
      <c r="BA9" s="122"/>
      <c r="BB9" s="122"/>
      <c r="BL9" s="29"/>
      <c r="BM9" s="29"/>
      <c r="BN9" s="29"/>
      <c r="BO9" s="29"/>
      <c r="BP9" s="29"/>
      <c r="BQ9" s="29"/>
      <c r="BR9" s="29"/>
      <c r="BS9" s="29"/>
    </row>
    <row r="10" spans="12:97" x14ac:dyDescent="0.4">
      <c r="L10" s="109"/>
      <c r="M10" s="110"/>
      <c r="N10" s="110"/>
      <c r="O10" s="110"/>
      <c r="P10" s="110"/>
      <c r="Q10" s="110"/>
      <c r="R10" s="110"/>
      <c r="S10" s="110"/>
      <c r="T10" s="109"/>
      <c r="U10" s="110"/>
      <c r="V10" s="132"/>
      <c r="W10" s="86" t="s">
        <v>69</v>
      </c>
      <c r="X10" s="87"/>
      <c r="Y10" s="86" t="s">
        <v>70</v>
      </c>
      <c r="Z10" s="92"/>
      <c r="AA10" s="92"/>
      <c r="AB10" s="92"/>
      <c r="AC10" s="92"/>
      <c r="AD10" s="87"/>
      <c r="AE10" s="107" t="s">
        <v>67</v>
      </c>
      <c r="AF10" s="131"/>
      <c r="AG10" s="77" t="s">
        <v>71</v>
      </c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9"/>
      <c r="BL10" s="29"/>
      <c r="BM10" s="29"/>
      <c r="BN10" s="29"/>
      <c r="BO10" s="29"/>
      <c r="BP10" s="29"/>
      <c r="BQ10" s="29"/>
      <c r="BR10" s="29"/>
      <c r="BS10" s="29"/>
      <c r="CM10" s="144" t="s">
        <v>152</v>
      </c>
      <c r="CN10" s="144"/>
      <c r="CO10" s="144"/>
      <c r="CP10" s="144"/>
      <c r="CQ10" s="144"/>
      <c r="CR10" s="144"/>
      <c r="CS10" s="144"/>
    </row>
    <row r="11" spans="12:97" ht="18.75" customHeight="1" x14ac:dyDescent="0.4">
      <c r="L11" s="109"/>
      <c r="M11" s="110"/>
      <c r="N11" s="110"/>
      <c r="O11" s="110"/>
      <c r="P11" s="110"/>
      <c r="Q11" s="110"/>
      <c r="R11" s="110"/>
      <c r="S11" s="110"/>
      <c r="T11" s="109"/>
      <c r="U11" s="110"/>
      <c r="V11" s="132"/>
      <c r="W11" s="86" t="s">
        <v>72</v>
      </c>
      <c r="X11" s="87"/>
      <c r="Y11" s="86" t="s">
        <v>73</v>
      </c>
      <c r="Z11" s="92"/>
      <c r="AA11" s="92"/>
      <c r="AB11" s="92"/>
      <c r="AC11" s="92"/>
      <c r="AD11" s="87"/>
      <c r="AE11" s="65" t="s">
        <v>67</v>
      </c>
      <c r="AF11" s="69"/>
      <c r="AG11" s="77" t="s">
        <v>611</v>
      </c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9"/>
      <c r="BL11" s="29"/>
      <c r="BM11" s="29"/>
      <c r="BN11" s="29"/>
      <c r="BO11" s="29"/>
      <c r="BP11" s="29"/>
      <c r="BQ11" s="29"/>
      <c r="BR11" s="29"/>
      <c r="BS11" s="29"/>
      <c r="CD11" s="145" t="s">
        <v>224</v>
      </c>
      <c r="CE11" s="35"/>
      <c r="CF11" s="35"/>
      <c r="CG11" s="35"/>
      <c r="CH11" s="35"/>
      <c r="CI11" s="35"/>
      <c r="CJ11" s="35"/>
      <c r="CK11" s="35"/>
      <c r="CM11" s="144">
        <v>0</v>
      </c>
      <c r="CN11" s="144"/>
      <c r="CO11" s="144"/>
    </row>
    <row r="12" spans="12:97" x14ac:dyDescent="0.4">
      <c r="L12" s="109"/>
      <c r="M12" s="110"/>
      <c r="N12" s="110"/>
      <c r="O12" s="110"/>
      <c r="P12" s="110"/>
      <c r="Q12" s="110"/>
      <c r="R12" s="110"/>
      <c r="S12" s="110"/>
      <c r="T12" s="109"/>
      <c r="U12" s="110"/>
      <c r="V12" s="132"/>
      <c r="W12" s="88"/>
      <c r="X12" s="89"/>
      <c r="Y12" s="88"/>
      <c r="Z12" s="93"/>
      <c r="AA12" s="93"/>
      <c r="AB12" s="93"/>
      <c r="AC12" s="93"/>
      <c r="AD12" s="89"/>
      <c r="AE12" s="95"/>
      <c r="AF12" s="96"/>
      <c r="AG12" s="97"/>
      <c r="AH12" s="98"/>
      <c r="AI12" s="98"/>
      <c r="AJ12" s="98"/>
      <c r="AK12" s="98"/>
      <c r="AL12" s="98"/>
      <c r="AM12" s="98"/>
      <c r="AN12" s="98"/>
      <c r="AO12" s="98"/>
      <c r="AP12" s="98"/>
      <c r="AQ12" s="98"/>
      <c r="AR12" s="98"/>
      <c r="AS12" s="98"/>
      <c r="AT12" s="98"/>
      <c r="AU12" s="98"/>
      <c r="AV12" s="98"/>
      <c r="AW12" s="98"/>
      <c r="AX12" s="98"/>
      <c r="AY12" s="98"/>
      <c r="AZ12" s="98"/>
      <c r="BA12" s="98"/>
      <c r="BB12" s="99"/>
      <c r="BL12" s="29"/>
      <c r="BM12" s="29"/>
      <c r="BN12" s="29"/>
      <c r="BO12" s="29"/>
      <c r="BP12" s="29"/>
      <c r="BQ12" s="29"/>
      <c r="BR12" s="29"/>
      <c r="BS12" s="29"/>
      <c r="CD12" s="35"/>
      <c r="CE12" s="35"/>
      <c r="CF12" s="35"/>
      <c r="CG12" s="35"/>
      <c r="CH12" s="35"/>
      <c r="CI12" s="35"/>
      <c r="CJ12" s="35"/>
      <c r="CK12" s="35"/>
    </row>
    <row r="13" spans="12:97" x14ac:dyDescent="0.4">
      <c r="L13" s="109"/>
      <c r="M13" s="110"/>
      <c r="N13" s="110"/>
      <c r="O13" s="110"/>
      <c r="P13" s="110"/>
      <c r="Q13" s="110"/>
      <c r="R13" s="110"/>
      <c r="S13" s="110"/>
      <c r="T13" s="109"/>
      <c r="U13" s="110"/>
      <c r="V13" s="132"/>
      <c r="W13" s="88"/>
      <c r="X13" s="89"/>
      <c r="Y13" s="88"/>
      <c r="Z13" s="93"/>
      <c r="AA13" s="93"/>
      <c r="AB13" s="93"/>
      <c r="AC13" s="93"/>
      <c r="AD13" s="89"/>
      <c r="AE13" s="95"/>
      <c r="AF13" s="96"/>
      <c r="AG13" s="97"/>
      <c r="AH13" s="98"/>
      <c r="AI13" s="98"/>
      <c r="AJ13" s="98"/>
      <c r="AK13" s="98"/>
      <c r="AL13" s="98"/>
      <c r="AM13" s="98"/>
      <c r="AN13" s="98"/>
      <c r="AO13" s="98"/>
      <c r="AP13" s="98"/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9"/>
      <c r="BL13" s="29"/>
      <c r="BM13" s="29"/>
      <c r="BN13" s="29"/>
      <c r="BO13" s="29"/>
      <c r="BP13" s="29"/>
      <c r="BQ13" s="29"/>
      <c r="BR13" s="29"/>
      <c r="BS13" s="29"/>
      <c r="CD13" s="35"/>
      <c r="CE13" s="35"/>
      <c r="CF13" s="35"/>
      <c r="CG13" s="35"/>
      <c r="CH13" s="35"/>
      <c r="CI13" s="35"/>
      <c r="CJ13" s="35"/>
      <c r="CK13" s="35"/>
    </row>
    <row r="14" spans="12:97" x14ac:dyDescent="0.4">
      <c r="L14" s="109"/>
      <c r="M14" s="110"/>
      <c r="N14" s="110"/>
      <c r="O14" s="110"/>
      <c r="P14" s="110"/>
      <c r="Q14" s="110"/>
      <c r="R14" s="110"/>
      <c r="S14" s="110"/>
      <c r="T14" s="109"/>
      <c r="U14" s="110"/>
      <c r="V14" s="132"/>
      <c r="W14" s="86" t="s">
        <v>74</v>
      </c>
      <c r="X14" s="87"/>
      <c r="Y14" s="86" t="s">
        <v>75</v>
      </c>
      <c r="Z14" s="92"/>
      <c r="AA14" s="92"/>
      <c r="AB14" s="92"/>
      <c r="AC14" s="92"/>
      <c r="AD14" s="87"/>
      <c r="AE14" s="65" t="s">
        <v>67</v>
      </c>
      <c r="AF14" s="69"/>
      <c r="AG14" s="77" t="s">
        <v>582</v>
      </c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  <c r="BA14" s="78"/>
      <c r="BB14" s="79"/>
      <c r="BL14" s="146" t="s">
        <v>542</v>
      </c>
      <c r="BM14" s="147"/>
      <c r="BN14" s="147"/>
      <c r="BO14" s="147"/>
      <c r="BP14" s="147"/>
      <c r="BQ14" s="147"/>
      <c r="BR14" s="147"/>
      <c r="BS14" s="147"/>
      <c r="BU14" s="144"/>
      <c r="BV14" s="144"/>
      <c r="BW14" s="144"/>
      <c r="CD14" s="148" t="s">
        <v>225</v>
      </c>
      <c r="CE14" s="149"/>
      <c r="CF14" s="149"/>
      <c r="CG14" s="149"/>
      <c r="CH14" s="149"/>
      <c r="CI14" s="149"/>
      <c r="CJ14" s="149"/>
      <c r="CK14" s="43"/>
      <c r="CM14" s="144" t="str">
        <f>DEC2HEX(HEX2DEC(400)*1)</f>
        <v>400</v>
      </c>
      <c r="CN14" s="144"/>
      <c r="CO14" s="144"/>
    </row>
    <row r="15" spans="12:97" x14ac:dyDescent="0.4">
      <c r="L15" s="109"/>
      <c r="M15" s="110"/>
      <c r="N15" s="110"/>
      <c r="O15" s="110"/>
      <c r="P15" s="110"/>
      <c r="Q15" s="110"/>
      <c r="R15" s="110"/>
      <c r="S15" s="110"/>
      <c r="T15" s="109"/>
      <c r="U15" s="110"/>
      <c r="V15" s="132"/>
      <c r="W15" s="90"/>
      <c r="X15" s="91"/>
      <c r="Y15" s="90"/>
      <c r="Z15" s="94"/>
      <c r="AA15" s="94"/>
      <c r="AB15" s="94"/>
      <c r="AC15" s="94"/>
      <c r="AD15" s="91"/>
      <c r="AE15" s="67"/>
      <c r="AF15" s="70"/>
      <c r="AG15" s="80"/>
      <c r="AH15" s="81"/>
      <c r="AI15" s="81"/>
      <c r="AJ15" s="81"/>
      <c r="AK15" s="81"/>
      <c r="AL15" s="81"/>
      <c r="AM15" s="81"/>
      <c r="AN15" s="81"/>
      <c r="AO15" s="81"/>
      <c r="AP15" s="81"/>
      <c r="AQ15" s="81"/>
      <c r="AR15" s="81"/>
      <c r="AS15" s="81"/>
      <c r="AT15" s="81"/>
      <c r="AU15" s="81"/>
      <c r="AV15" s="81"/>
      <c r="AW15" s="81"/>
      <c r="AX15" s="81"/>
      <c r="AY15" s="81"/>
      <c r="AZ15" s="81"/>
      <c r="BA15" s="81"/>
      <c r="BB15" s="82"/>
      <c r="BL15" s="147"/>
      <c r="BM15" s="147"/>
      <c r="BN15" s="147"/>
      <c r="BO15" s="147"/>
      <c r="BP15" s="147"/>
      <c r="BQ15" s="147"/>
      <c r="BR15" s="147"/>
      <c r="BS15" s="147"/>
      <c r="CD15" s="150"/>
      <c r="CE15" s="151"/>
      <c r="CF15" s="151"/>
      <c r="CG15" s="151"/>
      <c r="CH15" s="151"/>
      <c r="CI15" s="151"/>
      <c r="CJ15" s="151"/>
      <c r="CK15" s="152"/>
    </row>
    <row r="16" spans="12:97" x14ac:dyDescent="0.4">
      <c r="L16" s="109"/>
      <c r="M16" s="110"/>
      <c r="N16" s="110"/>
      <c r="O16" s="110"/>
      <c r="P16" s="110"/>
      <c r="Q16" s="110"/>
      <c r="R16" s="110"/>
      <c r="S16" s="110"/>
      <c r="T16" s="109"/>
      <c r="U16" s="110"/>
      <c r="V16" s="132"/>
      <c r="W16" s="86" t="s">
        <v>76</v>
      </c>
      <c r="X16" s="87"/>
      <c r="Y16" s="86" t="s">
        <v>77</v>
      </c>
      <c r="Z16" s="92"/>
      <c r="AA16" s="92"/>
      <c r="AB16" s="92"/>
      <c r="AC16" s="92"/>
      <c r="AD16" s="87"/>
      <c r="AE16" s="65" t="s">
        <v>67</v>
      </c>
      <c r="AF16" s="69"/>
      <c r="AG16" s="77" t="s">
        <v>78</v>
      </c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  <c r="BA16" s="78"/>
      <c r="BB16" s="79"/>
      <c r="BL16" s="147"/>
      <c r="BM16" s="147"/>
      <c r="BN16" s="147"/>
      <c r="BO16" s="147"/>
      <c r="BP16" s="147"/>
      <c r="BQ16" s="147"/>
      <c r="BR16" s="147"/>
      <c r="BS16" s="147"/>
      <c r="CD16" s="153"/>
      <c r="CE16" s="154"/>
      <c r="CF16" s="154"/>
      <c r="CG16" s="154"/>
      <c r="CH16" s="154"/>
      <c r="CI16" s="154"/>
      <c r="CJ16" s="154"/>
      <c r="CK16" s="155"/>
    </row>
    <row r="17" spans="12:119" x14ac:dyDescent="0.4">
      <c r="L17" s="109"/>
      <c r="M17" s="110"/>
      <c r="N17" s="110"/>
      <c r="O17" s="110"/>
      <c r="P17" s="110"/>
      <c r="Q17" s="110"/>
      <c r="R17" s="110"/>
      <c r="S17" s="110"/>
      <c r="T17" s="109"/>
      <c r="U17" s="110"/>
      <c r="V17" s="132"/>
      <c r="W17" s="90"/>
      <c r="X17" s="91"/>
      <c r="Y17" s="90"/>
      <c r="Z17" s="94"/>
      <c r="AA17" s="94"/>
      <c r="AB17" s="94"/>
      <c r="AC17" s="94"/>
      <c r="AD17" s="91"/>
      <c r="AE17" s="67"/>
      <c r="AF17" s="70"/>
      <c r="AG17" s="80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81"/>
      <c r="BA17" s="81"/>
      <c r="BB17" s="82"/>
      <c r="BL17" s="29"/>
      <c r="BM17" s="30"/>
      <c r="BN17" s="30"/>
      <c r="BO17" s="30"/>
      <c r="BP17" s="30"/>
      <c r="BQ17" s="30"/>
      <c r="BR17" s="30"/>
      <c r="BS17" s="30"/>
      <c r="CD17" s="156" t="s">
        <v>14</v>
      </c>
      <c r="CE17" s="157"/>
      <c r="CF17" s="157"/>
      <c r="CG17" s="157"/>
      <c r="CH17" s="157"/>
      <c r="CI17" s="157"/>
      <c r="CJ17" s="157"/>
      <c r="CK17" s="158"/>
      <c r="CM17" s="144"/>
      <c r="CN17" s="144"/>
      <c r="CO17" s="144"/>
    </row>
    <row r="18" spans="12:119" x14ac:dyDescent="0.4">
      <c r="L18" s="109"/>
      <c r="M18" s="110"/>
      <c r="N18" s="110"/>
      <c r="O18" s="110"/>
      <c r="P18" s="110"/>
      <c r="Q18" s="110"/>
      <c r="R18" s="110"/>
      <c r="S18" s="110"/>
      <c r="T18" s="109"/>
      <c r="U18" s="110"/>
      <c r="V18" s="132"/>
      <c r="W18" s="134" t="s">
        <v>79</v>
      </c>
      <c r="X18" s="135"/>
      <c r="Y18" s="134" t="s">
        <v>80</v>
      </c>
      <c r="Z18" s="139"/>
      <c r="AA18" s="139"/>
      <c r="AB18" s="139"/>
      <c r="AC18" s="139"/>
      <c r="AD18" s="135"/>
      <c r="AE18" s="56" t="s">
        <v>67</v>
      </c>
      <c r="AF18" s="58"/>
      <c r="AG18" s="62" t="s">
        <v>81</v>
      </c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4"/>
      <c r="BL18" s="30"/>
      <c r="BM18" s="30"/>
      <c r="BN18" s="30"/>
      <c r="BO18" s="30"/>
      <c r="BP18" s="30"/>
      <c r="BQ18" s="30"/>
      <c r="BR18" s="30"/>
      <c r="BS18" s="30"/>
      <c r="CD18" s="159"/>
      <c r="CE18" s="160"/>
      <c r="CF18" s="160"/>
      <c r="CG18" s="160"/>
      <c r="CH18" s="160"/>
      <c r="CI18" s="160"/>
      <c r="CJ18" s="160"/>
      <c r="CK18" s="161"/>
    </row>
    <row r="19" spans="12:119" x14ac:dyDescent="0.4">
      <c r="L19" s="109"/>
      <c r="M19" s="110"/>
      <c r="N19" s="110"/>
      <c r="O19" s="110"/>
      <c r="P19" s="110"/>
      <c r="Q19" s="110"/>
      <c r="R19" s="110"/>
      <c r="S19" s="110"/>
      <c r="T19" s="109"/>
      <c r="U19" s="110"/>
      <c r="V19" s="132"/>
      <c r="W19" s="86" t="s">
        <v>82</v>
      </c>
      <c r="X19" s="87"/>
      <c r="Y19" s="86" t="s">
        <v>83</v>
      </c>
      <c r="Z19" s="92"/>
      <c r="AA19" s="92"/>
      <c r="AB19" s="92"/>
      <c r="AC19" s="92"/>
      <c r="AD19" s="87"/>
      <c r="AE19" s="65" t="s">
        <v>67</v>
      </c>
      <c r="AF19" s="69"/>
      <c r="AG19" s="77" t="s">
        <v>84</v>
      </c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9"/>
      <c r="BL19" s="30"/>
      <c r="BM19" s="30"/>
      <c r="BN19" s="30"/>
      <c r="BO19" s="30"/>
      <c r="BP19" s="30"/>
      <c r="BQ19" s="30"/>
      <c r="BR19" s="30"/>
      <c r="BS19" s="30"/>
      <c r="CD19" s="159"/>
      <c r="CE19" s="160"/>
      <c r="CF19" s="160"/>
      <c r="CG19" s="160"/>
      <c r="CH19" s="160"/>
      <c r="CI19" s="160"/>
      <c r="CJ19" s="160"/>
      <c r="CK19" s="161"/>
    </row>
    <row r="20" spans="12:119" x14ac:dyDescent="0.4">
      <c r="L20" s="109"/>
      <c r="M20" s="110"/>
      <c r="N20" s="110"/>
      <c r="O20" s="110"/>
      <c r="P20" s="110"/>
      <c r="Q20" s="110"/>
      <c r="R20" s="110"/>
      <c r="S20" s="110"/>
      <c r="T20" s="109"/>
      <c r="U20" s="110"/>
      <c r="V20" s="132"/>
      <c r="W20" s="88"/>
      <c r="X20" s="89"/>
      <c r="Y20" s="88"/>
      <c r="Z20" s="93"/>
      <c r="AA20" s="93"/>
      <c r="AB20" s="93"/>
      <c r="AC20" s="93"/>
      <c r="AD20" s="89"/>
      <c r="AE20" s="95"/>
      <c r="AF20" s="96"/>
      <c r="AG20" s="97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98"/>
      <c r="BB20" s="99"/>
      <c r="CD20" s="162" t="s">
        <v>226</v>
      </c>
      <c r="CE20" s="163"/>
      <c r="CF20" s="163"/>
      <c r="CG20" s="163"/>
      <c r="CH20" s="163"/>
      <c r="CI20" s="163"/>
      <c r="CJ20" s="163"/>
      <c r="CK20" s="164"/>
      <c r="CM20" s="144" t="str">
        <f>DEC2HEX(HEX2DEC(400)*511)</f>
        <v>7FC00</v>
      </c>
      <c r="CN20" s="144"/>
      <c r="CO20" s="144"/>
    </row>
    <row r="21" spans="12:119" x14ac:dyDescent="0.4">
      <c r="L21" s="109"/>
      <c r="M21" s="110"/>
      <c r="N21" s="110"/>
      <c r="O21" s="110"/>
      <c r="P21" s="110"/>
      <c r="Q21" s="110"/>
      <c r="R21" s="110"/>
      <c r="S21" s="110"/>
      <c r="T21" s="109"/>
      <c r="U21" s="110"/>
      <c r="V21" s="132"/>
      <c r="W21" s="90"/>
      <c r="X21" s="91"/>
      <c r="Y21" s="90"/>
      <c r="Z21" s="94"/>
      <c r="AA21" s="94"/>
      <c r="AB21" s="94"/>
      <c r="AC21" s="94"/>
      <c r="AD21" s="91"/>
      <c r="AE21" s="67"/>
      <c r="AF21" s="70"/>
      <c r="AG21" s="80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1"/>
      <c r="BA21" s="81"/>
      <c r="BB21" s="82"/>
      <c r="CD21" s="165"/>
      <c r="CE21" s="151"/>
      <c r="CF21" s="151"/>
      <c r="CG21" s="151"/>
      <c r="CH21" s="151"/>
      <c r="CI21" s="151"/>
      <c r="CJ21" s="151"/>
      <c r="CK21" s="166"/>
    </row>
    <row r="22" spans="12:119" x14ac:dyDescent="0.4">
      <c r="L22" s="109"/>
      <c r="M22" s="110"/>
      <c r="N22" s="110"/>
      <c r="O22" s="110"/>
      <c r="P22" s="110"/>
      <c r="Q22" s="110"/>
      <c r="R22" s="110"/>
      <c r="S22" s="110"/>
      <c r="T22" s="109"/>
      <c r="U22" s="110"/>
      <c r="V22" s="132"/>
      <c r="W22" s="134" t="s">
        <v>570</v>
      </c>
      <c r="X22" s="135"/>
      <c r="Y22" s="136" t="s">
        <v>571</v>
      </c>
      <c r="Z22" s="137"/>
      <c r="AA22" s="137"/>
      <c r="AB22" s="137"/>
      <c r="AC22" s="137"/>
      <c r="AD22" s="138"/>
      <c r="AE22" s="56" t="s">
        <v>67</v>
      </c>
      <c r="AF22" s="58"/>
      <c r="AG22" s="62" t="s">
        <v>572</v>
      </c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4"/>
      <c r="CD22" s="167"/>
      <c r="CE22" s="168"/>
      <c r="CF22" s="168"/>
      <c r="CG22" s="168"/>
      <c r="CH22" s="168"/>
      <c r="CI22" s="168"/>
      <c r="CJ22" s="168"/>
      <c r="CK22" s="169"/>
    </row>
    <row r="23" spans="12:119" x14ac:dyDescent="0.4">
      <c r="L23" s="109"/>
      <c r="M23" s="110"/>
      <c r="N23" s="110"/>
      <c r="O23" s="110"/>
      <c r="P23" s="110"/>
      <c r="Q23" s="110"/>
      <c r="R23" s="110"/>
      <c r="S23" s="110"/>
      <c r="T23" s="109"/>
      <c r="U23" s="110"/>
      <c r="V23" s="132"/>
      <c r="W23" s="86" t="s">
        <v>584</v>
      </c>
      <c r="X23" s="87"/>
      <c r="Y23" s="113" t="s">
        <v>595</v>
      </c>
      <c r="Z23" s="114"/>
      <c r="AA23" s="114"/>
      <c r="AB23" s="114"/>
      <c r="AC23" s="114"/>
      <c r="AD23" s="115"/>
      <c r="AE23" s="65" t="s">
        <v>67</v>
      </c>
      <c r="AF23" s="69"/>
      <c r="AG23" s="77" t="s">
        <v>598</v>
      </c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/>
      <c r="AZ23" s="78"/>
      <c r="BA23" s="78"/>
      <c r="BB23" s="79"/>
    </row>
    <row r="24" spans="12:119" x14ac:dyDescent="0.4">
      <c r="L24" s="109"/>
      <c r="M24" s="110"/>
      <c r="N24" s="110"/>
      <c r="O24" s="110"/>
      <c r="P24" s="110"/>
      <c r="Q24" s="110"/>
      <c r="R24" s="110"/>
      <c r="S24" s="110"/>
      <c r="T24" s="109"/>
      <c r="U24" s="110"/>
      <c r="V24" s="132"/>
      <c r="W24" s="88"/>
      <c r="X24" s="89"/>
      <c r="Y24" s="116"/>
      <c r="Z24" s="117"/>
      <c r="AA24" s="117"/>
      <c r="AB24" s="117"/>
      <c r="AC24" s="117"/>
      <c r="AD24" s="118"/>
      <c r="AE24" s="95"/>
      <c r="AF24" s="96"/>
      <c r="AG24" s="97"/>
      <c r="AH24" s="98"/>
      <c r="AI24" s="98"/>
      <c r="AJ24" s="98"/>
      <c r="AK24" s="98"/>
      <c r="AL24" s="98"/>
      <c r="AM24" s="98"/>
      <c r="AN24" s="98"/>
      <c r="AO24" s="98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9"/>
    </row>
    <row r="25" spans="12:119" x14ac:dyDescent="0.4">
      <c r="L25" s="109"/>
      <c r="M25" s="110"/>
      <c r="N25" s="110"/>
      <c r="O25" s="110"/>
      <c r="P25" s="110"/>
      <c r="Q25" s="110"/>
      <c r="R25" s="110"/>
      <c r="S25" s="110"/>
      <c r="T25" s="109"/>
      <c r="U25" s="110"/>
      <c r="V25" s="132"/>
      <c r="W25" s="90"/>
      <c r="X25" s="91"/>
      <c r="Y25" s="119"/>
      <c r="Z25" s="120"/>
      <c r="AA25" s="120"/>
      <c r="AB25" s="120"/>
      <c r="AC25" s="120"/>
      <c r="AD25" s="121"/>
      <c r="AE25" s="67"/>
      <c r="AF25" s="70"/>
      <c r="AG25" s="80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  <c r="AU25" s="81"/>
      <c r="AV25" s="81"/>
      <c r="AW25" s="81"/>
      <c r="AX25" s="81"/>
      <c r="AY25" s="81"/>
      <c r="AZ25" s="81"/>
      <c r="BA25" s="81"/>
      <c r="BB25" s="82"/>
      <c r="DI25" s="144" t="s">
        <v>152</v>
      </c>
      <c r="DJ25" s="144"/>
      <c r="DK25" s="144"/>
      <c r="DL25" s="144"/>
      <c r="DM25" s="144"/>
      <c r="DN25" s="144"/>
      <c r="DO25" s="144"/>
    </row>
    <row r="26" spans="12:119" x14ac:dyDescent="0.4">
      <c r="L26" s="111"/>
      <c r="M26" s="112"/>
      <c r="N26" s="112"/>
      <c r="O26" s="112"/>
      <c r="P26" s="112"/>
      <c r="Q26" s="112"/>
      <c r="R26" s="112"/>
      <c r="S26" s="112"/>
      <c r="T26" s="111"/>
      <c r="U26" s="112"/>
      <c r="V26" s="133"/>
      <c r="W26" s="100" t="s">
        <v>585</v>
      </c>
      <c r="X26" s="101"/>
      <c r="Y26" s="100" t="s">
        <v>85</v>
      </c>
      <c r="Z26" s="101"/>
      <c r="AA26" s="101"/>
      <c r="AB26" s="101"/>
      <c r="AC26" s="101"/>
      <c r="AD26" s="102"/>
      <c r="AE26" s="103" t="s">
        <v>85</v>
      </c>
      <c r="AF26" s="104"/>
      <c r="AG26" s="105" t="s">
        <v>1</v>
      </c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L26" s="143" t="s">
        <v>1</v>
      </c>
      <c r="BM26" s="143"/>
      <c r="BN26" s="143"/>
      <c r="BO26" s="143"/>
      <c r="BP26" s="143"/>
      <c r="BQ26" s="143"/>
      <c r="BR26" s="143" t="s">
        <v>1</v>
      </c>
      <c r="BS26" s="143"/>
      <c r="BT26" s="143"/>
      <c r="BU26" s="143"/>
      <c r="BV26" s="143"/>
      <c r="BW26" s="143"/>
      <c r="BX26" s="143" t="s">
        <v>1</v>
      </c>
      <c r="BY26" s="143"/>
      <c r="BZ26" s="143"/>
      <c r="CA26" s="143"/>
      <c r="CB26" s="143"/>
      <c r="CC26" s="143"/>
      <c r="CD26" s="143" t="s">
        <v>1</v>
      </c>
      <c r="CE26" s="143"/>
      <c r="CF26" s="143"/>
      <c r="CG26" s="143"/>
      <c r="CH26" s="143"/>
      <c r="CI26" s="143"/>
      <c r="CJ26" s="143" t="s">
        <v>1</v>
      </c>
      <c r="CK26" s="143"/>
      <c r="CL26" s="143"/>
      <c r="CM26" s="143"/>
      <c r="CN26" s="143"/>
      <c r="CO26" s="143"/>
      <c r="CP26" s="143" t="s">
        <v>153</v>
      </c>
      <c r="CQ26" s="143"/>
      <c r="CR26" s="143"/>
      <c r="CS26" s="143"/>
      <c r="CT26" s="143"/>
      <c r="CU26" s="143"/>
      <c r="CV26" s="170" t="s">
        <v>154</v>
      </c>
      <c r="CW26" s="170"/>
      <c r="CX26" s="170"/>
      <c r="CY26" s="170"/>
      <c r="CZ26" s="170"/>
      <c r="DA26" s="170"/>
      <c r="DB26" s="130" t="s">
        <v>155</v>
      </c>
      <c r="DC26" s="130"/>
      <c r="DD26" s="130"/>
      <c r="DE26" s="130"/>
      <c r="DF26" s="130"/>
      <c r="DG26" s="130"/>
      <c r="DH26" s="9"/>
      <c r="DI26" s="144">
        <v>0</v>
      </c>
      <c r="DJ26" s="144"/>
      <c r="DK26" s="144"/>
    </row>
    <row r="27" spans="12:119" x14ac:dyDescent="0.4">
      <c r="L27" s="107" t="s">
        <v>86</v>
      </c>
      <c r="M27" s="108"/>
      <c r="N27" s="108"/>
      <c r="O27" s="108"/>
      <c r="P27" s="108"/>
      <c r="Q27" s="108"/>
      <c r="R27" s="108"/>
      <c r="S27" s="108"/>
      <c r="T27" s="128" t="s">
        <v>87</v>
      </c>
      <c r="U27" s="108"/>
      <c r="V27" s="108"/>
      <c r="W27" s="86" t="s">
        <v>88</v>
      </c>
      <c r="X27" s="87"/>
      <c r="Y27" s="86" t="s">
        <v>89</v>
      </c>
      <c r="Z27" s="92"/>
      <c r="AA27" s="92"/>
      <c r="AB27" s="92"/>
      <c r="AC27" s="92"/>
      <c r="AD27" s="87"/>
      <c r="AE27" s="65" t="s">
        <v>67</v>
      </c>
      <c r="AF27" s="69"/>
      <c r="AG27" s="77" t="s">
        <v>90</v>
      </c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  <c r="BA27" s="78"/>
      <c r="BB27" s="79"/>
      <c r="BL27" s="143" t="s">
        <v>1</v>
      </c>
      <c r="BM27" s="143"/>
      <c r="BN27" s="143"/>
      <c r="BO27" s="143"/>
      <c r="BP27" s="143"/>
      <c r="BQ27" s="143"/>
      <c r="BR27" s="143" t="s">
        <v>1</v>
      </c>
      <c r="BS27" s="143"/>
      <c r="BT27" s="143"/>
      <c r="BU27" s="143"/>
      <c r="BV27" s="143"/>
      <c r="BW27" s="143"/>
      <c r="BX27" s="143" t="s">
        <v>1</v>
      </c>
      <c r="BY27" s="143"/>
      <c r="BZ27" s="143"/>
      <c r="CA27" s="143"/>
      <c r="CB27" s="143"/>
      <c r="CC27" s="143"/>
      <c r="CD27" s="143" t="s">
        <v>1</v>
      </c>
      <c r="CE27" s="143"/>
      <c r="CF27" s="143"/>
      <c r="CG27" s="143"/>
      <c r="CH27" s="143"/>
      <c r="CI27" s="143"/>
      <c r="CJ27" s="143" t="s">
        <v>1</v>
      </c>
      <c r="CK27" s="143"/>
      <c r="CL27" s="143"/>
      <c r="CM27" s="143"/>
      <c r="CN27" s="143"/>
      <c r="CO27" s="143"/>
      <c r="CP27" s="143" t="s">
        <v>1</v>
      </c>
      <c r="CQ27" s="143"/>
      <c r="CR27" s="143"/>
      <c r="CS27" s="143"/>
      <c r="CT27" s="143"/>
      <c r="CU27" s="143"/>
      <c r="CV27" s="143" t="s">
        <v>1</v>
      </c>
      <c r="CW27" s="143"/>
      <c r="CX27" s="143"/>
      <c r="CY27" s="143"/>
      <c r="CZ27" s="143"/>
      <c r="DA27" s="143"/>
      <c r="DB27" s="143" t="s">
        <v>1</v>
      </c>
      <c r="DC27" s="143"/>
      <c r="DD27" s="143"/>
      <c r="DE27" s="143"/>
      <c r="DF27" s="143"/>
      <c r="DG27" s="143"/>
      <c r="DH27" s="14"/>
      <c r="DI27" s="144">
        <v>20</v>
      </c>
      <c r="DJ27" s="144"/>
      <c r="DK27" s="144"/>
    </row>
    <row r="28" spans="12:119" x14ac:dyDescent="0.4">
      <c r="L28" s="111"/>
      <c r="M28" s="112"/>
      <c r="N28" s="112"/>
      <c r="O28" s="112"/>
      <c r="P28" s="112"/>
      <c r="Q28" s="112"/>
      <c r="R28" s="112"/>
      <c r="S28" s="112"/>
      <c r="T28" s="111"/>
      <c r="U28" s="112"/>
      <c r="V28" s="112"/>
      <c r="W28" s="100" t="s">
        <v>91</v>
      </c>
      <c r="X28" s="102"/>
      <c r="Y28" s="100" t="s">
        <v>85</v>
      </c>
      <c r="Z28" s="101"/>
      <c r="AA28" s="101"/>
      <c r="AB28" s="101"/>
      <c r="AC28" s="101"/>
      <c r="AD28" s="102"/>
      <c r="AE28" s="103" t="s">
        <v>85</v>
      </c>
      <c r="AF28" s="104"/>
      <c r="AG28" s="105" t="s">
        <v>1</v>
      </c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5"/>
      <c r="BA28" s="105"/>
      <c r="BB28" s="105"/>
      <c r="BL28" s="171" t="s">
        <v>156</v>
      </c>
      <c r="BM28" s="171"/>
      <c r="BN28" s="171"/>
      <c r="BO28" s="171"/>
      <c r="BP28" s="171"/>
      <c r="BQ28" s="171"/>
      <c r="BR28" s="171" t="s">
        <v>157</v>
      </c>
      <c r="BS28" s="171"/>
      <c r="BT28" s="171"/>
      <c r="BU28" s="171"/>
      <c r="BV28" s="171"/>
      <c r="BW28" s="171"/>
      <c r="BX28" s="143" t="s">
        <v>158</v>
      </c>
      <c r="BY28" s="143"/>
      <c r="BZ28" s="143"/>
      <c r="CA28" s="143"/>
      <c r="CB28" s="143"/>
      <c r="CC28" s="143"/>
      <c r="CD28" s="130" t="s">
        <v>159</v>
      </c>
      <c r="CE28" s="130"/>
      <c r="CF28" s="130"/>
      <c r="CG28" s="130"/>
      <c r="CH28" s="130"/>
      <c r="CI28" s="130"/>
      <c r="CJ28" s="171" t="s">
        <v>160</v>
      </c>
      <c r="CK28" s="171"/>
      <c r="CL28" s="171"/>
      <c r="CM28" s="171"/>
      <c r="CN28" s="171"/>
      <c r="CO28" s="171"/>
      <c r="CP28" s="171" t="s">
        <v>161</v>
      </c>
      <c r="CQ28" s="171"/>
      <c r="CR28" s="171"/>
      <c r="CS28" s="171"/>
      <c r="CT28" s="171"/>
      <c r="CU28" s="171"/>
      <c r="CV28" s="143" t="s">
        <v>162</v>
      </c>
      <c r="CW28" s="143"/>
      <c r="CX28" s="143"/>
      <c r="CY28" s="143"/>
      <c r="CZ28" s="143"/>
      <c r="DA28" s="143"/>
      <c r="DB28" s="130" t="s">
        <v>163</v>
      </c>
      <c r="DC28" s="130"/>
      <c r="DD28" s="130"/>
      <c r="DE28" s="130"/>
      <c r="DF28" s="130"/>
      <c r="DG28" s="130"/>
      <c r="DH28" s="9"/>
      <c r="DI28" s="144">
        <v>40</v>
      </c>
      <c r="DJ28" s="144"/>
      <c r="DK28" s="144"/>
    </row>
    <row r="29" spans="12:119" x14ac:dyDescent="0.4">
      <c r="L29" s="126" t="s">
        <v>92</v>
      </c>
      <c r="M29" s="127"/>
      <c r="N29" s="127"/>
      <c r="O29" s="127"/>
      <c r="P29" s="127"/>
      <c r="Q29" s="127"/>
      <c r="R29" s="127"/>
      <c r="S29" s="127"/>
      <c r="T29" s="128" t="s">
        <v>121</v>
      </c>
      <c r="U29" s="108"/>
      <c r="V29" s="108"/>
      <c r="W29" s="86" t="s">
        <v>59</v>
      </c>
      <c r="X29" s="87"/>
      <c r="Y29" s="86" t="s">
        <v>390</v>
      </c>
      <c r="Z29" s="92"/>
      <c r="AA29" s="92"/>
      <c r="AB29" s="92"/>
      <c r="AC29" s="92"/>
      <c r="AD29" s="87"/>
      <c r="AE29" s="65" t="s">
        <v>67</v>
      </c>
      <c r="AF29" s="69"/>
      <c r="AG29" s="77" t="s">
        <v>93</v>
      </c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8"/>
      <c r="BA29" s="78"/>
      <c r="BB29" s="79"/>
      <c r="BL29" s="171" t="s">
        <v>164</v>
      </c>
      <c r="BM29" s="171"/>
      <c r="BN29" s="171"/>
      <c r="BO29" s="171"/>
      <c r="BP29" s="171"/>
      <c r="BQ29" s="171"/>
      <c r="BR29" s="171" t="s">
        <v>165</v>
      </c>
      <c r="BS29" s="171"/>
      <c r="BT29" s="171"/>
      <c r="BU29" s="171"/>
      <c r="BV29" s="171"/>
      <c r="BW29" s="171"/>
      <c r="BX29" s="143" t="s">
        <v>166</v>
      </c>
      <c r="BY29" s="143"/>
      <c r="BZ29" s="143"/>
      <c r="CA29" s="143"/>
      <c r="CB29" s="143"/>
      <c r="CC29" s="143"/>
      <c r="CD29" s="130" t="s">
        <v>167</v>
      </c>
      <c r="CE29" s="130"/>
      <c r="CF29" s="130"/>
      <c r="CG29" s="130"/>
      <c r="CH29" s="130"/>
      <c r="CI29" s="130"/>
      <c r="CJ29" s="171" t="s">
        <v>168</v>
      </c>
      <c r="CK29" s="171"/>
      <c r="CL29" s="171"/>
      <c r="CM29" s="171"/>
      <c r="CN29" s="171"/>
      <c r="CO29" s="171"/>
      <c r="CP29" s="171" t="s">
        <v>169</v>
      </c>
      <c r="CQ29" s="171"/>
      <c r="CR29" s="171"/>
      <c r="CS29" s="171"/>
      <c r="CT29" s="171"/>
      <c r="CU29" s="171"/>
      <c r="CV29" s="143" t="s">
        <v>170</v>
      </c>
      <c r="CW29" s="143"/>
      <c r="CX29" s="143"/>
      <c r="CY29" s="143"/>
      <c r="CZ29" s="143"/>
      <c r="DA29" s="143"/>
      <c r="DB29" s="130" t="s">
        <v>171</v>
      </c>
      <c r="DC29" s="130"/>
      <c r="DD29" s="130"/>
      <c r="DE29" s="130"/>
      <c r="DF29" s="130"/>
      <c r="DG29" s="130"/>
      <c r="DH29" s="9"/>
      <c r="DI29" s="144">
        <v>60</v>
      </c>
      <c r="DJ29" s="144"/>
      <c r="DK29" s="144"/>
    </row>
    <row r="30" spans="12:119" x14ac:dyDescent="0.4">
      <c r="L30" s="65" t="s">
        <v>94</v>
      </c>
      <c r="M30" s="66"/>
      <c r="N30" s="66"/>
      <c r="O30" s="66"/>
      <c r="P30" s="66"/>
      <c r="Q30" s="66"/>
      <c r="R30" s="66"/>
      <c r="S30" s="66"/>
      <c r="T30" s="107" t="s">
        <v>95</v>
      </c>
      <c r="U30" s="108"/>
      <c r="V30" s="108"/>
      <c r="W30" s="129" t="s">
        <v>65</v>
      </c>
      <c r="X30" s="129"/>
      <c r="Y30" s="129" t="s">
        <v>96</v>
      </c>
      <c r="Z30" s="129"/>
      <c r="AA30" s="129"/>
      <c r="AB30" s="129"/>
      <c r="AC30" s="129"/>
      <c r="AD30" s="129"/>
      <c r="AE30" s="130" t="s">
        <v>61</v>
      </c>
      <c r="AF30" s="130"/>
      <c r="AG30" s="122" t="s">
        <v>97</v>
      </c>
      <c r="AH30" s="122"/>
      <c r="AI30" s="122"/>
      <c r="AJ30" s="122"/>
      <c r="AK30" s="122"/>
      <c r="AL30" s="122"/>
      <c r="AM30" s="122"/>
      <c r="AN30" s="122"/>
      <c r="AO30" s="122"/>
      <c r="AP30" s="122"/>
      <c r="AQ30" s="122"/>
      <c r="AR30" s="122"/>
      <c r="AS30" s="122"/>
      <c r="AT30" s="122"/>
      <c r="AU30" s="122"/>
      <c r="AV30" s="122"/>
      <c r="AW30" s="122"/>
      <c r="AX30" s="122"/>
      <c r="AY30" s="122"/>
      <c r="AZ30" s="122"/>
      <c r="BA30" s="122"/>
      <c r="BB30" s="122"/>
      <c r="BL30" s="171" t="s">
        <v>172</v>
      </c>
      <c r="BM30" s="171"/>
      <c r="BN30" s="171"/>
      <c r="BO30" s="171"/>
      <c r="BP30" s="171"/>
      <c r="BQ30" s="171"/>
      <c r="BR30" s="171" t="s">
        <v>173</v>
      </c>
      <c r="BS30" s="171"/>
      <c r="BT30" s="171"/>
      <c r="BU30" s="171"/>
      <c r="BV30" s="171"/>
      <c r="BW30" s="171"/>
      <c r="BX30" s="143" t="s">
        <v>174</v>
      </c>
      <c r="BY30" s="143"/>
      <c r="BZ30" s="143"/>
      <c r="CA30" s="143"/>
      <c r="CB30" s="143"/>
      <c r="CC30" s="143"/>
      <c r="CD30" s="130" t="s">
        <v>175</v>
      </c>
      <c r="CE30" s="130"/>
      <c r="CF30" s="130"/>
      <c r="CG30" s="130"/>
      <c r="CH30" s="130"/>
      <c r="CI30" s="130"/>
      <c r="CJ30" s="171" t="s">
        <v>176</v>
      </c>
      <c r="CK30" s="171"/>
      <c r="CL30" s="171"/>
      <c r="CM30" s="171"/>
      <c r="CN30" s="171"/>
      <c r="CO30" s="171"/>
      <c r="CP30" s="171" t="s">
        <v>177</v>
      </c>
      <c r="CQ30" s="171"/>
      <c r="CR30" s="171"/>
      <c r="CS30" s="171"/>
      <c r="CT30" s="171"/>
      <c r="CU30" s="171"/>
      <c r="CV30" s="143" t="s">
        <v>178</v>
      </c>
      <c r="CW30" s="143"/>
      <c r="CX30" s="143"/>
      <c r="CY30" s="143"/>
      <c r="CZ30" s="143"/>
      <c r="DA30" s="143"/>
      <c r="DB30" s="130" t="s">
        <v>179</v>
      </c>
      <c r="DC30" s="130"/>
      <c r="DD30" s="130"/>
      <c r="DE30" s="130"/>
      <c r="DF30" s="130"/>
      <c r="DG30" s="130"/>
      <c r="DH30" s="9"/>
      <c r="DI30" s="144">
        <v>80</v>
      </c>
      <c r="DJ30" s="144"/>
      <c r="DK30" s="144"/>
    </row>
    <row r="31" spans="12:119" x14ac:dyDescent="0.4">
      <c r="L31" s="95"/>
      <c r="M31" s="106"/>
      <c r="N31" s="106"/>
      <c r="O31" s="106"/>
      <c r="P31" s="106"/>
      <c r="Q31" s="106"/>
      <c r="R31" s="106"/>
      <c r="S31" s="106"/>
      <c r="T31" s="109"/>
      <c r="U31" s="110"/>
      <c r="V31" s="110"/>
      <c r="W31" s="129"/>
      <c r="X31" s="129"/>
      <c r="Y31" s="129"/>
      <c r="Z31" s="129"/>
      <c r="AA31" s="129"/>
      <c r="AB31" s="129"/>
      <c r="AC31" s="129"/>
      <c r="AD31" s="129"/>
      <c r="AE31" s="130"/>
      <c r="AF31" s="130"/>
      <c r="AG31" s="122"/>
      <c r="AH31" s="122"/>
      <c r="AI31" s="122"/>
      <c r="AJ31" s="122"/>
      <c r="AK31" s="122"/>
      <c r="AL31" s="122"/>
      <c r="AM31" s="122"/>
      <c r="AN31" s="122"/>
      <c r="AO31" s="122"/>
      <c r="AP31" s="122"/>
      <c r="AQ31" s="122"/>
      <c r="AR31" s="122"/>
      <c r="AS31" s="122"/>
      <c r="AT31" s="122"/>
      <c r="AU31" s="122"/>
      <c r="AV31" s="122"/>
      <c r="AW31" s="122"/>
      <c r="AX31" s="122"/>
      <c r="AY31" s="122"/>
      <c r="AZ31" s="122"/>
      <c r="BA31" s="122"/>
      <c r="BB31" s="122"/>
      <c r="BL31" s="171" t="s">
        <v>180</v>
      </c>
      <c r="BM31" s="171"/>
      <c r="BN31" s="171"/>
      <c r="BO31" s="171"/>
      <c r="BP31" s="171"/>
      <c r="BQ31" s="171"/>
      <c r="BR31" s="171" t="s">
        <v>181</v>
      </c>
      <c r="BS31" s="171"/>
      <c r="BT31" s="171"/>
      <c r="BU31" s="171"/>
      <c r="BV31" s="171"/>
      <c r="BW31" s="171"/>
      <c r="BX31" s="143" t="s">
        <v>182</v>
      </c>
      <c r="BY31" s="143"/>
      <c r="BZ31" s="143"/>
      <c r="CA31" s="143"/>
      <c r="CB31" s="143"/>
      <c r="CC31" s="143"/>
      <c r="CD31" s="130" t="s">
        <v>183</v>
      </c>
      <c r="CE31" s="130"/>
      <c r="CF31" s="130"/>
      <c r="CG31" s="130"/>
      <c r="CH31" s="130"/>
      <c r="CI31" s="130"/>
      <c r="CJ31" s="171" t="s">
        <v>184</v>
      </c>
      <c r="CK31" s="171"/>
      <c r="CL31" s="171"/>
      <c r="CM31" s="171"/>
      <c r="CN31" s="171"/>
      <c r="CO31" s="171"/>
      <c r="CP31" s="171" t="s">
        <v>185</v>
      </c>
      <c r="CQ31" s="171"/>
      <c r="CR31" s="171"/>
      <c r="CS31" s="171"/>
      <c r="CT31" s="171"/>
      <c r="CU31" s="171"/>
      <c r="CV31" s="143" t="s">
        <v>186</v>
      </c>
      <c r="CW31" s="143"/>
      <c r="CX31" s="143"/>
      <c r="CY31" s="143"/>
      <c r="CZ31" s="143"/>
      <c r="DA31" s="143"/>
      <c r="DB31" s="130" t="s">
        <v>187</v>
      </c>
      <c r="DC31" s="130"/>
      <c r="DD31" s="130"/>
      <c r="DE31" s="130"/>
      <c r="DF31" s="130"/>
      <c r="DG31" s="130"/>
      <c r="DH31" s="9"/>
      <c r="DI31" s="144" t="s">
        <v>188</v>
      </c>
      <c r="DJ31" s="144"/>
      <c r="DK31" s="144"/>
    </row>
    <row r="32" spans="12:119" x14ac:dyDescent="0.4">
      <c r="L32" s="95"/>
      <c r="M32" s="106"/>
      <c r="N32" s="106"/>
      <c r="O32" s="106"/>
      <c r="P32" s="106"/>
      <c r="Q32" s="106"/>
      <c r="R32" s="106"/>
      <c r="S32" s="106"/>
      <c r="T32" s="109"/>
      <c r="U32" s="110"/>
      <c r="V32" s="110"/>
      <c r="W32" s="129" t="s">
        <v>69</v>
      </c>
      <c r="X32" s="129"/>
      <c r="Y32" s="129" t="s">
        <v>98</v>
      </c>
      <c r="Z32" s="129"/>
      <c r="AA32" s="129"/>
      <c r="AB32" s="129"/>
      <c r="AC32" s="129"/>
      <c r="AD32" s="129"/>
      <c r="AE32" s="130" t="s">
        <v>99</v>
      </c>
      <c r="AF32" s="130"/>
      <c r="AG32" s="122" t="s">
        <v>100</v>
      </c>
      <c r="AH32" s="122"/>
      <c r="AI32" s="122"/>
      <c r="AJ32" s="122"/>
      <c r="AK32" s="122"/>
      <c r="AL32" s="122"/>
      <c r="AM32" s="122"/>
      <c r="AN32" s="122"/>
      <c r="AO32" s="122"/>
      <c r="AP32" s="122"/>
      <c r="AQ32" s="122"/>
      <c r="AR32" s="122"/>
      <c r="AS32" s="122"/>
      <c r="AT32" s="122"/>
      <c r="AU32" s="122"/>
      <c r="AV32" s="122"/>
      <c r="AW32" s="122"/>
      <c r="AX32" s="122"/>
      <c r="AY32" s="122"/>
      <c r="AZ32" s="122"/>
      <c r="BA32" s="122"/>
      <c r="BB32" s="122"/>
      <c r="BL32" s="171" t="s">
        <v>189</v>
      </c>
      <c r="BM32" s="171"/>
      <c r="BN32" s="171"/>
      <c r="BO32" s="171"/>
      <c r="BP32" s="171"/>
      <c r="BQ32" s="171"/>
      <c r="BR32" s="171" t="s">
        <v>190</v>
      </c>
      <c r="BS32" s="171"/>
      <c r="BT32" s="171"/>
      <c r="BU32" s="171"/>
      <c r="BV32" s="171"/>
      <c r="BW32" s="171"/>
      <c r="BX32" s="143" t="s">
        <v>191</v>
      </c>
      <c r="BY32" s="143"/>
      <c r="BZ32" s="143"/>
      <c r="CA32" s="143"/>
      <c r="CB32" s="143"/>
      <c r="CC32" s="143"/>
      <c r="CD32" s="130" t="s">
        <v>192</v>
      </c>
      <c r="CE32" s="130"/>
      <c r="CF32" s="130"/>
      <c r="CG32" s="130"/>
      <c r="CH32" s="130"/>
      <c r="CI32" s="130"/>
      <c r="CJ32" s="171" t="s">
        <v>193</v>
      </c>
      <c r="CK32" s="171"/>
      <c r="CL32" s="171"/>
      <c r="CM32" s="171"/>
      <c r="CN32" s="171"/>
      <c r="CO32" s="171"/>
      <c r="CP32" s="171" t="s">
        <v>194</v>
      </c>
      <c r="CQ32" s="171"/>
      <c r="CR32" s="171"/>
      <c r="CS32" s="171"/>
      <c r="CT32" s="171"/>
      <c r="CU32" s="171"/>
      <c r="CV32" s="143" t="s">
        <v>195</v>
      </c>
      <c r="CW32" s="143"/>
      <c r="CX32" s="143"/>
      <c r="CY32" s="143"/>
      <c r="CZ32" s="143"/>
      <c r="DA32" s="143"/>
      <c r="DB32" s="130" t="s">
        <v>196</v>
      </c>
      <c r="DC32" s="130"/>
      <c r="DD32" s="130"/>
      <c r="DE32" s="130"/>
      <c r="DF32" s="130"/>
      <c r="DG32" s="130"/>
      <c r="DH32" s="9"/>
      <c r="DI32" s="144" t="s">
        <v>197</v>
      </c>
      <c r="DJ32" s="144"/>
      <c r="DK32" s="144"/>
    </row>
    <row r="33" spans="12:115" x14ac:dyDescent="0.4">
      <c r="L33" s="95"/>
      <c r="M33" s="106"/>
      <c r="N33" s="106"/>
      <c r="O33" s="106"/>
      <c r="P33" s="106"/>
      <c r="Q33" s="106"/>
      <c r="R33" s="106"/>
      <c r="S33" s="106"/>
      <c r="T33" s="109"/>
      <c r="U33" s="110"/>
      <c r="V33" s="110"/>
      <c r="W33" s="129"/>
      <c r="X33" s="129"/>
      <c r="Y33" s="129"/>
      <c r="Z33" s="129"/>
      <c r="AA33" s="129"/>
      <c r="AB33" s="129"/>
      <c r="AC33" s="129"/>
      <c r="AD33" s="129"/>
      <c r="AE33" s="130"/>
      <c r="AF33" s="130"/>
      <c r="AG33" s="122"/>
      <c r="AH33" s="122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22"/>
      <c r="AY33" s="122"/>
      <c r="AZ33" s="122"/>
      <c r="BA33" s="122"/>
      <c r="BB33" s="122"/>
      <c r="BL33" s="171" t="s">
        <v>198</v>
      </c>
      <c r="BM33" s="171"/>
      <c r="BN33" s="171"/>
      <c r="BO33" s="171"/>
      <c r="BP33" s="171"/>
      <c r="BQ33" s="171"/>
      <c r="BR33" s="171" t="s">
        <v>199</v>
      </c>
      <c r="BS33" s="171"/>
      <c r="BT33" s="171"/>
      <c r="BU33" s="171"/>
      <c r="BV33" s="171"/>
      <c r="BW33" s="171"/>
      <c r="BX33" s="143" t="s">
        <v>200</v>
      </c>
      <c r="BY33" s="143"/>
      <c r="BZ33" s="143"/>
      <c r="CA33" s="143"/>
      <c r="CB33" s="143"/>
      <c r="CC33" s="143"/>
      <c r="CD33" s="130" t="s">
        <v>201</v>
      </c>
      <c r="CE33" s="130"/>
      <c r="CF33" s="130"/>
      <c r="CG33" s="130"/>
      <c r="CH33" s="130"/>
      <c r="CI33" s="130"/>
      <c r="CJ33" s="171" t="s">
        <v>202</v>
      </c>
      <c r="CK33" s="171"/>
      <c r="CL33" s="171"/>
      <c r="CM33" s="171"/>
      <c r="CN33" s="171"/>
      <c r="CO33" s="171"/>
      <c r="CP33" s="171" t="s">
        <v>203</v>
      </c>
      <c r="CQ33" s="171"/>
      <c r="CR33" s="171"/>
      <c r="CS33" s="171"/>
      <c r="CT33" s="171"/>
      <c r="CU33" s="171"/>
      <c r="CV33" s="143" t="s">
        <v>204</v>
      </c>
      <c r="CW33" s="143"/>
      <c r="CX33" s="143"/>
      <c r="CY33" s="143"/>
      <c r="CZ33" s="143"/>
      <c r="DA33" s="143"/>
      <c r="DB33" s="130" t="s">
        <v>205</v>
      </c>
      <c r="DC33" s="130"/>
      <c r="DD33" s="130"/>
      <c r="DE33" s="130"/>
      <c r="DF33" s="130"/>
      <c r="DG33" s="130"/>
      <c r="DH33" s="9"/>
      <c r="DI33" s="144" t="s">
        <v>206</v>
      </c>
      <c r="DJ33" s="144"/>
      <c r="DK33" s="144"/>
    </row>
    <row r="34" spans="12:115" x14ac:dyDescent="0.4">
      <c r="L34" s="95"/>
      <c r="M34" s="106"/>
      <c r="N34" s="106"/>
      <c r="O34" s="106"/>
      <c r="P34" s="106"/>
      <c r="Q34" s="106"/>
      <c r="R34" s="106"/>
      <c r="S34" s="106"/>
      <c r="T34" s="109"/>
      <c r="U34" s="110"/>
      <c r="V34" s="110"/>
      <c r="W34" s="129" t="s">
        <v>72</v>
      </c>
      <c r="X34" s="129"/>
      <c r="Y34" s="129" t="s">
        <v>101</v>
      </c>
      <c r="Z34" s="129"/>
      <c r="AA34" s="129"/>
      <c r="AB34" s="129"/>
      <c r="AC34" s="129"/>
      <c r="AD34" s="129"/>
      <c r="AE34" s="130" t="s">
        <v>61</v>
      </c>
      <c r="AF34" s="130"/>
      <c r="AG34" s="122" t="s">
        <v>102</v>
      </c>
      <c r="AH34" s="122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22"/>
      <c r="AY34" s="122"/>
      <c r="AZ34" s="122"/>
      <c r="BA34" s="122"/>
      <c r="BB34" s="122"/>
      <c r="BL34" s="171" t="s">
        <v>207</v>
      </c>
      <c r="BM34" s="171"/>
      <c r="BN34" s="171"/>
      <c r="BO34" s="171"/>
      <c r="BP34" s="171"/>
      <c r="BQ34" s="171"/>
      <c r="BR34" s="171" t="s">
        <v>208</v>
      </c>
      <c r="BS34" s="171"/>
      <c r="BT34" s="171"/>
      <c r="BU34" s="171"/>
      <c r="BV34" s="171"/>
      <c r="BW34" s="171"/>
      <c r="BX34" s="143" t="s">
        <v>209</v>
      </c>
      <c r="BY34" s="143"/>
      <c r="BZ34" s="143"/>
      <c r="CA34" s="143"/>
      <c r="CB34" s="143"/>
      <c r="CC34" s="143"/>
      <c r="CD34" s="130" t="s">
        <v>210</v>
      </c>
      <c r="CE34" s="130"/>
      <c r="CF34" s="130"/>
      <c r="CG34" s="130"/>
      <c r="CH34" s="130"/>
      <c r="CI34" s="130"/>
      <c r="CJ34" s="171" t="s">
        <v>211</v>
      </c>
      <c r="CK34" s="171"/>
      <c r="CL34" s="171"/>
      <c r="CM34" s="171"/>
      <c r="CN34" s="171"/>
      <c r="CO34" s="171"/>
      <c r="CP34" s="171" t="s">
        <v>212</v>
      </c>
      <c r="CQ34" s="171"/>
      <c r="CR34" s="171"/>
      <c r="CS34" s="171"/>
      <c r="CT34" s="171"/>
      <c r="CU34" s="171"/>
      <c r="CV34" s="143" t="s">
        <v>213</v>
      </c>
      <c r="CW34" s="143"/>
      <c r="CX34" s="143"/>
      <c r="CY34" s="143"/>
      <c r="CZ34" s="143"/>
      <c r="DA34" s="143"/>
      <c r="DB34" s="130" t="s">
        <v>214</v>
      </c>
      <c r="DC34" s="130"/>
      <c r="DD34" s="130"/>
      <c r="DE34" s="130"/>
      <c r="DF34" s="130"/>
      <c r="DG34" s="130"/>
      <c r="DH34" s="9"/>
      <c r="DI34" s="144">
        <v>100</v>
      </c>
      <c r="DJ34" s="144"/>
      <c r="DK34" s="144"/>
    </row>
    <row r="35" spans="12:115" x14ac:dyDescent="0.4">
      <c r="L35" s="95"/>
      <c r="M35" s="106"/>
      <c r="N35" s="106"/>
      <c r="O35" s="106"/>
      <c r="P35" s="106"/>
      <c r="Q35" s="106"/>
      <c r="R35" s="106"/>
      <c r="S35" s="106"/>
      <c r="T35" s="109"/>
      <c r="U35" s="110"/>
      <c r="V35" s="110"/>
      <c r="W35" s="129"/>
      <c r="X35" s="129"/>
      <c r="Y35" s="129"/>
      <c r="Z35" s="129"/>
      <c r="AA35" s="129"/>
      <c r="AB35" s="129"/>
      <c r="AC35" s="129"/>
      <c r="AD35" s="129"/>
      <c r="AE35" s="130"/>
      <c r="AF35" s="130"/>
      <c r="AG35" s="122"/>
      <c r="AH35" s="122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22"/>
      <c r="AY35" s="122"/>
      <c r="AZ35" s="122"/>
      <c r="BA35" s="122"/>
      <c r="BB35" s="122"/>
      <c r="BL35" s="171" t="s">
        <v>215</v>
      </c>
      <c r="BM35" s="171"/>
      <c r="BN35" s="171"/>
      <c r="BO35" s="171"/>
      <c r="BP35" s="171"/>
      <c r="BQ35" s="171"/>
      <c r="BR35" s="171" t="s">
        <v>216</v>
      </c>
      <c r="BS35" s="171"/>
      <c r="BT35" s="171"/>
      <c r="BU35" s="171"/>
      <c r="BV35" s="171"/>
      <c r="BW35" s="171"/>
      <c r="BX35" s="143" t="s">
        <v>217</v>
      </c>
      <c r="BY35" s="143"/>
      <c r="BZ35" s="143"/>
      <c r="CA35" s="143"/>
      <c r="CB35" s="143"/>
      <c r="CC35" s="143"/>
      <c r="CD35" s="130" t="s">
        <v>218</v>
      </c>
      <c r="CE35" s="130"/>
      <c r="CF35" s="130"/>
      <c r="CG35" s="130"/>
      <c r="CH35" s="130"/>
      <c r="CI35" s="130"/>
      <c r="CJ35" s="171" t="s">
        <v>219</v>
      </c>
      <c r="CK35" s="171"/>
      <c r="CL35" s="171"/>
      <c r="CM35" s="171"/>
      <c r="CN35" s="171"/>
      <c r="CO35" s="171"/>
      <c r="CP35" s="171" t="s">
        <v>220</v>
      </c>
      <c r="CQ35" s="171"/>
      <c r="CR35" s="171"/>
      <c r="CS35" s="171"/>
      <c r="CT35" s="171"/>
      <c r="CU35" s="171"/>
      <c r="CV35" s="143" t="s">
        <v>221</v>
      </c>
      <c r="CW35" s="143"/>
      <c r="CX35" s="143"/>
      <c r="CY35" s="143"/>
      <c r="CZ35" s="143"/>
      <c r="DA35" s="143"/>
      <c r="DB35" s="130" t="s">
        <v>222</v>
      </c>
      <c r="DC35" s="130"/>
      <c r="DD35" s="130"/>
      <c r="DE35" s="130"/>
      <c r="DF35" s="130"/>
      <c r="DG35" s="130"/>
      <c r="DH35" s="9"/>
      <c r="DI35" s="144">
        <v>120</v>
      </c>
      <c r="DJ35" s="144"/>
      <c r="DK35" s="144"/>
    </row>
    <row r="36" spans="12:115" x14ac:dyDescent="0.4">
      <c r="L36" s="95"/>
      <c r="M36" s="106"/>
      <c r="N36" s="106"/>
      <c r="O36" s="106"/>
      <c r="P36" s="106"/>
      <c r="Q36" s="106"/>
      <c r="R36" s="106"/>
      <c r="S36" s="106"/>
      <c r="T36" s="109"/>
      <c r="U36" s="110"/>
      <c r="V36" s="110"/>
      <c r="W36" s="129"/>
      <c r="X36" s="129"/>
      <c r="Y36" s="129"/>
      <c r="Z36" s="129"/>
      <c r="AA36" s="129"/>
      <c r="AB36" s="129"/>
      <c r="AC36" s="129"/>
      <c r="AD36" s="129"/>
      <c r="AE36" s="130"/>
      <c r="AF36" s="130"/>
      <c r="AG36" s="122"/>
      <c r="AH36" s="122"/>
      <c r="AI36" s="122"/>
      <c r="AJ36" s="122"/>
      <c r="AK36" s="122"/>
      <c r="AL36" s="122"/>
      <c r="AM36" s="122"/>
      <c r="AN36" s="122"/>
      <c r="AO36" s="122"/>
      <c r="AP36" s="122"/>
      <c r="AQ36" s="122"/>
      <c r="AR36" s="122"/>
      <c r="AS36" s="122"/>
      <c r="AT36" s="122"/>
      <c r="AU36" s="122"/>
      <c r="AV36" s="122"/>
      <c r="AW36" s="122"/>
      <c r="AX36" s="122"/>
      <c r="AY36" s="122"/>
      <c r="AZ36" s="122"/>
      <c r="BA36" s="122"/>
      <c r="BB36" s="122"/>
      <c r="BL36" s="130" t="s">
        <v>223</v>
      </c>
      <c r="BM36" s="130"/>
      <c r="BN36" s="130"/>
      <c r="BO36" s="130"/>
      <c r="BP36" s="130"/>
      <c r="BQ36" s="130"/>
      <c r="BR36" s="130"/>
      <c r="BS36" s="130"/>
      <c r="BT36" s="130"/>
      <c r="BU36" s="130"/>
      <c r="BV36" s="130"/>
      <c r="BW36" s="130"/>
      <c r="BX36" s="130"/>
      <c r="BY36" s="130"/>
      <c r="BZ36" s="130"/>
      <c r="CA36" s="130"/>
      <c r="CB36" s="130"/>
      <c r="CC36" s="130"/>
      <c r="CD36" s="130"/>
      <c r="CE36" s="130"/>
      <c r="CF36" s="130"/>
      <c r="CG36" s="130"/>
      <c r="CH36" s="130"/>
      <c r="CI36" s="130"/>
      <c r="CJ36" s="130"/>
      <c r="CK36" s="130"/>
      <c r="CL36" s="130"/>
      <c r="CM36" s="130"/>
      <c r="CN36" s="130"/>
      <c r="CO36" s="130"/>
      <c r="CP36" s="130"/>
      <c r="CQ36" s="130"/>
      <c r="CR36" s="130"/>
      <c r="CS36" s="130"/>
      <c r="CT36" s="130"/>
      <c r="CU36" s="130"/>
      <c r="CV36" s="130"/>
      <c r="CW36" s="130"/>
      <c r="CX36" s="130"/>
      <c r="CY36" s="130"/>
      <c r="CZ36" s="130"/>
      <c r="DA36" s="130"/>
      <c r="DB36" s="130"/>
      <c r="DC36" s="130"/>
      <c r="DD36" s="130"/>
      <c r="DE36" s="130"/>
      <c r="DF36" s="130"/>
      <c r="DG36" s="130"/>
      <c r="DH36" s="9"/>
    </row>
    <row r="37" spans="12:115" x14ac:dyDescent="0.4">
      <c r="L37" s="95"/>
      <c r="M37" s="106"/>
      <c r="N37" s="106"/>
      <c r="O37" s="106"/>
      <c r="P37" s="106"/>
      <c r="Q37" s="106"/>
      <c r="R37" s="106"/>
      <c r="S37" s="106"/>
      <c r="T37" s="109"/>
      <c r="U37" s="110"/>
      <c r="V37" s="110"/>
      <c r="W37" s="129" t="s">
        <v>74</v>
      </c>
      <c r="X37" s="129"/>
      <c r="Y37" s="129" t="s">
        <v>103</v>
      </c>
      <c r="Z37" s="129"/>
      <c r="AA37" s="129"/>
      <c r="AB37" s="129"/>
      <c r="AC37" s="129"/>
      <c r="AD37" s="129"/>
      <c r="AE37" s="65" t="s">
        <v>104</v>
      </c>
      <c r="AF37" s="69"/>
      <c r="AG37" s="122" t="s">
        <v>105</v>
      </c>
      <c r="AH37" s="122"/>
      <c r="AI37" s="122"/>
      <c r="AJ37" s="122"/>
      <c r="AK37" s="122"/>
      <c r="AL37" s="122"/>
      <c r="AM37" s="122"/>
      <c r="AN37" s="122"/>
      <c r="AO37" s="122"/>
      <c r="AP37" s="122"/>
      <c r="AQ37" s="122"/>
      <c r="AR37" s="122"/>
      <c r="AS37" s="122"/>
      <c r="AT37" s="122"/>
      <c r="AU37" s="122"/>
      <c r="AV37" s="122"/>
      <c r="AW37" s="122"/>
      <c r="AX37" s="122"/>
      <c r="AY37" s="122"/>
      <c r="AZ37" s="122"/>
      <c r="BA37" s="122"/>
      <c r="BB37" s="122"/>
    </row>
    <row r="38" spans="12:115" x14ac:dyDescent="0.4">
      <c r="L38" s="95"/>
      <c r="M38" s="106"/>
      <c r="N38" s="106"/>
      <c r="O38" s="106"/>
      <c r="P38" s="106"/>
      <c r="Q38" s="106"/>
      <c r="R38" s="106"/>
      <c r="S38" s="106"/>
      <c r="T38" s="109"/>
      <c r="U38" s="110"/>
      <c r="V38" s="110"/>
      <c r="W38" s="129"/>
      <c r="X38" s="129"/>
      <c r="Y38" s="129"/>
      <c r="Z38" s="129"/>
      <c r="AA38" s="129"/>
      <c r="AB38" s="129"/>
      <c r="AC38" s="129"/>
      <c r="AD38" s="129"/>
      <c r="AE38" s="67"/>
      <c r="AF38" s="70"/>
      <c r="AG38" s="122"/>
      <c r="AH38" s="122"/>
      <c r="AI38" s="122"/>
      <c r="AJ38" s="122"/>
      <c r="AK38" s="122"/>
      <c r="AL38" s="122"/>
      <c r="AM38" s="122"/>
      <c r="AN38" s="122"/>
      <c r="AO38" s="122"/>
      <c r="AP38" s="122"/>
      <c r="AQ38" s="122"/>
      <c r="AR38" s="122"/>
      <c r="AS38" s="122"/>
      <c r="AT38" s="122"/>
      <c r="AU38" s="122"/>
      <c r="AV38" s="122"/>
      <c r="AW38" s="122"/>
      <c r="AX38" s="122"/>
      <c r="AY38" s="122"/>
      <c r="AZ38" s="122"/>
      <c r="BA38" s="122"/>
      <c r="BB38" s="122"/>
    </row>
    <row r="39" spans="12:115" x14ac:dyDescent="0.4">
      <c r="L39" s="95"/>
      <c r="M39" s="106"/>
      <c r="N39" s="106"/>
      <c r="O39" s="106"/>
      <c r="P39" s="106"/>
      <c r="Q39" s="106"/>
      <c r="R39" s="106"/>
      <c r="S39" s="106"/>
      <c r="T39" s="109"/>
      <c r="U39" s="110"/>
      <c r="V39" s="110"/>
      <c r="W39" s="86" t="s">
        <v>76</v>
      </c>
      <c r="X39" s="87"/>
      <c r="Y39" s="86" t="s">
        <v>596</v>
      </c>
      <c r="Z39" s="92"/>
      <c r="AA39" s="92"/>
      <c r="AB39" s="92"/>
      <c r="AC39" s="92"/>
      <c r="AD39" s="87"/>
      <c r="AE39" s="65" t="s">
        <v>61</v>
      </c>
      <c r="AF39" s="69"/>
      <c r="AG39" s="77" t="s">
        <v>597</v>
      </c>
      <c r="AH39" s="78"/>
      <c r="AI39" s="78"/>
      <c r="AJ39" s="78"/>
      <c r="AK39" s="78"/>
      <c r="AL39" s="78"/>
      <c r="AM39" s="78"/>
      <c r="AN39" s="78"/>
      <c r="AO39" s="78"/>
      <c r="AP39" s="78"/>
      <c r="AQ39" s="78"/>
      <c r="AR39" s="78"/>
      <c r="AS39" s="78"/>
      <c r="AT39" s="78"/>
      <c r="AU39" s="78"/>
      <c r="AV39" s="78"/>
      <c r="AW39" s="78"/>
      <c r="AX39" s="78"/>
      <c r="AY39" s="78"/>
      <c r="AZ39" s="78"/>
      <c r="BA39" s="78"/>
      <c r="BB39" s="79"/>
    </row>
    <row r="40" spans="12:115" x14ac:dyDescent="0.4">
      <c r="L40" s="95"/>
      <c r="M40" s="106"/>
      <c r="N40" s="106"/>
      <c r="O40" s="106"/>
      <c r="P40" s="106"/>
      <c r="Q40" s="106"/>
      <c r="R40" s="106"/>
      <c r="S40" s="106"/>
      <c r="T40" s="109"/>
      <c r="U40" s="110"/>
      <c r="V40" s="110"/>
      <c r="W40" s="88"/>
      <c r="X40" s="89"/>
      <c r="Y40" s="88"/>
      <c r="Z40" s="93"/>
      <c r="AA40" s="93"/>
      <c r="AB40" s="93"/>
      <c r="AC40" s="93"/>
      <c r="AD40" s="89"/>
      <c r="AE40" s="95"/>
      <c r="AF40" s="96"/>
      <c r="AG40" s="97"/>
      <c r="AH40" s="98"/>
      <c r="AI40" s="98"/>
      <c r="AJ40" s="98"/>
      <c r="AK40" s="98"/>
      <c r="AL40" s="98"/>
      <c r="AM40" s="98"/>
      <c r="AN40" s="98"/>
      <c r="AO40" s="98"/>
      <c r="AP40" s="98"/>
      <c r="AQ40" s="98"/>
      <c r="AR40" s="98"/>
      <c r="AS40" s="98"/>
      <c r="AT40" s="98"/>
      <c r="AU40" s="98"/>
      <c r="AV40" s="98"/>
      <c r="AW40" s="98"/>
      <c r="AX40" s="98"/>
      <c r="AY40" s="98"/>
      <c r="AZ40" s="98"/>
      <c r="BA40" s="98"/>
      <c r="BB40" s="99"/>
    </row>
    <row r="41" spans="12:115" x14ac:dyDescent="0.4">
      <c r="L41" s="95"/>
      <c r="M41" s="106"/>
      <c r="N41" s="106"/>
      <c r="O41" s="106"/>
      <c r="P41" s="106"/>
      <c r="Q41" s="106"/>
      <c r="R41" s="106"/>
      <c r="S41" s="106"/>
      <c r="T41" s="109"/>
      <c r="U41" s="110"/>
      <c r="V41" s="110"/>
      <c r="W41" s="88"/>
      <c r="X41" s="89"/>
      <c r="Y41" s="88"/>
      <c r="Z41" s="93"/>
      <c r="AA41" s="93"/>
      <c r="AB41" s="93"/>
      <c r="AC41" s="93"/>
      <c r="AD41" s="89"/>
      <c r="AE41" s="95"/>
      <c r="AF41" s="96"/>
      <c r="AG41" s="97"/>
      <c r="AH41" s="98"/>
      <c r="AI41" s="98"/>
      <c r="AJ41" s="98"/>
      <c r="AK41" s="98"/>
      <c r="AL41" s="98"/>
      <c r="AM41" s="98"/>
      <c r="AN41" s="98"/>
      <c r="AO41" s="98"/>
      <c r="AP41" s="98"/>
      <c r="AQ41" s="98"/>
      <c r="AR41" s="98"/>
      <c r="AS41" s="98"/>
      <c r="AT41" s="98"/>
      <c r="AU41" s="98"/>
      <c r="AV41" s="98"/>
      <c r="AW41" s="98"/>
      <c r="AX41" s="98"/>
      <c r="AY41" s="98"/>
      <c r="AZ41" s="98"/>
      <c r="BA41" s="98"/>
      <c r="BB41" s="99"/>
    </row>
    <row r="42" spans="12:115" ht="18.75" customHeight="1" x14ac:dyDescent="0.4">
      <c r="L42" s="95"/>
      <c r="M42" s="106"/>
      <c r="N42" s="106"/>
      <c r="O42" s="106"/>
      <c r="P42" s="106"/>
      <c r="Q42" s="106"/>
      <c r="R42" s="106"/>
      <c r="S42" s="106"/>
      <c r="T42" s="109"/>
      <c r="U42" s="110"/>
      <c r="V42" s="110"/>
      <c r="W42" s="90"/>
      <c r="X42" s="91"/>
      <c r="Y42" s="90"/>
      <c r="Z42" s="94"/>
      <c r="AA42" s="94"/>
      <c r="AB42" s="94"/>
      <c r="AC42" s="94"/>
      <c r="AD42" s="91"/>
      <c r="AE42" s="67"/>
      <c r="AF42" s="70"/>
      <c r="AG42" s="97"/>
      <c r="AH42" s="98"/>
      <c r="AI42" s="98"/>
      <c r="AJ42" s="98"/>
      <c r="AK42" s="98"/>
      <c r="AL42" s="98"/>
      <c r="AM42" s="98"/>
      <c r="AN42" s="98"/>
      <c r="AO42" s="98"/>
      <c r="AP42" s="98"/>
      <c r="AQ42" s="98"/>
      <c r="AR42" s="98"/>
      <c r="AS42" s="98"/>
      <c r="AT42" s="98"/>
      <c r="AU42" s="98"/>
      <c r="AV42" s="98"/>
      <c r="AW42" s="98"/>
      <c r="AX42" s="98"/>
      <c r="AY42" s="98"/>
      <c r="AZ42" s="98"/>
      <c r="BA42" s="98"/>
      <c r="BB42" s="99"/>
      <c r="BL42" s="31"/>
      <c r="BM42" s="31"/>
      <c r="BN42" s="31"/>
      <c r="BO42" s="31"/>
      <c r="BP42" s="31"/>
      <c r="BQ42" s="31"/>
      <c r="BR42" s="31"/>
      <c r="BS42" s="31"/>
      <c r="BT42" s="3"/>
      <c r="BU42" s="144"/>
      <c r="BV42" s="144"/>
      <c r="BW42" s="144"/>
      <c r="BX42" s="144"/>
    </row>
    <row r="43" spans="12:115" ht="18.75" customHeight="1" x14ac:dyDescent="0.4">
      <c r="L43" s="67"/>
      <c r="M43" s="68"/>
      <c r="N43" s="68"/>
      <c r="O43" s="68"/>
      <c r="P43" s="68"/>
      <c r="Q43" s="68"/>
      <c r="R43" s="68"/>
      <c r="S43" s="68"/>
      <c r="T43" s="109"/>
      <c r="U43" s="110"/>
      <c r="V43" s="110"/>
      <c r="W43" s="100" t="s">
        <v>589</v>
      </c>
      <c r="X43" s="101"/>
      <c r="Y43" s="100" t="s">
        <v>85</v>
      </c>
      <c r="Z43" s="101"/>
      <c r="AA43" s="101"/>
      <c r="AB43" s="101"/>
      <c r="AC43" s="101"/>
      <c r="AD43" s="102"/>
      <c r="AE43" s="103" t="s">
        <v>85</v>
      </c>
      <c r="AF43" s="104"/>
      <c r="AG43" s="105" t="s">
        <v>1</v>
      </c>
      <c r="AH43" s="105"/>
      <c r="AI43" s="105"/>
      <c r="AJ43" s="105"/>
      <c r="AK43" s="105"/>
      <c r="AL43" s="105"/>
      <c r="AM43" s="105"/>
      <c r="AN43" s="105"/>
      <c r="AO43" s="105"/>
      <c r="AP43" s="105"/>
      <c r="AQ43" s="105"/>
      <c r="AR43" s="105"/>
      <c r="AS43" s="105"/>
      <c r="AT43" s="105"/>
      <c r="AU43" s="105"/>
      <c r="AV43" s="105"/>
      <c r="AW43" s="105"/>
      <c r="AX43" s="105"/>
      <c r="AY43" s="105"/>
      <c r="AZ43" s="105"/>
      <c r="BA43" s="105"/>
      <c r="BB43" s="105"/>
      <c r="BL43" s="31"/>
      <c r="BM43" s="31"/>
      <c r="BN43" s="31"/>
      <c r="BO43" s="31"/>
      <c r="BP43" s="31"/>
      <c r="BQ43" s="31"/>
      <c r="BR43" s="31"/>
      <c r="BS43" s="31"/>
    </row>
    <row r="44" spans="12:115" ht="18.75" customHeight="1" x14ac:dyDescent="0.4">
      <c r="L44" s="65" t="s">
        <v>106</v>
      </c>
      <c r="M44" s="66"/>
      <c r="N44" s="66"/>
      <c r="O44" s="66"/>
      <c r="P44" s="66"/>
      <c r="Q44" s="66"/>
      <c r="R44" s="66"/>
      <c r="S44" s="66"/>
      <c r="T44" s="107" t="s">
        <v>107</v>
      </c>
      <c r="U44" s="108"/>
      <c r="V44" s="108"/>
      <c r="W44" s="86" t="s">
        <v>65</v>
      </c>
      <c r="X44" s="87"/>
      <c r="Y44" s="113" t="s">
        <v>593</v>
      </c>
      <c r="Z44" s="114"/>
      <c r="AA44" s="114"/>
      <c r="AB44" s="114"/>
      <c r="AC44" s="114"/>
      <c r="AD44" s="115"/>
      <c r="AE44" s="65" t="s">
        <v>61</v>
      </c>
      <c r="AF44" s="69"/>
      <c r="AG44" s="122" t="s">
        <v>580</v>
      </c>
      <c r="AH44" s="122"/>
      <c r="AI44" s="122"/>
      <c r="AJ44" s="122"/>
      <c r="AK44" s="122"/>
      <c r="AL44" s="122"/>
      <c r="AM44" s="122"/>
      <c r="AN44" s="122"/>
      <c r="AO44" s="122"/>
      <c r="AP44" s="122"/>
      <c r="AQ44" s="122"/>
      <c r="AR44" s="122"/>
      <c r="AS44" s="122"/>
      <c r="AT44" s="122"/>
      <c r="AU44" s="122"/>
      <c r="AV44" s="122"/>
      <c r="AW44" s="122"/>
      <c r="AX44" s="122"/>
      <c r="AY44" s="122"/>
      <c r="AZ44" s="122"/>
      <c r="BA44" s="122"/>
      <c r="BB44" s="122"/>
      <c r="BL44" s="31"/>
      <c r="BM44" s="31"/>
      <c r="BN44" s="31"/>
      <c r="BO44" s="31"/>
      <c r="BP44" s="31"/>
      <c r="BQ44" s="31"/>
      <c r="BR44" s="31"/>
      <c r="BS44" s="31"/>
      <c r="CK44" s="144" t="s">
        <v>35</v>
      </c>
      <c r="CL44" s="144"/>
      <c r="CM44" s="144"/>
      <c r="CN44" s="144"/>
      <c r="CO44" s="144"/>
      <c r="CP44" s="144"/>
      <c r="CQ44" s="144"/>
    </row>
    <row r="45" spans="12:115" ht="18.75" customHeight="1" x14ac:dyDescent="0.4">
      <c r="L45" s="95"/>
      <c r="M45" s="106"/>
      <c r="N45" s="106"/>
      <c r="O45" s="106"/>
      <c r="P45" s="106"/>
      <c r="Q45" s="106"/>
      <c r="R45" s="106"/>
      <c r="S45" s="106"/>
      <c r="T45" s="109"/>
      <c r="U45" s="110"/>
      <c r="V45" s="110"/>
      <c r="W45" s="88"/>
      <c r="X45" s="89"/>
      <c r="Y45" s="116"/>
      <c r="Z45" s="117"/>
      <c r="AA45" s="117"/>
      <c r="AB45" s="117"/>
      <c r="AC45" s="117"/>
      <c r="AD45" s="118"/>
      <c r="AE45" s="95"/>
      <c r="AF45" s="96"/>
      <c r="AG45" s="122"/>
      <c r="AH45" s="122"/>
      <c r="AI45" s="122"/>
      <c r="AJ45" s="122"/>
      <c r="AK45" s="122"/>
      <c r="AL45" s="122"/>
      <c r="AM45" s="122"/>
      <c r="AN45" s="122"/>
      <c r="AO45" s="122"/>
      <c r="AP45" s="122"/>
      <c r="AQ45" s="122"/>
      <c r="AR45" s="122"/>
      <c r="AS45" s="122"/>
      <c r="AT45" s="122"/>
      <c r="AU45" s="122"/>
      <c r="AV45" s="122"/>
      <c r="AW45" s="122"/>
      <c r="AX45" s="122"/>
      <c r="AY45" s="122"/>
      <c r="AZ45" s="122"/>
      <c r="BA45" s="122"/>
      <c r="BB45" s="122"/>
      <c r="BL45" s="31"/>
      <c r="BM45" s="31"/>
      <c r="BN45" s="31"/>
      <c r="BO45" s="31"/>
      <c r="BP45" s="31"/>
      <c r="BQ45" s="31"/>
      <c r="BR45" s="31"/>
      <c r="BS45" s="31"/>
      <c r="CB45" s="180" t="s">
        <v>394</v>
      </c>
      <c r="CC45" s="181"/>
      <c r="CD45" s="181"/>
      <c r="CE45" s="181"/>
      <c r="CF45" s="181"/>
      <c r="CG45" s="181"/>
      <c r="CH45" s="181"/>
      <c r="CI45" s="181"/>
      <c r="CK45" s="144" t="str">
        <f>"0x"&amp;0</f>
        <v>0x0</v>
      </c>
      <c r="CL45" s="144"/>
      <c r="CM45" s="144"/>
    </row>
    <row r="46" spans="12:115" ht="18.75" customHeight="1" x14ac:dyDescent="0.4">
      <c r="L46" s="95"/>
      <c r="M46" s="106"/>
      <c r="N46" s="106"/>
      <c r="O46" s="106"/>
      <c r="P46" s="106"/>
      <c r="Q46" s="106"/>
      <c r="R46" s="106"/>
      <c r="S46" s="106"/>
      <c r="T46" s="109"/>
      <c r="U46" s="110"/>
      <c r="V46" s="110"/>
      <c r="W46" s="90"/>
      <c r="X46" s="91"/>
      <c r="Y46" s="119"/>
      <c r="Z46" s="120"/>
      <c r="AA46" s="120"/>
      <c r="AB46" s="120"/>
      <c r="AC46" s="120"/>
      <c r="AD46" s="121"/>
      <c r="AE46" s="67"/>
      <c r="AF46" s="70"/>
      <c r="AG46" s="122"/>
      <c r="AH46" s="122"/>
      <c r="AI46" s="122"/>
      <c r="AJ46" s="122"/>
      <c r="AK46" s="122"/>
      <c r="AL46" s="122"/>
      <c r="AM46" s="122"/>
      <c r="AN46" s="122"/>
      <c r="AO46" s="122"/>
      <c r="AP46" s="122"/>
      <c r="AQ46" s="122"/>
      <c r="AR46" s="122"/>
      <c r="AS46" s="122"/>
      <c r="AT46" s="122"/>
      <c r="AU46" s="122"/>
      <c r="AV46" s="122"/>
      <c r="AW46" s="122"/>
      <c r="AX46" s="122"/>
      <c r="AY46" s="122"/>
      <c r="AZ46" s="122"/>
      <c r="BA46" s="122"/>
      <c r="BB46" s="122"/>
      <c r="BL46" s="31"/>
      <c r="BM46" s="31"/>
      <c r="BN46" s="31"/>
      <c r="BO46" s="31"/>
      <c r="BP46" s="31"/>
      <c r="BQ46" s="31"/>
      <c r="BR46" s="31"/>
      <c r="BS46" s="31"/>
      <c r="CB46" s="181"/>
      <c r="CC46" s="181"/>
      <c r="CD46" s="181"/>
      <c r="CE46" s="181"/>
      <c r="CF46" s="181"/>
      <c r="CG46" s="181"/>
      <c r="CH46" s="181"/>
      <c r="CI46" s="181"/>
    </row>
    <row r="47" spans="12:115" ht="18.75" customHeight="1" x14ac:dyDescent="0.4">
      <c r="L47" s="95"/>
      <c r="M47" s="106"/>
      <c r="N47" s="106"/>
      <c r="O47" s="106"/>
      <c r="P47" s="106"/>
      <c r="Q47" s="106"/>
      <c r="R47" s="106"/>
      <c r="S47" s="106"/>
      <c r="T47" s="109"/>
      <c r="U47" s="110"/>
      <c r="V47" s="110"/>
      <c r="W47" s="86" t="s">
        <v>69</v>
      </c>
      <c r="X47" s="87"/>
      <c r="Y47" s="113" t="s">
        <v>108</v>
      </c>
      <c r="Z47" s="114"/>
      <c r="AA47" s="114"/>
      <c r="AB47" s="114"/>
      <c r="AC47" s="114"/>
      <c r="AD47" s="115"/>
      <c r="AE47" s="65" t="s">
        <v>99</v>
      </c>
      <c r="AF47" s="69"/>
      <c r="AG47" s="122" t="s">
        <v>109</v>
      </c>
      <c r="AH47" s="122"/>
      <c r="AI47" s="122"/>
      <c r="AJ47" s="122"/>
      <c r="AK47" s="122"/>
      <c r="AL47" s="122"/>
      <c r="AM47" s="122"/>
      <c r="AN47" s="122"/>
      <c r="AO47" s="122"/>
      <c r="AP47" s="122"/>
      <c r="AQ47" s="122"/>
      <c r="AR47" s="122"/>
      <c r="AS47" s="122"/>
      <c r="AT47" s="122"/>
      <c r="AU47" s="122"/>
      <c r="AV47" s="122"/>
      <c r="AW47" s="122"/>
      <c r="AX47" s="122"/>
      <c r="AY47" s="122"/>
      <c r="AZ47" s="122"/>
      <c r="BA47" s="122"/>
      <c r="BB47" s="122"/>
      <c r="BL47" s="31"/>
      <c r="BM47" s="31"/>
      <c r="BN47" s="31"/>
      <c r="BO47" s="31"/>
      <c r="BP47" s="31"/>
      <c r="BQ47" s="31"/>
      <c r="BR47" s="31"/>
      <c r="BS47" s="31"/>
      <c r="CB47" s="181"/>
      <c r="CC47" s="181"/>
      <c r="CD47" s="181"/>
      <c r="CE47" s="181"/>
      <c r="CF47" s="181"/>
      <c r="CG47" s="181"/>
      <c r="CH47" s="181"/>
      <c r="CI47" s="181"/>
      <c r="CT47" s="20"/>
      <c r="CU47" s="20"/>
      <c r="CV47" s="20"/>
      <c r="CW47" s="20"/>
      <c r="CX47" s="20"/>
      <c r="CY47" s="20"/>
      <c r="CZ47" s="20"/>
      <c r="DA47" s="20"/>
      <c r="DB47" s="20"/>
      <c r="DC47" s="20"/>
    </row>
    <row r="48" spans="12:115" ht="18.75" customHeight="1" x14ac:dyDescent="0.4">
      <c r="L48" s="95"/>
      <c r="M48" s="106"/>
      <c r="N48" s="106"/>
      <c r="O48" s="106"/>
      <c r="P48" s="106"/>
      <c r="Q48" s="106"/>
      <c r="R48" s="106"/>
      <c r="S48" s="106"/>
      <c r="T48" s="109"/>
      <c r="U48" s="110"/>
      <c r="V48" s="110"/>
      <c r="W48" s="88"/>
      <c r="X48" s="89"/>
      <c r="Y48" s="116"/>
      <c r="Z48" s="117"/>
      <c r="AA48" s="117"/>
      <c r="AB48" s="117"/>
      <c r="AC48" s="117"/>
      <c r="AD48" s="118"/>
      <c r="AE48" s="95"/>
      <c r="AF48" s="96"/>
      <c r="AG48" s="122"/>
      <c r="AH48" s="122"/>
      <c r="AI48" s="122"/>
      <c r="AJ48" s="122"/>
      <c r="AK48" s="122"/>
      <c r="AL48" s="122"/>
      <c r="AM48" s="122"/>
      <c r="AN48" s="122"/>
      <c r="AO48" s="122"/>
      <c r="AP48" s="122"/>
      <c r="AQ48" s="122"/>
      <c r="AR48" s="122"/>
      <c r="AS48" s="122"/>
      <c r="AT48" s="122"/>
      <c r="AU48" s="122"/>
      <c r="AV48" s="122"/>
      <c r="AW48" s="122"/>
      <c r="AX48" s="122"/>
      <c r="AY48" s="122"/>
      <c r="AZ48" s="122"/>
      <c r="BA48" s="122"/>
      <c r="BB48" s="122"/>
      <c r="BL48" s="191" t="s">
        <v>544</v>
      </c>
      <c r="BM48" s="192"/>
      <c r="BN48" s="192"/>
      <c r="BO48" s="192"/>
      <c r="BP48" s="192"/>
      <c r="BQ48" s="192"/>
      <c r="BR48" s="192"/>
      <c r="BS48" s="192"/>
      <c r="BT48" s="193"/>
      <c r="BU48" s="144"/>
      <c r="BV48" s="144"/>
      <c r="BW48" s="144"/>
      <c r="CB48" s="182" t="s">
        <v>395</v>
      </c>
      <c r="CC48" s="183"/>
      <c r="CD48" s="183"/>
      <c r="CE48" s="183"/>
      <c r="CF48" s="183"/>
      <c r="CG48" s="183"/>
      <c r="CH48" s="183"/>
      <c r="CI48" s="184"/>
      <c r="CK48" s="144" t="str">
        <f>"0x"&amp;DEC2HEX(HEX2DEC(400)*1)</f>
        <v>0x400</v>
      </c>
      <c r="CL48" s="144"/>
      <c r="CM48" s="144"/>
      <c r="CT48" s="20"/>
      <c r="CU48" s="20"/>
      <c r="CV48" s="20"/>
      <c r="CW48" s="20"/>
      <c r="CX48" s="20"/>
      <c r="CY48" s="20"/>
      <c r="CZ48" s="20"/>
      <c r="DA48" s="20"/>
      <c r="DB48" s="20"/>
      <c r="DC48" s="20"/>
    </row>
    <row r="49" spans="12:117" ht="18.75" customHeight="1" x14ac:dyDescent="0.4">
      <c r="L49" s="95"/>
      <c r="M49" s="106"/>
      <c r="N49" s="106"/>
      <c r="O49" s="106"/>
      <c r="P49" s="106"/>
      <c r="Q49" s="106"/>
      <c r="R49" s="106"/>
      <c r="S49" s="106"/>
      <c r="T49" s="109"/>
      <c r="U49" s="110"/>
      <c r="V49" s="110"/>
      <c r="W49" s="90"/>
      <c r="X49" s="91"/>
      <c r="Y49" s="119"/>
      <c r="Z49" s="120"/>
      <c r="AA49" s="120"/>
      <c r="AB49" s="120"/>
      <c r="AC49" s="120"/>
      <c r="AD49" s="121"/>
      <c r="AE49" s="67"/>
      <c r="AF49" s="70"/>
      <c r="AG49" s="122"/>
      <c r="AH49" s="122"/>
      <c r="AI49" s="122"/>
      <c r="AJ49" s="122"/>
      <c r="AK49" s="122"/>
      <c r="AL49" s="122"/>
      <c r="AM49" s="122"/>
      <c r="AN49" s="122"/>
      <c r="AO49" s="122"/>
      <c r="AP49" s="122"/>
      <c r="AQ49" s="122"/>
      <c r="AR49" s="122"/>
      <c r="AS49" s="122"/>
      <c r="AT49" s="122"/>
      <c r="AU49" s="122"/>
      <c r="AV49" s="122"/>
      <c r="AW49" s="122"/>
      <c r="AX49" s="122"/>
      <c r="AY49" s="122"/>
      <c r="AZ49" s="122"/>
      <c r="BA49" s="122"/>
      <c r="BB49" s="122"/>
      <c r="BL49" s="194"/>
      <c r="BM49" s="195"/>
      <c r="BN49" s="195"/>
      <c r="BO49" s="195"/>
      <c r="BP49" s="195"/>
      <c r="BQ49" s="195"/>
      <c r="BR49" s="195"/>
      <c r="BS49" s="195"/>
      <c r="BT49" s="196"/>
      <c r="CB49" s="185"/>
      <c r="CC49" s="186"/>
      <c r="CD49" s="186"/>
      <c r="CE49" s="186"/>
      <c r="CF49" s="186"/>
      <c r="CG49" s="186"/>
      <c r="CH49" s="186"/>
      <c r="CI49" s="187"/>
      <c r="CT49" s="20"/>
      <c r="CU49" s="20"/>
      <c r="CV49" s="20"/>
      <c r="CW49" s="20"/>
      <c r="CX49" s="20"/>
      <c r="CY49" s="20"/>
      <c r="CZ49" s="20"/>
      <c r="DA49" s="20"/>
      <c r="DB49" s="20"/>
      <c r="DC49" s="20"/>
    </row>
    <row r="50" spans="12:117" ht="18.75" customHeight="1" x14ac:dyDescent="0.4">
      <c r="L50" s="67"/>
      <c r="M50" s="68"/>
      <c r="N50" s="68"/>
      <c r="O50" s="68"/>
      <c r="P50" s="68"/>
      <c r="Q50" s="68"/>
      <c r="R50" s="68"/>
      <c r="S50" s="68"/>
      <c r="T50" s="111"/>
      <c r="U50" s="112"/>
      <c r="V50" s="112"/>
      <c r="W50" s="100" t="s">
        <v>119</v>
      </c>
      <c r="X50" s="101"/>
      <c r="Y50" s="123" t="s">
        <v>85</v>
      </c>
      <c r="Z50" s="124"/>
      <c r="AA50" s="124"/>
      <c r="AB50" s="124"/>
      <c r="AC50" s="124"/>
      <c r="AD50" s="125"/>
      <c r="AE50" s="103" t="s">
        <v>85</v>
      </c>
      <c r="AF50" s="104"/>
      <c r="AG50" s="105" t="s">
        <v>1</v>
      </c>
      <c r="AH50" s="105"/>
      <c r="AI50" s="105"/>
      <c r="AJ50" s="105"/>
      <c r="AK50" s="105"/>
      <c r="AL50" s="105"/>
      <c r="AM50" s="105"/>
      <c r="AN50" s="105"/>
      <c r="AO50" s="105"/>
      <c r="AP50" s="105"/>
      <c r="AQ50" s="105"/>
      <c r="AR50" s="105"/>
      <c r="AS50" s="105"/>
      <c r="AT50" s="105"/>
      <c r="AU50" s="105"/>
      <c r="AV50" s="105"/>
      <c r="AW50" s="105"/>
      <c r="AX50" s="105"/>
      <c r="AY50" s="105"/>
      <c r="AZ50" s="105"/>
      <c r="BA50" s="105"/>
      <c r="BB50" s="105"/>
      <c r="BL50" s="197"/>
      <c r="BM50" s="198"/>
      <c r="BN50" s="198"/>
      <c r="BO50" s="198"/>
      <c r="BP50" s="198"/>
      <c r="BQ50" s="198"/>
      <c r="BR50" s="198"/>
      <c r="BS50" s="198"/>
      <c r="BT50" s="199"/>
      <c r="CB50" s="188"/>
      <c r="CC50" s="189"/>
      <c r="CD50" s="189"/>
      <c r="CE50" s="189"/>
      <c r="CF50" s="189"/>
      <c r="CG50" s="189"/>
      <c r="CH50" s="189"/>
      <c r="CI50" s="190"/>
      <c r="CT50" s="20"/>
      <c r="CU50" s="20"/>
      <c r="CV50" s="20"/>
      <c r="CW50" s="20"/>
      <c r="CX50" s="20"/>
      <c r="CY50" s="20"/>
      <c r="CZ50" s="20"/>
      <c r="DA50" s="20"/>
      <c r="DB50" s="20"/>
      <c r="DC50" s="20"/>
    </row>
    <row r="51" spans="12:117" ht="18.75" customHeight="1" x14ac:dyDescent="0.4">
      <c r="L51" s="56" t="s">
        <v>573</v>
      </c>
      <c r="M51" s="57"/>
      <c r="N51" s="57"/>
      <c r="O51" s="57"/>
      <c r="P51" s="57"/>
      <c r="Q51" s="57"/>
      <c r="R51" s="57"/>
      <c r="S51" s="57"/>
      <c r="T51" s="65" t="s">
        <v>110</v>
      </c>
      <c r="U51" s="66"/>
      <c r="V51" s="66"/>
      <c r="W51" s="65" t="s">
        <v>59</v>
      </c>
      <c r="X51" s="69"/>
      <c r="Y51" s="71" t="s">
        <v>574</v>
      </c>
      <c r="Z51" s="72"/>
      <c r="AA51" s="72"/>
      <c r="AB51" s="72"/>
      <c r="AC51" s="72"/>
      <c r="AD51" s="73"/>
      <c r="AE51" s="65" t="s">
        <v>61</v>
      </c>
      <c r="AF51" s="69"/>
      <c r="AG51" s="77" t="s">
        <v>575</v>
      </c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78"/>
      <c r="BB51" s="79"/>
      <c r="BL51" s="31"/>
      <c r="BM51" s="31"/>
      <c r="BN51" s="31"/>
      <c r="BO51" s="31"/>
      <c r="BP51" s="31"/>
      <c r="BQ51" s="31"/>
      <c r="BR51" s="31"/>
      <c r="BS51" s="31"/>
      <c r="CB51" s="156" t="s">
        <v>14</v>
      </c>
      <c r="CC51" s="157"/>
      <c r="CD51" s="157"/>
      <c r="CE51" s="157"/>
      <c r="CF51" s="157"/>
      <c r="CG51" s="157"/>
      <c r="CH51" s="157"/>
      <c r="CI51" s="158"/>
      <c r="CK51" s="144"/>
      <c r="CL51" s="144"/>
      <c r="CM51" s="144"/>
    </row>
    <row r="52" spans="12:117" ht="18.75" customHeight="1" x14ac:dyDescent="0.4">
      <c r="L52" s="65" t="s">
        <v>601</v>
      </c>
      <c r="M52" s="66"/>
      <c r="N52" s="66"/>
      <c r="O52" s="66"/>
      <c r="P52" s="66"/>
      <c r="Q52" s="66"/>
      <c r="R52" s="66"/>
      <c r="S52" s="66"/>
      <c r="T52" s="65" t="s">
        <v>111</v>
      </c>
      <c r="U52" s="66"/>
      <c r="V52" s="66"/>
      <c r="W52" s="65" t="s">
        <v>59</v>
      </c>
      <c r="X52" s="69"/>
      <c r="Y52" s="71" t="s">
        <v>112</v>
      </c>
      <c r="Z52" s="72"/>
      <c r="AA52" s="72"/>
      <c r="AB52" s="72"/>
      <c r="AC52" s="72"/>
      <c r="AD52" s="73"/>
      <c r="AE52" s="65" t="s">
        <v>61</v>
      </c>
      <c r="AF52" s="69"/>
      <c r="AG52" s="77" t="s">
        <v>599</v>
      </c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78"/>
      <c r="BB52" s="79"/>
      <c r="BL52" s="31"/>
      <c r="BM52" s="31"/>
      <c r="BN52" s="31"/>
      <c r="BO52" s="31"/>
      <c r="BP52" s="31"/>
      <c r="BQ52" s="31"/>
      <c r="BR52" s="31"/>
      <c r="BS52" s="31"/>
      <c r="CB52" s="159"/>
      <c r="CC52" s="160"/>
      <c r="CD52" s="160"/>
      <c r="CE52" s="160"/>
      <c r="CF52" s="160"/>
      <c r="CG52" s="160"/>
      <c r="CH52" s="160"/>
      <c r="CI52" s="161"/>
      <c r="CR52" s="175" t="s">
        <v>382</v>
      </c>
      <c r="CS52" s="175"/>
      <c r="CT52" s="175"/>
      <c r="CU52" s="175"/>
      <c r="CV52" s="175"/>
      <c r="CW52" s="175"/>
      <c r="CX52" s="175"/>
      <c r="CY52" s="175"/>
      <c r="CZ52" s="175"/>
      <c r="DA52" s="175"/>
      <c r="DB52" s="175"/>
      <c r="DC52" s="175"/>
      <c r="DD52" s="175"/>
      <c r="DE52" s="175"/>
    </row>
    <row r="53" spans="12:117" ht="19.5" customHeight="1" x14ac:dyDescent="0.4">
      <c r="L53" s="67"/>
      <c r="M53" s="68"/>
      <c r="N53" s="68"/>
      <c r="O53" s="68"/>
      <c r="P53" s="68"/>
      <c r="Q53" s="68"/>
      <c r="R53" s="68"/>
      <c r="S53" s="68"/>
      <c r="T53" s="67"/>
      <c r="U53" s="68"/>
      <c r="V53" s="68"/>
      <c r="W53" s="67"/>
      <c r="X53" s="70"/>
      <c r="Y53" s="74"/>
      <c r="Z53" s="75"/>
      <c r="AA53" s="75"/>
      <c r="AB53" s="75"/>
      <c r="AC53" s="75"/>
      <c r="AD53" s="76"/>
      <c r="AE53" s="67"/>
      <c r="AF53" s="70"/>
      <c r="AG53" s="80"/>
      <c r="AH53" s="81"/>
      <c r="AI53" s="81"/>
      <c r="AJ53" s="81"/>
      <c r="AK53" s="81"/>
      <c r="AL53" s="81"/>
      <c r="AM53" s="81"/>
      <c r="AN53" s="81"/>
      <c r="AO53" s="81"/>
      <c r="AP53" s="81"/>
      <c r="AQ53" s="81"/>
      <c r="AR53" s="81"/>
      <c r="AS53" s="81"/>
      <c r="AT53" s="81"/>
      <c r="AU53" s="81"/>
      <c r="AV53" s="81"/>
      <c r="AW53" s="81"/>
      <c r="AX53" s="81"/>
      <c r="AY53" s="81"/>
      <c r="AZ53" s="81"/>
      <c r="BA53" s="81"/>
      <c r="BB53" s="82"/>
      <c r="BL53" s="31"/>
      <c r="BM53" s="31"/>
      <c r="BN53" s="31"/>
      <c r="BO53" s="31"/>
      <c r="BP53" s="31"/>
      <c r="BQ53" s="31"/>
      <c r="BR53" s="31"/>
      <c r="BS53" s="31"/>
      <c r="CB53" s="159"/>
      <c r="CC53" s="160"/>
      <c r="CD53" s="160"/>
      <c r="CE53" s="160"/>
      <c r="CF53" s="160"/>
      <c r="CG53" s="160"/>
      <c r="CH53" s="160"/>
      <c r="CI53" s="161"/>
      <c r="CR53" s="24"/>
      <c r="CS53" s="24"/>
      <c r="CT53" s="24"/>
      <c r="CU53" s="24"/>
      <c r="CV53" s="24"/>
      <c r="CW53" s="24"/>
      <c r="CX53" s="24"/>
      <c r="CY53" s="24"/>
      <c r="CZ53" s="24"/>
      <c r="DA53" s="24"/>
      <c r="DB53" s="24"/>
      <c r="DC53" s="24"/>
      <c r="DD53" s="24"/>
      <c r="DE53" s="24"/>
    </row>
    <row r="54" spans="12:117" ht="18.75" customHeight="1" x14ac:dyDescent="0.4">
      <c r="L54" s="65" t="s">
        <v>602</v>
      </c>
      <c r="M54" s="66"/>
      <c r="N54" s="66"/>
      <c r="O54" s="66"/>
      <c r="P54" s="66"/>
      <c r="Q54" s="66"/>
      <c r="R54" s="66"/>
      <c r="S54" s="66"/>
      <c r="T54" s="65" t="s">
        <v>113</v>
      </c>
      <c r="U54" s="66"/>
      <c r="V54" s="66"/>
      <c r="W54" s="65" t="s">
        <v>59</v>
      </c>
      <c r="X54" s="69"/>
      <c r="Y54" s="71" t="s">
        <v>114</v>
      </c>
      <c r="Z54" s="72"/>
      <c r="AA54" s="72"/>
      <c r="AB54" s="72"/>
      <c r="AC54" s="72"/>
      <c r="AD54" s="73"/>
      <c r="AE54" s="65" t="s">
        <v>61</v>
      </c>
      <c r="AF54" s="69"/>
      <c r="AG54" s="77" t="s">
        <v>600</v>
      </c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8"/>
      <c r="AZ54" s="78"/>
      <c r="BA54" s="78"/>
      <c r="BB54" s="79"/>
      <c r="CB54" s="200" t="s">
        <v>396</v>
      </c>
      <c r="CC54" s="201"/>
      <c r="CD54" s="201"/>
      <c r="CE54" s="201"/>
      <c r="CF54" s="201"/>
      <c r="CG54" s="201"/>
      <c r="CH54" s="201"/>
      <c r="CI54" s="202"/>
      <c r="CK54" s="144" t="str">
        <f>"0x"&amp;DEC2HEX(HEX2DEC(400)*511)</f>
        <v>0x7FC00</v>
      </c>
      <c r="CL54" s="144"/>
      <c r="CM54" s="144"/>
      <c r="CU54" s="21">
        <v>31</v>
      </c>
      <c r="CV54" s="20"/>
      <c r="CW54" s="17"/>
      <c r="CX54" s="17"/>
      <c r="CY54" s="17"/>
      <c r="CZ54" s="17"/>
      <c r="DA54" s="20"/>
      <c r="DB54" s="22">
        <v>0</v>
      </c>
    </row>
    <row r="55" spans="12:117" ht="18.75" customHeight="1" x14ac:dyDescent="0.4">
      <c r="L55" s="67"/>
      <c r="M55" s="68"/>
      <c r="N55" s="68"/>
      <c r="O55" s="68"/>
      <c r="P55" s="68"/>
      <c r="Q55" s="68"/>
      <c r="R55" s="68"/>
      <c r="S55" s="68"/>
      <c r="T55" s="67"/>
      <c r="U55" s="68"/>
      <c r="V55" s="68"/>
      <c r="W55" s="67"/>
      <c r="X55" s="70"/>
      <c r="Y55" s="74"/>
      <c r="Z55" s="75"/>
      <c r="AA55" s="75"/>
      <c r="AB55" s="75"/>
      <c r="AC55" s="75"/>
      <c r="AD55" s="76"/>
      <c r="AE55" s="67"/>
      <c r="AF55" s="70"/>
      <c r="AG55" s="80"/>
      <c r="AH55" s="81"/>
      <c r="AI55" s="81"/>
      <c r="AJ55" s="81"/>
      <c r="AK55" s="81"/>
      <c r="AL55" s="81"/>
      <c r="AM55" s="81"/>
      <c r="AN55" s="81"/>
      <c r="AO55" s="81"/>
      <c r="AP55" s="81"/>
      <c r="AQ55" s="81"/>
      <c r="AR55" s="81"/>
      <c r="AS55" s="81"/>
      <c r="AT55" s="81"/>
      <c r="AU55" s="81"/>
      <c r="AV55" s="81"/>
      <c r="AW55" s="81"/>
      <c r="AX55" s="81"/>
      <c r="AY55" s="81"/>
      <c r="AZ55" s="81"/>
      <c r="BA55" s="81"/>
      <c r="BB55" s="82"/>
      <c r="CB55" s="203"/>
      <c r="CC55" s="186"/>
      <c r="CD55" s="186"/>
      <c r="CE55" s="186"/>
      <c r="CF55" s="186"/>
      <c r="CG55" s="186"/>
      <c r="CH55" s="186"/>
      <c r="CI55" s="204"/>
      <c r="CU55" s="177" t="s">
        <v>383</v>
      </c>
      <c r="CV55" s="178"/>
      <c r="CW55" s="178"/>
      <c r="CX55" s="178"/>
      <c r="CY55" s="178"/>
      <c r="CZ55" s="178"/>
      <c r="DA55" s="178"/>
      <c r="DB55" s="179"/>
    </row>
    <row r="56" spans="12:117" ht="19.5" x14ac:dyDescent="0.4">
      <c r="L56" s="56" t="s">
        <v>590</v>
      </c>
      <c r="M56" s="57"/>
      <c r="N56" s="57"/>
      <c r="O56" s="57"/>
      <c r="P56" s="57"/>
      <c r="Q56" s="57"/>
      <c r="R56" s="57"/>
      <c r="S56" s="57"/>
      <c r="T56" s="65" t="s">
        <v>115</v>
      </c>
      <c r="U56" s="66"/>
      <c r="V56" s="66"/>
      <c r="W56" s="65" t="s">
        <v>59</v>
      </c>
      <c r="X56" s="69"/>
      <c r="Y56" s="83" t="s">
        <v>594</v>
      </c>
      <c r="Z56" s="84"/>
      <c r="AA56" s="84"/>
      <c r="AB56" s="84"/>
      <c r="AC56" s="84"/>
      <c r="AD56" s="85"/>
      <c r="AE56" s="65" t="s">
        <v>61</v>
      </c>
      <c r="AF56" s="69"/>
      <c r="AG56" s="77" t="s">
        <v>581</v>
      </c>
      <c r="AH56" s="78"/>
      <c r="AI56" s="78"/>
      <c r="AJ56" s="78"/>
      <c r="AK56" s="78"/>
      <c r="AL56" s="78"/>
      <c r="AM56" s="78"/>
      <c r="AN56" s="78"/>
      <c r="AO56" s="78"/>
      <c r="AP56" s="78"/>
      <c r="AQ56" s="78"/>
      <c r="AR56" s="78"/>
      <c r="AS56" s="78"/>
      <c r="AT56" s="78"/>
      <c r="AU56" s="78"/>
      <c r="AV56" s="78"/>
      <c r="AW56" s="78"/>
      <c r="AX56" s="78"/>
      <c r="AY56" s="78"/>
      <c r="AZ56" s="78"/>
      <c r="BA56" s="78"/>
      <c r="BB56" s="79"/>
      <c r="CB56" s="205"/>
      <c r="CC56" s="206"/>
      <c r="CD56" s="206"/>
      <c r="CE56" s="206"/>
      <c r="CF56" s="206"/>
      <c r="CG56" s="206"/>
      <c r="CH56" s="206"/>
      <c r="CI56" s="207"/>
      <c r="CU56" s="175"/>
      <c r="CV56" s="176"/>
      <c r="CW56" s="176"/>
      <c r="CX56" s="176"/>
      <c r="CY56" s="176"/>
      <c r="CZ56" s="176"/>
      <c r="DA56" s="176"/>
      <c r="DB56" s="176"/>
    </row>
    <row r="57" spans="12:117" ht="18.75" customHeight="1" x14ac:dyDescent="0.4">
      <c r="L57" s="56" t="s">
        <v>116</v>
      </c>
      <c r="M57" s="57"/>
      <c r="N57" s="57"/>
      <c r="O57" s="57"/>
      <c r="P57" s="57"/>
      <c r="Q57" s="57"/>
      <c r="R57" s="57"/>
      <c r="S57" s="57"/>
      <c r="T57" s="56" t="s">
        <v>117</v>
      </c>
      <c r="U57" s="57"/>
      <c r="V57" s="57"/>
      <c r="W57" s="56" t="s">
        <v>59</v>
      </c>
      <c r="X57" s="58"/>
      <c r="Y57" s="59" t="s">
        <v>118</v>
      </c>
      <c r="Z57" s="60"/>
      <c r="AA57" s="60"/>
      <c r="AB57" s="60"/>
      <c r="AC57" s="60"/>
      <c r="AD57" s="61"/>
      <c r="AE57" s="56" t="s">
        <v>61</v>
      </c>
      <c r="AF57" s="58"/>
      <c r="AG57" s="62" t="s">
        <v>120</v>
      </c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4"/>
    </row>
    <row r="58" spans="12:117" ht="18.75" customHeight="1" x14ac:dyDescent="0.4">
      <c r="L58" s="56" t="s">
        <v>576</v>
      </c>
      <c r="M58" s="57"/>
      <c r="N58" s="57"/>
      <c r="O58" s="57"/>
      <c r="P58" s="57"/>
      <c r="Q58" s="57"/>
      <c r="R58" s="57"/>
      <c r="S58" s="57"/>
      <c r="T58" s="56" t="s">
        <v>577</v>
      </c>
      <c r="U58" s="57"/>
      <c r="V58" s="57"/>
      <c r="W58" s="56" t="s">
        <v>59</v>
      </c>
      <c r="X58" s="58"/>
      <c r="Y58" s="59" t="s">
        <v>578</v>
      </c>
      <c r="Z58" s="60"/>
      <c r="AA58" s="60"/>
      <c r="AB58" s="60"/>
      <c r="AC58" s="60"/>
      <c r="AD58" s="61"/>
      <c r="AE58" s="56" t="s">
        <v>61</v>
      </c>
      <c r="AF58" s="58"/>
      <c r="AG58" s="62" t="s">
        <v>579</v>
      </c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64"/>
    </row>
    <row r="61" spans="12:117" ht="18.75" customHeight="1" x14ac:dyDescent="0.4"/>
    <row r="62" spans="12:117" x14ac:dyDescent="0.4">
      <c r="BL62" s="214">
        <v>255</v>
      </c>
      <c r="BM62" s="215"/>
      <c r="BN62" s="13"/>
      <c r="BO62" s="13"/>
      <c r="BP62" s="216">
        <v>224</v>
      </c>
      <c r="BQ62" s="217"/>
      <c r="BR62" s="214">
        <v>223</v>
      </c>
      <c r="BS62" s="215"/>
      <c r="BT62" s="13"/>
      <c r="BU62" s="13"/>
      <c r="BV62" s="216">
        <v>192</v>
      </c>
      <c r="BW62" s="217"/>
      <c r="BX62" s="214">
        <v>191</v>
      </c>
      <c r="BY62" s="215"/>
      <c r="BZ62" s="13"/>
      <c r="CA62" s="13"/>
      <c r="CB62" s="216">
        <v>160</v>
      </c>
      <c r="CC62" s="217"/>
      <c r="CD62" s="214">
        <v>159</v>
      </c>
      <c r="CE62" s="215"/>
      <c r="CF62" s="13"/>
      <c r="CG62" s="13"/>
      <c r="CH62" s="216">
        <v>128</v>
      </c>
      <c r="CI62" s="217"/>
      <c r="CJ62" s="214">
        <v>127</v>
      </c>
      <c r="CK62" s="215"/>
      <c r="CL62" s="13"/>
      <c r="CM62" s="13"/>
      <c r="CN62" s="13"/>
      <c r="CO62" s="16">
        <v>96</v>
      </c>
      <c r="CP62" s="15">
        <v>95</v>
      </c>
      <c r="CQ62" s="13"/>
      <c r="CR62" s="13"/>
      <c r="CS62" s="13"/>
      <c r="CT62" s="13"/>
      <c r="CU62" s="16">
        <v>64</v>
      </c>
      <c r="CV62" s="18">
        <v>63</v>
      </c>
      <c r="DA62" s="19">
        <v>32</v>
      </c>
      <c r="DB62" s="15">
        <v>31</v>
      </c>
      <c r="DC62" s="13"/>
      <c r="DD62" s="13"/>
      <c r="DE62" s="13"/>
      <c r="DF62" s="13"/>
      <c r="DG62" s="16">
        <v>0</v>
      </c>
      <c r="DI62" s="40" t="s">
        <v>35</v>
      </c>
      <c r="DJ62" s="40"/>
      <c r="DK62" s="40"/>
      <c r="DL62" s="40"/>
      <c r="DM62" s="40"/>
    </row>
    <row r="63" spans="12:117" ht="18.75" customHeight="1" x14ac:dyDescent="0.4">
      <c r="BL63" s="208" t="s">
        <v>1</v>
      </c>
      <c r="BM63" s="208"/>
      <c r="BN63" s="208"/>
      <c r="BO63" s="208"/>
      <c r="BP63" s="208"/>
      <c r="BQ63" s="208"/>
      <c r="BR63" s="208" t="s">
        <v>1</v>
      </c>
      <c r="BS63" s="208"/>
      <c r="BT63" s="208"/>
      <c r="BU63" s="208"/>
      <c r="BV63" s="208"/>
      <c r="BW63" s="208"/>
      <c r="BX63" s="209" t="s">
        <v>1</v>
      </c>
      <c r="BY63" s="210"/>
      <c r="BZ63" s="210"/>
      <c r="CA63" s="210"/>
      <c r="CB63" s="210"/>
      <c r="CC63" s="211"/>
      <c r="CD63" s="208" t="s">
        <v>1</v>
      </c>
      <c r="CE63" s="208"/>
      <c r="CF63" s="208"/>
      <c r="CG63" s="208"/>
      <c r="CH63" s="208"/>
      <c r="CI63" s="208"/>
      <c r="CJ63" s="208" t="s">
        <v>1</v>
      </c>
      <c r="CK63" s="208"/>
      <c r="CL63" s="208"/>
      <c r="CM63" s="208"/>
      <c r="CN63" s="208"/>
      <c r="CO63" s="208"/>
      <c r="CP63" s="143" t="s">
        <v>153</v>
      </c>
      <c r="CQ63" s="143"/>
      <c r="CR63" s="143"/>
      <c r="CS63" s="143"/>
      <c r="CT63" s="143"/>
      <c r="CU63" s="59"/>
      <c r="CV63" s="172" t="s">
        <v>154</v>
      </c>
      <c r="CW63" s="173"/>
      <c r="CX63" s="173"/>
      <c r="CY63" s="173"/>
      <c r="CZ63" s="173"/>
      <c r="DA63" s="174"/>
      <c r="DB63" s="58" t="s">
        <v>155</v>
      </c>
      <c r="DC63" s="130"/>
      <c r="DD63" s="130"/>
      <c r="DE63" s="130"/>
      <c r="DF63" s="130"/>
      <c r="DG63" s="130"/>
      <c r="DH63" s="9"/>
      <c r="DI63" s="144" t="s">
        <v>58</v>
      </c>
      <c r="DJ63" s="144"/>
      <c r="DK63" s="144"/>
    </row>
    <row r="64" spans="12:117" x14ac:dyDescent="0.4">
      <c r="BL64" s="208" t="s">
        <v>1</v>
      </c>
      <c r="BM64" s="208"/>
      <c r="BN64" s="208"/>
      <c r="BO64" s="208"/>
      <c r="BP64" s="208"/>
      <c r="BQ64" s="208"/>
      <c r="BR64" s="208" t="s">
        <v>1</v>
      </c>
      <c r="BS64" s="208"/>
      <c r="BT64" s="208"/>
      <c r="BU64" s="208"/>
      <c r="BV64" s="208"/>
      <c r="BW64" s="208"/>
      <c r="BX64" s="209" t="s">
        <v>1</v>
      </c>
      <c r="BY64" s="210"/>
      <c r="BZ64" s="210"/>
      <c r="CA64" s="210"/>
      <c r="CB64" s="210"/>
      <c r="CC64" s="211"/>
      <c r="CD64" s="208" t="s">
        <v>1</v>
      </c>
      <c r="CE64" s="208"/>
      <c r="CF64" s="208"/>
      <c r="CG64" s="208"/>
      <c r="CH64" s="208"/>
      <c r="CI64" s="208"/>
      <c r="CJ64" s="208" t="s">
        <v>1</v>
      </c>
      <c r="CK64" s="208"/>
      <c r="CL64" s="208"/>
      <c r="CM64" s="208"/>
      <c r="CN64" s="208"/>
      <c r="CO64" s="208"/>
      <c r="CP64" s="208" t="s">
        <v>1</v>
      </c>
      <c r="CQ64" s="208"/>
      <c r="CR64" s="208"/>
      <c r="CS64" s="208"/>
      <c r="CT64" s="208"/>
      <c r="CU64" s="208"/>
      <c r="CV64" s="212" t="s">
        <v>1</v>
      </c>
      <c r="CW64" s="212"/>
      <c r="CX64" s="212"/>
      <c r="CY64" s="212"/>
      <c r="CZ64" s="212"/>
      <c r="DA64" s="212"/>
      <c r="DB64" s="208" t="s">
        <v>1</v>
      </c>
      <c r="DC64" s="208"/>
      <c r="DD64" s="208"/>
      <c r="DE64" s="208"/>
      <c r="DF64" s="208"/>
      <c r="DG64" s="208"/>
      <c r="DH64" s="14"/>
      <c r="DI64" s="144" t="s">
        <v>113</v>
      </c>
      <c r="DJ64" s="144"/>
      <c r="DK64" s="144"/>
    </row>
    <row r="65" spans="64:115" ht="18.75" customHeight="1" x14ac:dyDescent="0.4">
      <c r="BL65" s="171" t="s">
        <v>156</v>
      </c>
      <c r="BM65" s="171"/>
      <c r="BN65" s="171"/>
      <c r="BO65" s="171"/>
      <c r="BP65" s="171"/>
      <c r="BQ65" s="171"/>
      <c r="BR65" s="171" t="s">
        <v>157</v>
      </c>
      <c r="BS65" s="171"/>
      <c r="BT65" s="171"/>
      <c r="BU65" s="171"/>
      <c r="BV65" s="171"/>
      <c r="BW65" s="171"/>
      <c r="BX65" s="59" t="s">
        <v>158</v>
      </c>
      <c r="BY65" s="60"/>
      <c r="BZ65" s="60"/>
      <c r="CA65" s="60"/>
      <c r="CB65" s="60"/>
      <c r="CC65" s="61"/>
      <c r="CD65" s="130" t="s">
        <v>159</v>
      </c>
      <c r="CE65" s="130"/>
      <c r="CF65" s="130"/>
      <c r="CG65" s="130"/>
      <c r="CH65" s="130"/>
      <c r="CI65" s="130"/>
      <c r="CJ65" s="171" t="s">
        <v>160</v>
      </c>
      <c r="CK65" s="171"/>
      <c r="CL65" s="171"/>
      <c r="CM65" s="171"/>
      <c r="CN65" s="171"/>
      <c r="CO65" s="171"/>
      <c r="CP65" s="171" t="s">
        <v>161</v>
      </c>
      <c r="CQ65" s="171"/>
      <c r="CR65" s="171"/>
      <c r="CS65" s="171"/>
      <c r="CT65" s="171"/>
      <c r="CU65" s="171"/>
      <c r="CV65" s="143" t="s">
        <v>162</v>
      </c>
      <c r="CW65" s="143"/>
      <c r="CX65" s="143"/>
      <c r="CY65" s="143"/>
      <c r="CZ65" s="143"/>
      <c r="DA65" s="143"/>
      <c r="DB65" s="130" t="s">
        <v>163</v>
      </c>
      <c r="DC65" s="130"/>
      <c r="DD65" s="130"/>
      <c r="DE65" s="130"/>
      <c r="DF65" s="130"/>
      <c r="DG65" s="130"/>
      <c r="DH65" s="9"/>
      <c r="DI65" s="144" t="s">
        <v>227</v>
      </c>
      <c r="DJ65" s="144"/>
      <c r="DK65" s="144"/>
    </row>
    <row r="66" spans="64:115" ht="18.75" customHeight="1" x14ac:dyDescent="0.4">
      <c r="BL66" s="171" t="s">
        <v>164</v>
      </c>
      <c r="BM66" s="171"/>
      <c r="BN66" s="171"/>
      <c r="BO66" s="171"/>
      <c r="BP66" s="171"/>
      <c r="BQ66" s="171"/>
      <c r="BR66" s="171" t="s">
        <v>165</v>
      </c>
      <c r="BS66" s="171"/>
      <c r="BT66" s="171"/>
      <c r="BU66" s="171"/>
      <c r="BV66" s="171"/>
      <c r="BW66" s="171"/>
      <c r="BX66" s="59" t="s">
        <v>166</v>
      </c>
      <c r="BY66" s="60"/>
      <c r="BZ66" s="60"/>
      <c r="CA66" s="60"/>
      <c r="CB66" s="60"/>
      <c r="CC66" s="61"/>
      <c r="CD66" s="130" t="s">
        <v>167</v>
      </c>
      <c r="CE66" s="130"/>
      <c r="CF66" s="130"/>
      <c r="CG66" s="130"/>
      <c r="CH66" s="130"/>
      <c r="CI66" s="130"/>
      <c r="CJ66" s="171" t="s">
        <v>168</v>
      </c>
      <c r="CK66" s="171"/>
      <c r="CL66" s="171"/>
      <c r="CM66" s="171"/>
      <c r="CN66" s="171"/>
      <c r="CO66" s="171"/>
      <c r="CP66" s="171" t="s">
        <v>169</v>
      </c>
      <c r="CQ66" s="171"/>
      <c r="CR66" s="171"/>
      <c r="CS66" s="171"/>
      <c r="CT66" s="171"/>
      <c r="CU66" s="171"/>
      <c r="CV66" s="143" t="s">
        <v>170</v>
      </c>
      <c r="CW66" s="143"/>
      <c r="CX66" s="143"/>
      <c r="CY66" s="143"/>
      <c r="CZ66" s="143"/>
      <c r="DA66" s="143"/>
      <c r="DB66" s="130" t="s">
        <v>171</v>
      </c>
      <c r="DC66" s="130"/>
      <c r="DD66" s="130"/>
      <c r="DE66" s="130"/>
      <c r="DF66" s="130"/>
      <c r="DG66" s="130"/>
      <c r="DH66" s="9"/>
      <c r="DI66" s="144" t="s">
        <v>228</v>
      </c>
      <c r="DJ66" s="144"/>
      <c r="DK66" s="144"/>
    </row>
    <row r="67" spans="64:115" x14ac:dyDescent="0.4">
      <c r="BL67" s="171" t="s">
        <v>172</v>
      </c>
      <c r="BM67" s="171"/>
      <c r="BN67" s="171"/>
      <c r="BO67" s="171"/>
      <c r="BP67" s="171"/>
      <c r="BQ67" s="171"/>
      <c r="BR67" s="171" t="s">
        <v>173</v>
      </c>
      <c r="BS67" s="171"/>
      <c r="BT67" s="171"/>
      <c r="BU67" s="171"/>
      <c r="BV67" s="171"/>
      <c r="BW67" s="171"/>
      <c r="BX67" s="59" t="s">
        <v>174</v>
      </c>
      <c r="BY67" s="60"/>
      <c r="BZ67" s="60"/>
      <c r="CA67" s="60"/>
      <c r="CB67" s="60"/>
      <c r="CC67" s="61"/>
      <c r="CD67" s="130" t="s">
        <v>175</v>
      </c>
      <c r="CE67" s="130"/>
      <c r="CF67" s="130"/>
      <c r="CG67" s="130"/>
      <c r="CH67" s="130"/>
      <c r="CI67" s="130"/>
      <c r="CJ67" s="171" t="s">
        <v>176</v>
      </c>
      <c r="CK67" s="171"/>
      <c r="CL67" s="171"/>
      <c r="CM67" s="171"/>
      <c r="CN67" s="171"/>
      <c r="CO67" s="171"/>
      <c r="CP67" s="171" t="s">
        <v>177</v>
      </c>
      <c r="CQ67" s="171"/>
      <c r="CR67" s="171"/>
      <c r="CS67" s="171"/>
      <c r="CT67" s="171"/>
      <c r="CU67" s="171"/>
      <c r="CV67" s="143" t="s">
        <v>178</v>
      </c>
      <c r="CW67" s="143"/>
      <c r="CX67" s="143"/>
      <c r="CY67" s="143"/>
      <c r="CZ67" s="143"/>
      <c r="DA67" s="143"/>
      <c r="DB67" s="130" t="s">
        <v>179</v>
      </c>
      <c r="DC67" s="130"/>
      <c r="DD67" s="130"/>
      <c r="DE67" s="130"/>
      <c r="DF67" s="130"/>
      <c r="DG67" s="130"/>
      <c r="DH67" s="9"/>
      <c r="DI67" s="144" t="s">
        <v>229</v>
      </c>
      <c r="DJ67" s="144"/>
      <c r="DK67" s="144"/>
    </row>
    <row r="68" spans="64:115" x14ac:dyDescent="0.4">
      <c r="BL68" s="171" t="s">
        <v>180</v>
      </c>
      <c r="BM68" s="171"/>
      <c r="BN68" s="171"/>
      <c r="BO68" s="171"/>
      <c r="BP68" s="171"/>
      <c r="BQ68" s="171"/>
      <c r="BR68" s="171" t="s">
        <v>181</v>
      </c>
      <c r="BS68" s="171"/>
      <c r="BT68" s="171"/>
      <c r="BU68" s="171"/>
      <c r="BV68" s="171"/>
      <c r="BW68" s="171"/>
      <c r="BX68" s="59" t="s">
        <v>182</v>
      </c>
      <c r="BY68" s="60"/>
      <c r="BZ68" s="60"/>
      <c r="CA68" s="60"/>
      <c r="CB68" s="60"/>
      <c r="CC68" s="61"/>
      <c r="CD68" s="130" t="s">
        <v>183</v>
      </c>
      <c r="CE68" s="130"/>
      <c r="CF68" s="130"/>
      <c r="CG68" s="130"/>
      <c r="CH68" s="130"/>
      <c r="CI68" s="130"/>
      <c r="CJ68" s="171" t="s">
        <v>184</v>
      </c>
      <c r="CK68" s="171"/>
      <c r="CL68" s="171"/>
      <c r="CM68" s="171"/>
      <c r="CN68" s="171"/>
      <c r="CO68" s="171"/>
      <c r="CP68" s="171" t="s">
        <v>185</v>
      </c>
      <c r="CQ68" s="171"/>
      <c r="CR68" s="171"/>
      <c r="CS68" s="171"/>
      <c r="CT68" s="171"/>
      <c r="CU68" s="171"/>
      <c r="CV68" s="143" t="s">
        <v>186</v>
      </c>
      <c r="CW68" s="143"/>
      <c r="CX68" s="143"/>
      <c r="CY68" s="143"/>
      <c r="CZ68" s="143"/>
      <c r="DA68" s="143"/>
      <c r="DB68" s="130" t="s">
        <v>187</v>
      </c>
      <c r="DC68" s="130"/>
      <c r="DD68" s="130"/>
      <c r="DE68" s="130"/>
      <c r="DF68" s="130"/>
      <c r="DG68" s="130"/>
      <c r="DH68" s="9"/>
      <c r="DI68" s="144" t="s">
        <v>230</v>
      </c>
      <c r="DJ68" s="144"/>
      <c r="DK68" s="144"/>
    </row>
    <row r="69" spans="64:115" ht="18.75" customHeight="1" x14ac:dyDescent="0.4">
      <c r="BL69" s="171" t="s">
        <v>189</v>
      </c>
      <c r="BM69" s="171"/>
      <c r="BN69" s="171"/>
      <c r="BO69" s="171"/>
      <c r="BP69" s="171"/>
      <c r="BQ69" s="171"/>
      <c r="BR69" s="171" t="s">
        <v>190</v>
      </c>
      <c r="BS69" s="171"/>
      <c r="BT69" s="171"/>
      <c r="BU69" s="171"/>
      <c r="BV69" s="171"/>
      <c r="BW69" s="171"/>
      <c r="BX69" s="59" t="s">
        <v>191</v>
      </c>
      <c r="BY69" s="60"/>
      <c r="BZ69" s="60"/>
      <c r="CA69" s="60"/>
      <c r="CB69" s="60"/>
      <c r="CC69" s="61"/>
      <c r="CD69" s="130" t="s">
        <v>192</v>
      </c>
      <c r="CE69" s="130"/>
      <c r="CF69" s="130"/>
      <c r="CG69" s="130"/>
      <c r="CH69" s="130"/>
      <c r="CI69" s="130"/>
      <c r="CJ69" s="171" t="s">
        <v>193</v>
      </c>
      <c r="CK69" s="171"/>
      <c r="CL69" s="171"/>
      <c r="CM69" s="171"/>
      <c r="CN69" s="171"/>
      <c r="CO69" s="171"/>
      <c r="CP69" s="171" t="s">
        <v>194</v>
      </c>
      <c r="CQ69" s="171"/>
      <c r="CR69" s="171"/>
      <c r="CS69" s="171"/>
      <c r="CT69" s="171"/>
      <c r="CU69" s="171"/>
      <c r="CV69" s="143" t="s">
        <v>195</v>
      </c>
      <c r="CW69" s="143"/>
      <c r="CX69" s="143"/>
      <c r="CY69" s="143"/>
      <c r="CZ69" s="143"/>
      <c r="DA69" s="143"/>
      <c r="DB69" s="130" t="s">
        <v>196</v>
      </c>
      <c r="DC69" s="130"/>
      <c r="DD69" s="130"/>
      <c r="DE69" s="130"/>
      <c r="DF69" s="130"/>
      <c r="DG69" s="130"/>
      <c r="DH69" s="9"/>
      <c r="DI69" s="144" t="s">
        <v>231</v>
      </c>
      <c r="DJ69" s="144"/>
      <c r="DK69" s="144"/>
    </row>
    <row r="70" spans="64:115" ht="18.75" customHeight="1" x14ac:dyDescent="0.4">
      <c r="BL70" s="171" t="s">
        <v>198</v>
      </c>
      <c r="BM70" s="171"/>
      <c r="BN70" s="171"/>
      <c r="BO70" s="171"/>
      <c r="BP70" s="171"/>
      <c r="BQ70" s="171"/>
      <c r="BR70" s="171" t="s">
        <v>199</v>
      </c>
      <c r="BS70" s="171"/>
      <c r="BT70" s="171"/>
      <c r="BU70" s="171"/>
      <c r="BV70" s="171"/>
      <c r="BW70" s="171"/>
      <c r="BX70" s="59" t="s">
        <v>200</v>
      </c>
      <c r="BY70" s="60"/>
      <c r="BZ70" s="60"/>
      <c r="CA70" s="60"/>
      <c r="CB70" s="60"/>
      <c r="CC70" s="61"/>
      <c r="CD70" s="130" t="s">
        <v>201</v>
      </c>
      <c r="CE70" s="130"/>
      <c r="CF70" s="130"/>
      <c r="CG70" s="130"/>
      <c r="CH70" s="130"/>
      <c r="CI70" s="130"/>
      <c r="CJ70" s="171" t="s">
        <v>202</v>
      </c>
      <c r="CK70" s="171"/>
      <c r="CL70" s="171"/>
      <c r="CM70" s="171"/>
      <c r="CN70" s="171"/>
      <c r="CO70" s="171"/>
      <c r="CP70" s="171" t="s">
        <v>203</v>
      </c>
      <c r="CQ70" s="171"/>
      <c r="CR70" s="171"/>
      <c r="CS70" s="171"/>
      <c r="CT70" s="171"/>
      <c r="CU70" s="171"/>
      <c r="CV70" s="143" t="s">
        <v>204</v>
      </c>
      <c r="CW70" s="143"/>
      <c r="CX70" s="143"/>
      <c r="CY70" s="143"/>
      <c r="CZ70" s="143"/>
      <c r="DA70" s="143"/>
      <c r="DB70" s="130" t="s">
        <v>205</v>
      </c>
      <c r="DC70" s="130"/>
      <c r="DD70" s="130"/>
      <c r="DE70" s="130"/>
      <c r="DF70" s="130"/>
      <c r="DG70" s="130"/>
      <c r="DH70" s="9"/>
      <c r="DI70" s="144" t="s">
        <v>232</v>
      </c>
      <c r="DJ70" s="144"/>
      <c r="DK70" s="144"/>
    </row>
    <row r="71" spans="64:115" ht="18.75" customHeight="1" x14ac:dyDescent="0.4">
      <c r="BL71" s="171" t="s">
        <v>207</v>
      </c>
      <c r="BM71" s="171"/>
      <c r="BN71" s="171"/>
      <c r="BO71" s="171"/>
      <c r="BP71" s="171"/>
      <c r="BQ71" s="171"/>
      <c r="BR71" s="171" t="s">
        <v>208</v>
      </c>
      <c r="BS71" s="171"/>
      <c r="BT71" s="171"/>
      <c r="BU71" s="171"/>
      <c r="BV71" s="171"/>
      <c r="BW71" s="171"/>
      <c r="BX71" s="59" t="s">
        <v>209</v>
      </c>
      <c r="BY71" s="60"/>
      <c r="BZ71" s="60"/>
      <c r="CA71" s="60"/>
      <c r="CB71" s="60"/>
      <c r="CC71" s="61"/>
      <c r="CD71" s="130" t="s">
        <v>210</v>
      </c>
      <c r="CE71" s="130"/>
      <c r="CF71" s="130"/>
      <c r="CG71" s="130"/>
      <c r="CH71" s="130"/>
      <c r="CI71" s="130"/>
      <c r="CJ71" s="171" t="s">
        <v>211</v>
      </c>
      <c r="CK71" s="171"/>
      <c r="CL71" s="171"/>
      <c r="CM71" s="171"/>
      <c r="CN71" s="171"/>
      <c r="CO71" s="171"/>
      <c r="CP71" s="171" t="s">
        <v>212</v>
      </c>
      <c r="CQ71" s="171"/>
      <c r="CR71" s="171"/>
      <c r="CS71" s="171"/>
      <c r="CT71" s="171"/>
      <c r="CU71" s="171"/>
      <c r="CV71" s="143" t="s">
        <v>213</v>
      </c>
      <c r="CW71" s="143"/>
      <c r="CX71" s="143"/>
      <c r="CY71" s="143"/>
      <c r="CZ71" s="143"/>
      <c r="DA71" s="143"/>
      <c r="DB71" s="130" t="s">
        <v>214</v>
      </c>
      <c r="DC71" s="130"/>
      <c r="DD71" s="130"/>
      <c r="DE71" s="130"/>
      <c r="DF71" s="130"/>
      <c r="DG71" s="130"/>
      <c r="DH71" s="9"/>
      <c r="DI71" s="144" t="s">
        <v>233</v>
      </c>
      <c r="DJ71" s="144"/>
      <c r="DK71" s="144"/>
    </row>
    <row r="72" spans="64:115" ht="18.75" customHeight="1" x14ac:dyDescent="0.4">
      <c r="BL72" s="171" t="s">
        <v>215</v>
      </c>
      <c r="BM72" s="171"/>
      <c r="BN72" s="171"/>
      <c r="BO72" s="171"/>
      <c r="BP72" s="171"/>
      <c r="BQ72" s="171"/>
      <c r="BR72" s="171" t="s">
        <v>216</v>
      </c>
      <c r="BS72" s="171"/>
      <c r="BT72" s="171"/>
      <c r="BU72" s="171"/>
      <c r="BV72" s="171"/>
      <c r="BW72" s="171"/>
      <c r="BX72" s="59" t="s">
        <v>217</v>
      </c>
      <c r="BY72" s="60"/>
      <c r="BZ72" s="60"/>
      <c r="CA72" s="60"/>
      <c r="CB72" s="60"/>
      <c r="CC72" s="61"/>
      <c r="CD72" s="130" t="s">
        <v>218</v>
      </c>
      <c r="CE72" s="130"/>
      <c r="CF72" s="130"/>
      <c r="CG72" s="130"/>
      <c r="CH72" s="130"/>
      <c r="CI72" s="130"/>
      <c r="CJ72" s="171" t="s">
        <v>219</v>
      </c>
      <c r="CK72" s="171"/>
      <c r="CL72" s="171"/>
      <c r="CM72" s="171"/>
      <c r="CN72" s="171"/>
      <c r="CO72" s="171"/>
      <c r="CP72" s="171" t="s">
        <v>220</v>
      </c>
      <c r="CQ72" s="171"/>
      <c r="CR72" s="171"/>
      <c r="CS72" s="171"/>
      <c r="CT72" s="171"/>
      <c r="CU72" s="171"/>
      <c r="CV72" s="143" t="s">
        <v>221</v>
      </c>
      <c r="CW72" s="143"/>
      <c r="CX72" s="143"/>
      <c r="CY72" s="143"/>
      <c r="CZ72" s="143"/>
      <c r="DA72" s="143"/>
      <c r="DB72" s="130" t="s">
        <v>222</v>
      </c>
      <c r="DC72" s="130"/>
      <c r="DD72" s="130"/>
      <c r="DE72" s="130"/>
      <c r="DF72" s="130"/>
      <c r="DG72" s="130"/>
      <c r="DH72" s="9"/>
      <c r="DI72" s="144" t="s">
        <v>234</v>
      </c>
      <c r="DJ72" s="144"/>
      <c r="DK72" s="144"/>
    </row>
    <row r="73" spans="64:115" ht="18.75" customHeight="1" x14ac:dyDescent="0.4">
      <c r="BL73" s="103" t="s">
        <v>223</v>
      </c>
      <c r="BM73" s="213"/>
      <c r="BN73" s="213"/>
      <c r="BO73" s="213"/>
      <c r="BP73" s="213"/>
      <c r="BQ73" s="213"/>
      <c r="BR73" s="213"/>
      <c r="BS73" s="213"/>
      <c r="BT73" s="213"/>
      <c r="BU73" s="213"/>
      <c r="BV73" s="213"/>
      <c r="BW73" s="213"/>
      <c r="BX73" s="213"/>
      <c r="BY73" s="213"/>
      <c r="BZ73" s="213"/>
      <c r="CA73" s="213"/>
      <c r="CB73" s="213"/>
      <c r="CC73" s="213"/>
      <c r="CD73" s="213"/>
      <c r="CE73" s="213"/>
      <c r="CF73" s="213"/>
      <c r="CG73" s="213"/>
      <c r="CH73" s="213"/>
      <c r="CI73" s="213"/>
      <c r="CJ73" s="213"/>
      <c r="CK73" s="213"/>
      <c r="CL73" s="213"/>
      <c r="CM73" s="213"/>
      <c r="CN73" s="213"/>
      <c r="CO73" s="213"/>
      <c r="CP73" s="213"/>
      <c r="CQ73" s="213"/>
      <c r="CR73" s="213"/>
      <c r="CS73" s="213"/>
      <c r="CT73" s="213"/>
      <c r="CU73" s="213"/>
      <c r="CV73" s="213"/>
      <c r="CW73" s="213"/>
      <c r="CX73" s="213"/>
      <c r="CY73" s="213"/>
      <c r="CZ73" s="213"/>
      <c r="DA73" s="213"/>
      <c r="DB73" s="213"/>
      <c r="DC73" s="213"/>
      <c r="DD73" s="213"/>
      <c r="DE73" s="213"/>
      <c r="DF73" s="213"/>
      <c r="DG73" s="104"/>
      <c r="DH73" s="9"/>
    </row>
    <row r="75" spans="64:115" ht="18.75" customHeight="1" x14ac:dyDescent="0.4"/>
    <row r="110" ht="18.75" customHeight="1" x14ac:dyDescent="0.4"/>
    <row r="111" ht="18.75" customHeight="1" x14ac:dyDescent="0.4"/>
    <row r="112" ht="18.75" customHeight="1" x14ac:dyDescent="0.4"/>
    <row r="113" ht="18.75" customHeight="1" x14ac:dyDescent="0.4"/>
  </sheetData>
  <mergeCells count="368">
    <mergeCell ref="BL73:DG73"/>
    <mergeCell ref="DI62:DM62"/>
    <mergeCell ref="CJ62:CK62"/>
    <mergeCell ref="CD62:CE62"/>
    <mergeCell ref="CH62:CI62"/>
    <mergeCell ref="BX62:BY62"/>
    <mergeCell ref="CB62:CC62"/>
    <mergeCell ref="BR62:BS62"/>
    <mergeCell ref="BV62:BW62"/>
    <mergeCell ref="BL62:BM62"/>
    <mergeCell ref="BP62:BQ62"/>
    <mergeCell ref="BL72:BQ72"/>
    <mergeCell ref="BR72:BW72"/>
    <mergeCell ref="BX72:CC72"/>
    <mergeCell ref="CD72:CI72"/>
    <mergeCell ref="CJ72:CO72"/>
    <mergeCell ref="CP72:CU72"/>
    <mergeCell ref="CV72:DA72"/>
    <mergeCell ref="DB72:DG72"/>
    <mergeCell ref="DI72:DK72"/>
    <mergeCell ref="BL71:BQ71"/>
    <mergeCell ref="BR71:BW71"/>
    <mergeCell ref="BX71:CC71"/>
    <mergeCell ref="CD71:CI71"/>
    <mergeCell ref="CJ71:CO71"/>
    <mergeCell ref="CP71:CU71"/>
    <mergeCell ref="CV71:DA71"/>
    <mergeCell ref="DB71:DG71"/>
    <mergeCell ref="DI71:DK71"/>
    <mergeCell ref="BL70:BQ70"/>
    <mergeCell ref="BR70:BW70"/>
    <mergeCell ref="BX70:CC70"/>
    <mergeCell ref="CD70:CI70"/>
    <mergeCell ref="CJ70:CO70"/>
    <mergeCell ref="CP70:CU70"/>
    <mergeCell ref="CV70:DA70"/>
    <mergeCell ref="DB70:DG70"/>
    <mergeCell ref="DI70:DK70"/>
    <mergeCell ref="BL69:BQ69"/>
    <mergeCell ref="BR69:BW69"/>
    <mergeCell ref="BX69:CC69"/>
    <mergeCell ref="CD69:CI69"/>
    <mergeCell ref="CJ69:CO69"/>
    <mergeCell ref="CP69:CU69"/>
    <mergeCell ref="CV69:DA69"/>
    <mergeCell ref="DB69:DG69"/>
    <mergeCell ref="DI69:DK69"/>
    <mergeCell ref="BL68:BQ68"/>
    <mergeCell ref="BR68:BW68"/>
    <mergeCell ref="BX68:CC68"/>
    <mergeCell ref="CD68:CI68"/>
    <mergeCell ref="CJ68:CO68"/>
    <mergeCell ref="CP68:CU68"/>
    <mergeCell ref="CV68:DA68"/>
    <mergeCell ref="DB68:DG68"/>
    <mergeCell ref="DI68:DK68"/>
    <mergeCell ref="BL67:BQ67"/>
    <mergeCell ref="BR67:BW67"/>
    <mergeCell ref="BX67:CC67"/>
    <mergeCell ref="CD67:CI67"/>
    <mergeCell ref="CJ67:CO67"/>
    <mergeCell ref="CP67:CU67"/>
    <mergeCell ref="CV67:DA67"/>
    <mergeCell ref="DB67:DG67"/>
    <mergeCell ref="DI67:DK67"/>
    <mergeCell ref="BL66:BQ66"/>
    <mergeCell ref="BR66:BW66"/>
    <mergeCell ref="BX66:CC66"/>
    <mergeCell ref="CD66:CI66"/>
    <mergeCell ref="CJ66:CO66"/>
    <mergeCell ref="CP66:CU66"/>
    <mergeCell ref="CV66:DA66"/>
    <mergeCell ref="DB66:DG66"/>
    <mergeCell ref="DI66:DK66"/>
    <mergeCell ref="BL65:BQ65"/>
    <mergeCell ref="BR65:BW65"/>
    <mergeCell ref="BX65:CC65"/>
    <mergeCell ref="CD65:CI65"/>
    <mergeCell ref="CJ65:CO65"/>
    <mergeCell ref="CP65:CU65"/>
    <mergeCell ref="CV65:DA65"/>
    <mergeCell ref="DB65:DG65"/>
    <mergeCell ref="DI65:DK65"/>
    <mergeCell ref="BL64:BQ64"/>
    <mergeCell ref="BR64:BW64"/>
    <mergeCell ref="BX64:CC64"/>
    <mergeCell ref="CD64:CI64"/>
    <mergeCell ref="CJ64:CO64"/>
    <mergeCell ref="CP64:CU64"/>
    <mergeCell ref="CV64:DA64"/>
    <mergeCell ref="DB64:DG64"/>
    <mergeCell ref="DI64:DK64"/>
    <mergeCell ref="CB51:CI53"/>
    <mergeCell ref="CK51:CM51"/>
    <mergeCell ref="CB54:CI56"/>
    <mergeCell ref="CK54:CM54"/>
    <mergeCell ref="BL63:BQ63"/>
    <mergeCell ref="BR63:BW63"/>
    <mergeCell ref="BX63:CC63"/>
    <mergeCell ref="CD63:CI63"/>
    <mergeCell ref="CJ63:CO63"/>
    <mergeCell ref="BL48:BT50"/>
    <mergeCell ref="CP26:CU26"/>
    <mergeCell ref="CJ34:CO34"/>
    <mergeCell ref="CP34:CU34"/>
    <mergeCell ref="BL32:BQ32"/>
    <mergeCell ref="BR32:BW32"/>
    <mergeCell ref="BX32:CC32"/>
    <mergeCell ref="CD32:CI32"/>
    <mergeCell ref="CJ32:CO32"/>
    <mergeCell ref="CP32:CU32"/>
    <mergeCell ref="CP29:CU29"/>
    <mergeCell ref="CP28:CU28"/>
    <mergeCell ref="CP63:CU63"/>
    <mergeCell ref="CV63:DA63"/>
    <mergeCell ref="DB63:DG63"/>
    <mergeCell ref="DI63:DK63"/>
    <mergeCell ref="CU56:DB56"/>
    <mergeCell ref="CU55:DB55"/>
    <mergeCell ref="CR52:DE52"/>
    <mergeCell ref="BL36:DG36"/>
    <mergeCell ref="BL35:BQ35"/>
    <mergeCell ref="BR35:BW35"/>
    <mergeCell ref="BX35:CC35"/>
    <mergeCell ref="CD35:CI35"/>
    <mergeCell ref="CJ35:CO35"/>
    <mergeCell ref="CP35:CU35"/>
    <mergeCell ref="CV35:DA35"/>
    <mergeCell ref="DB35:DG35"/>
    <mergeCell ref="DI35:DK35"/>
    <mergeCell ref="CK44:CQ44"/>
    <mergeCell ref="CB45:CI47"/>
    <mergeCell ref="CK45:CM45"/>
    <mergeCell ref="BU48:BW48"/>
    <mergeCell ref="CB48:CI50"/>
    <mergeCell ref="CK48:CM48"/>
    <mergeCell ref="BU42:BX42"/>
    <mergeCell ref="CV34:DA34"/>
    <mergeCell ref="DB34:DG34"/>
    <mergeCell ref="DI34:DK34"/>
    <mergeCell ref="BL33:BQ33"/>
    <mergeCell ref="BR33:BW33"/>
    <mergeCell ref="BX33:CC33"/>
    <mergeCell ref="CD33:CI33"/>
    <mergeCell ref="CJ33:CO33"/>
    <mergeCell ref="CP33:CU33"/>
    <mergeCell ref="CV33:DA33"/>
    <mergeCell ref="DB33:DG33"/>
    <mergeCell ref="DI33:DK33"/>
    <mergeCell ref="BL34:BQ34"/>
    <mergeCell ref="BR34:BW34"/>
    <mergeCell ref="BX34:CC34"/>
    <mergeCell ref="CD34:CI34"/>
    <mergeCell ref="CV32:DA32"/>
    <mergeCell ref="DB32:DG32"/>
    <mergeCell ref="DI32:DK32"/>
    <mergeCell ref="BL31:BQ31"/>
    <mergeCell ref="BR31:BW31"/>
    <mergeCell ref="BX31:CC31"/>
    <mergeCell ref="CD31:CI31"/>
    <mergeCell ref="CJ31:CO31"/>
    <mergeCell ref="CP31:CU31"/>
    <mergeCell ref="CV31:DA31"/>
    <mergeCell ref="DB31:DG31"/>
    <mergeCell ref="DI31:DK31"/>
    <mergeCell ref="CV29:DA29"/>
    <mergeCell ref="DB29:DG29"/>
    <mergeCell ref="DI29:DK29"/>
    <mergeCell ref="BL30:BQ30"/>
    <mergeCell ref="BR30:BW30"/>
    <mergeCell ref="BX30:CC30"/>
    <mergeCell ref="CD30:CI30"/>
    <mergeCell ref="CJ30:CO30"/>
    <mergeCell ref="CP30:CU30"/>
    <mergeCell ref="CV30:DA30"/>
    <mergeCell ref="DB30:DG30"/>
    <mergeCell ref="DI30:DK30"/>
    <mergeCell ref="BL29:BQ29"/>
    <mergeCell ref="BR29:BW29"/>
    <mergeCell ref="BX29:CC29"/>
    <mergeCell ref="CD29:CI29"/>
    <mergeCell ref="CJ29:CO29"/>
    <mergeCell ref="BL27:BQ27"/>
    <mergeCell ref="BR27:BW27"/>
    <mergeCell ref="BX27:CC27"/>
    <mergeCell ref="CD27:CI27"/>
    <mergeCell ref="CJ27:CO27"/>
    <mergeCell ref="DI25:DO25"/>
    <mergeCell ref="CV26:DA26"/>
    <mergeCell ref="DB26:DG26"/>
    <mergeCell ref="DI26:DK26"/>
    <mergeCell ref="BU7:CA7"/>
    <mergeCell ref="BL28:BQ28"/>
    <mergeCell ref="BR28:BW28"/>
    <mergeCell ref="BX28:CC28"/>
    <mergeCell ref="CD28:CI28"/>
    <mergeCell ref="CJ28:CO28"/>
    <mergeCell ref="BL26:BQ26"/>
    <mergeCell ref="BR26:BW26"/>
    <mergeCell ref="BX26:CC26"/>
    <mergeCell ref="CD26:CI26"/>
    <mergeCell ref="CJ26:CO26"/>
    <mergeCell ref="W10:X10"/>
    <mergeCell ref="Y10:AD10"/>
    <mergeCell ref="AE10:AF10"/>
    <mergeCell ref="AG10:BB10"/>
    <mergeCell ref="W11:X13"/>
    <mergeCell ref="CV28:DA28"/>
    <mergeCell ref="DB28:DG28"/>
    <mergeCell ref="DI28:DK28"/>
    <mergeCell ref="BU8:BW8"/>
    <mergeCell ref="CM10:CS10"/>
    <mergeCell ref="CD11:CK13"/>
    <mergeCell ref="CM11:CO11"/>
    <mergeCell ref="BL14:BS16"/>
    <mergeCell ref="BU14:BW14"/>
    <mergeCell ref="CD14:CK16"/>
    <mergeCell ref="CM14:CO14"/>
    <mergeCell ref="CD17:CK19"/>
    <mergeCell ref="CM17:CO17"/>
    <mergeCell ref="CD20:CK22"/>
    <mergeCell ref="CM20:CO20"/>
    <mergeCell ref="CP27:CU27"/>
    <mergeCell ref="CV27:DA27"/>
    <mergeCell ref="DB27:DG27"/>
    <mergeCell ref="DI27:DK27"/>
    <mergeCell ref="L5:BB5"/>
    <mergeCell ref="L6:S6"/>
    <mergeCell ref="T6:V6"/>
    <mergeCell ref="W6:X6"/>
    <mergeCell ref="Y6:AD6"/>
    <mergeCell ref="AE6:AF6"/>
    <mergeCell ref="AG6:BB6"/>
    <mergeCell ref="L7:S7"/>
    <mergeCell ref="T7:V7"/>
    <mergeCell ref="W7:X7"/>
    <mergeCell ref="Y7:AD7"/>
    <mergeCell ref="AE7:AF7"/>
    <mergeCell ref="AG7:BB7"/>
    <mergeCell ref="W22:X22"/>
    <mergeCell ref="Y22:AD22"/>
    <mergeCell ref="AE22:AF22"/>
    <mergeCell ref="AG22:BB22"/>
    <mergeCell ref="W23:X25"/>
    <mergeCell ref="Y23:AD25"/>
    <mergeCell ref="AE23:AF25"/>
    <mergeCell ref="AG23:BB25"/>
    <mergeCell ref="Y11:AD13"/>
    <mergeCell ref="AE11:AF13"/>
    <mergeCell ref="AG11:BB13"/>
    <mergeCell ref="W14:X15"/>
    <mergeCell ref="Y14:AD15"/>
    <mergeCell ref="AE14:AF15"/>
    <mergeCell ref="AG14:BB15"/>
    <mergeCell ref="AE18:AF18"/>
    <mergeCell ref="AG18:BB18"/>
    <mergeCell ref="W16:X17"/>
    <mergeCell ref="Y16:AD17"/>
    <mergeCell ref="AE16:AF17"/>
    <mergeCell ref="AG16:BB17"/>
    <mergeCell ref="W18:X18"/>
    <mergeCell ref="Y18:AD18"/>
    <mergeCell ref="W26:X26"/>
    <mergeCell ref="Y26:AD26"/>
    <mergeCell ref="AE26:AF26"/>
    <mergeCell ref="AG26:BB26"/>
    <mergeCell ref="L27:S28"/>
    <mergeCell ref="T27:V28"/>
    <mergeCell ref="W27:X27"/>
    <mergeCell ref="Y27:AD27"/>
    <mergeCell ref="AE27:AF27"/>
    <mergeCell ref="AG27:BB27"/>
    <mergeCell ref="W28:X28"/>
    <mergeCell ref="Y28:AD28"/>
    <mergeCell ref="AE28:AF28"/>
    <mergeCell ref="AG28:BB28"/>
    <mergeCell ref="L8:S26"/>
    <mergeCell ref="T8:V26"/>
    <mergeCell ref="W8:X9"/>
    <mergeCell ref="Y8:AD9"/>
    <mergeCell ref="AE8:AF9"/>
    <mergeCell ref="AG8:BB9"/>
    <mergeCell ref="W19:X21"/>
    <mergeCell ref="Y19:AD21"/>
    <mergeCell ref="AE19:AF21"/>
    <mergeCell ref="AG19:BB21"/>
    <mergeCell ref="L29:S29"/>
    <mergeCell ref="T29:V29"/>
    <mergeCell ref="W29:X29"/>
    <mergeCell ref="Y29:AD29"/>
    <mergeCell ref="AE29:AF29"/>
    <mergeCell ref="AG29:BB29"/>
    <mergeCell ref="L30:S43"/>
    <mergeCell ref="T30:V43"/>
    <mergeCell ref="W30:X31"/>
    <mergeCell ref="Y30:AD31"/>
    <mergeCell ref="AE30:AF31"/>
    <mergeCell ref="AG30:BB31"/>
    <mergeCell ref="W32:X33"/>
    <mergeCell ref="Y32:AD33"/>
    <mergeCell ref="AE32:AF33"/>
    <mergeCell ref="AG32:BB33"/>
    <mergeCell ref="W34:X36"/>
    <mergeCell ref="Y34:AD36"/>
    <mergeCell ref="AE34:AF36"/>
    <mergeCell ref="AG34:BB36"/>
    <mergeCell ref="W37:X38"/>
    <mergeCell ref="Y37:AD38"/>
    <mergeCell ref="AE37:AF38"/>
    <mergeCell ref="AG37:BB38"/>
    <mergeCell ref="W39:X42"/>
    <mergeCell ref="Y39:AD42"/>
    <mergeCell ref="AE39:AF42"/>
    <mergeCell ref="AG39:BB42"/>
    <mergeCell ref="W43:X43"/>
    <mergeCell ref="Y43:AD43"/>
    <mergeCell ref="AE43:AF43"/>
    <mergeCell ref="AG43:BB43"/>
    <mergeCell ref="L44:S50"/>
    <mergeCell ref="T44:V50"/>
    <mergeCell ref="W44:X46"/>
    <mergeCell ref="Y44:AD46"/>
    <mergeCell ref="AE44:AF46"/>
    <mergeCell ref="AG44:BB46"/>
    <mergeCell ref="W47:X49"/>
    <mergeCell ref="Y47:AD49"/>
    <mergeCell ref="AE47:AF49"/>
    <mergeCell ref="AG47:BB49"/>
    <mergeCell ref="W50:X50"/>
    <mergeCell ref="Y50:AD50"/>
    <mergeCell ref="AE50:AF50"/>
    <mergeCell ref="AG50:BB50"/>
    <mergeCell ref="L51:S51"/>
    <mergeCell ref="T51:V51"/>
    <mergeCell ref="W51:X51"/>
    <mergeCell ref="Y51:AD51"/>
    <mergeCell ref="AE51:AF51"/>
    <mergeCell ref="AG51:BB51"/>
    <mergeCell ref="L52:S53"/>
    <mergeCell ref="T52:V53"/>
    <mergeCell ref="W52:X53"/>
    <mergeCell ref="Y52:AD53"/>
    <mergeCell ref="AE52:AF53"/>
    <mergeCell ref="AG52:BB53"/>
    <mergeCell ref="L54:S55"/>
    <mergeCell ref="T54:V55"/>
    <mergeCell ref="W54:X55"/>
    <mergeCell ref="Y54:AD55"/>
    <mergeCell ref="AE54:AF55"/>
    <mergeCell ref="AG54:BB55"/>
    <mergeCell ref="L56:S56"/>
    <mergeCell ref="T56:V56"/>
    <mergeCell ref="W56:X56"/>
    <mergeCell ref="Y56:AD56"/>
    <mergeCell ref="AE56:AF56"/>
    <mergeCell ref="AG56:BB56"/>
    <mergeCell ref="L57:S57"/>
    <mergeCell ref="T57:V57"/>
    <mergeCell ref="W57:X57"/>
    <mergeCell ref="Y57:AD57"/>
    <mergeCell ref="AE57:AF57"/>
    <mergeCell ref="AG57:BB57"/>
    <mergeCell ref="L58:S58"/>
    <mergeCell ref="T58:V58"/>
    <mergeCell ref="W58:X58"/>
    <mergeCell ref="Y58:AD58"/>
    <mergeCell ref="AE58:AF58"/>
    <mergeCell ref="AG58:BB58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89DB2-A74E-4250-8AB5-20B22FF46263}">
  <dimension ref="C2:BE44"/>
  <sheetViews>
    <sheetView showGridLines="0" zoomScale="70" zoomScaleNormal="70" workbookViewId="0">
      <selection activeCell="V46" sqref="V46:W47"/>
    </sheetView>
  </sheetViews>
  <sheetFormatPr defaultRowHeight="18.75" x14ac:dyDescent="0.4"/>
  <cols>
    <col min="1" max="362" width="3.625" customWidth="1"/>
  </cols>
  <sheetData>
    <row r="2" spans="3:57" x14ac:dyDescent="0.4">
      <c r="AB2" t="s">
        <v>53</v>
      </c>
    </row>
    <row r="3" spans="3:57" ht="18.75" customHeight="1" x14ac:dyDescent="0.4">
      <c r="R3" s="145" t="s">
        <v>391</v>
      </c>
      <c r="S3" s="145"/>
      <c r="T3" s="145"/>
      <c r="U3" s="145"/>
      <c r="V3" s="145"/>
      <c r="W3" s="145"/>
      <c r="X3" s="145"/>
      <c r="Y3" s="145"/>
      <c r="Z3" s="145"/>
      <c r="AB3" s="144" t="s">
        <v>238</v>
      </c>
      <c r="AC3" s="144"/>
      <c r="AD3" s="144"/>
      <c r="AE3" s="144"/>
    </row>
    <row r="4" spans="3:57" ht="18.75" customHeight="1" x14ac:dyDescent="0.4">
      <c r="R4" s="145"/>
      <c r="S4" s="145"/>
      <c r="T4" s="145"/>
      <c r="U4" s="145"/>
      <c r="V4" s="145"/>
      <c r="W4" s="145"/>
      <c r="X4" s="145"/>
      <c r="Y4" s="145"/>
      <c r="Z4" s="145"/>
    </row>
    <row r="5" spans="3:57" ht="18.75" customHeight="1" x14ac:dyDescent="0.4">
      <c r="R5" s="145"/>
      <c r="S5" s="145"/>
      <c r="T5" s="145"/>
      <c r="U5" s="145"/>
      <c r="V5" s="145"/>
      <c r="W5" s="145"/>
      <c r="X5" s="145"/>
      <c r="Y5" s="145"/>
      <c r="Z5" s="145"/>
    </row>
    <row r="6" spans="3:57" ht="18.75" customHeight="1" x14ac:dyDescent="0.4">
      <c r="R6" s="145" t="s">
        <v>392</v>
      </c>
      <c r="S6" s="145"/>
      <c r="T6" s="145"/>
      <c r="U6" s="145"/>
      <c r="V6" s="145"/>
      <c r="W6" s="145"/>
      <c r="X6" s="145"/>
      <c r="Y6" s="145"/>
      <c r="Z6" s="145"/>
      <c r="AB6" s="40" t="s">
        <v>562</v>
      </c>
      <c r="AC6" s="40"/>
      <c r="AD6" s="40"/>
      <c r="AE6" s="40"/>
    </row>
    <row r="7" spans="3:57" ht="18.75" customHeight="1" x14ac:dyDescent="0.4">
      <c r="R7" s="145"/>
      <c r="S7" s="145"/>
      <c r="T7" s="145"/>
      <c r="U7" s="145"/>
      <c r="V7" s="145"/>
      <c r="W7" s="145"/>
      <c r="X7" s="145"/>
      <c r="Y7" s="145"/>
      <c r="Z7" s="145"/>
    </row>
    <row r="8" spans="3:57" ht="18.75" customHeight="1" x14ac:dyDescent="0.4">
      <c r="C8" s="238" t="s">
        <v>543</v>
      </c>
      <c r="D8" s="239"/>
      <c r="E8" s="239"/>
      <c r="F8" s="239"/>
      <c r="G8" s="239"/>
      <c r="H8" s="239"/>
      <c r="I8" s="239"/>
      <c r="J8" s="239"/>
      <c r="R8" s="145"/>
      <c r="S8" s="145"/>
      <c r="T8" s="145"/>
      <c r="U8" s="145"/>
      <c r="V8" s="145"/>
      <c r="W8" s="145"/>
      <c r="X8" s="145"/>
      <c r="Y8" s="145"/>
      <c r="Z8" s="145"/>
    </row>
    <row r="9" spans="3:57" ht="18.75" customHeight="1" x14ac:dyDescent="0.4">
      <c r="C9" s="239"/>
      <c r="D9" s="239"/>
      <c r="E9" s="239"/>
      <c r="F9" s="239"/>
      <c r="G9" s="239"/>
      <c r="H9" s="239"/>
      <c r="I9" s="239"/>
      <c r="J9" s="239"/>
      <c r="R9" s="35" t="s">
        <v>14</v>
      </c>
      <c r="S9" s="35"/>
      <c r="T9" s="35"/>
      <c r="U9" s="35"/>
      <c r="V9" s="35"/>
      <c r="W9" s="35"/>
      <c r="X9" s="35"/>
      <c r="Y9" s="35"/>
      <c r="Z9" s="35"/>
    </row>
    <row r="10" spans="3:57" ht="19.5" x14ac:dyDescent="0.4">
      <c r="C10" s="239"/>
      <c r="D10" s="239"/>
      <c r="E10" s="239"/>
      <c r="F10" s="239"/>
      <c r="G10" s="239"/>
      <c r="H10" s="239"/>
      <c r="I10" s="239"/>
      <c r="J10" s="239"/>
      <c r="R10" s="35"/>
      <c r="S10" s="35"/>
      <c r="T10" s="35"/>
      <c r="U10" s="35"/>
      <c r="V10" s="35"/>
      <c r="W10" s="35"/>
      <c r="X10" s="35"/>
      <c r="Y10" s="35"/>
      <c r="Z10" s="35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</row>
    <row r="11" spans="3:57" ht="19.5" x14ac:dyDescent="0.4">
      <c r="R11" s="41"/>
      <c r="S11" s="41"/>
      <c r="T11" s="41"/>
      <c r="U11" s="41"/>
      <c r="V11" s="41"/>
      <c r="W11" s="41"/>
      <c r="X11" s="41"/>
      <c r="Y11" s="41"/>
      <c r="Z11" s="41"/>
      <c r="AH11" s="24" t="s">
        <v>385</v>
      </c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</row>
    <row r="12" spans="3:57" ht="19.5" customHeight="1" x14ac:dyDescent="0.4">
      <c r="R12" s="230" t="s">
        <v>393</v>
      </c>
      <c r="S12" s="231"/>
      <c r="T12" s="231"/>
      <c r="U12" s="231"/>
      <c r="V12" s="231"/>
      <c r="W12" s="231"/>
      <c r="X12" s="231"/>
      <c r="Y12" s="231"/>
      <c r="Z12" s="232"/>
      <c r="AB12" s="144" t="s">
        <v>237</v>
      </c>
      <c r="AC12" s="144"/>
      <c r="AD12" s="144"/>
      <c r="AE12" s="144"/>
      <c r="AL12" s="24"/>
      <c r="AM12" s="25"/>
      <c r="AN12" s="25"/>
      <c r="AO12" s="25"/>
      <c r="AP12" s="25"/>
      <c r="AQ12" s="25"/>
      <c r="AR12" s="25"/>
      <c r="AS12" s="25"/>
    </row>
    <row r="13" spans="3:57" ht="24" customHeight="1" x14ac:dyDescent="0.4">
      <c r="R13" s="233"/>
      <c r="S13" s="145"/>
      <c r="T13" s="145"/>
      <c r="U13" s="145"/>
      <c r="V13" s="145"/>
      <c r="W13" s="145"/>
      <c r="X13" s="145"/>
      <c r="Y13" s="145"/>
      <c r="Z13" s="234"/>
      <c r="AL13" s="21">
        <v>31</v>
      </c>
      <c r="AM13" s="20"/>
      <c r="AN13" s="17"/>
      <c r="AO13" s="17"/>
      <c r="AP13" s="17"/>
      <c r="AQ13" s="17"/>
      <c r="AR13" s="20"/>
      <c r="AS13" s="22">
        <v>0</v>
      </c>
    </row>
    <row r="14" spans="3:57" ht="24" customHeight="1" x14ac:dyDescent="0.4">
      <c r="R14" s="235"/>
      <c r="S14" s="236"/>
      <c r="T14" s="236"/>
      <c r="U14" s="236"/>
      <c r="V14" s="236"/>
      <c r="W14" s="236"/>
      <c r="X14" s="236"/>
      <c r="Y14" s="236"/>
      <c r="Z14" s="237"/>
      <c r="AL14" s="221" t="s">
        <v>384</v>
      </c>
      <c r="AM14" s="222"/>
      <c r="AN14" s="222"/>
      <c r="AO14" s="222"/>
      <c r="AP14" s="222"/>
      <c r="AQ14" s="222"/>
      <c r="AR14" s="222"/>
      <c r="AS14" s="223"/>
    </row>
    <row r="15" spans="3:57" x14ac:dyDescent="0.4">
      <c r="BE15" s="9"/>
    </row>
    <row r="20" spans="3:54" x14ac:dyDescent="0.4">
      <c r="C20" s="214">
        <v>255</v>
      </c>
      <c r="D20" s="215"/>
      <c r="E20" s="13"/>
      <c r="F20" s="13"/>
      <c r="G20" s="216">
        <v>224</v>
      </c>
      <c r="H20" s="217"/>
      <c r="I20" s="214">
        <v>223</v>
      </c>
      <c r="J20" s="215"/>
      <c r="K20" s="13"/>
      <c r="L20" s="13"/>
      <c r="M20" s="216">
        <v>192</v>
      </c>
      <c r="N20" s="217"/>
      <c r="O20" s="214">
        <v>191</v>
      </c>
      <c r="P20" s="215"/>
      <c r="Q20" s="13"/>
      <c r="R20" s="13"/>
      <c r="S20" s="216">
        <v>160</v>
      </c>
      <c r="T20" s="217"/>
      <c r="U20" s="214">
        <v>159</v>
      </c>
      <c r="V20" s="215"/>
      <c r="W20" s="13"/>
      <c r="X20" s="13"/>
      <c r="Y20" s="216">
        <v>128</v>
      </c>
      <c r="Z20" s="217"/>
      <c r="AA20" s="214">
        <v>127</v>
      </c>
      <c r="AB20" s="215"/>
      <c r="AC20" s="13"/>
      <c r="AD20" s="13"/>
      <c r="AE20" s="13"/>
      <c r="AF20" s="16">
        <v>96</v>
      </c>
      <c r="AG20" s="15">
        <v>95</v>
      </c>
      <c r="AH20" s="13"/>
      <c r="AI20" s="13"/>
      <c r="AJ20" s="13"/>
      <c r="AK20" s="13"/>
      <c r="AL20" s="16">
        <v>64</v>
      </c>
      <c r="AM20" s="18">
        <v>63</v>
      </c>
      <c r="AR20" s="19">
        <v>32</v>
      </c>
      <c r="AS20" s="15">
        <v>31</v>
      </c>
      <c r="AT20" s="13"/>
      <c r="AU20" s="13"/>
      <c r="AV20" s="13"/>
      <c r="AW20" s="13"/>
      <c r="AX20" s="16">
        <v>0</v>
      </c>
      <c r="AZ20" t="s">
        <v>35</v>
      </c>
    </row>
    <row r="21" spans="3:54" x14ac:dyDescent="0.4">
      <c r="C21" s="171" t="s">
        <v>239</v>
      </c>
      <c r="D21" s="171"/>
      <c r="E21" s="171"/>
      <c r="F21" s="171"/>
      <c r="G21" s="171"/>
      <c r="H21" s="171"/>
      <c r="I21" s="171" t="s">
        <v>240</v>
      </c>
      <c r="J21" s="171"/>
      <c r="K21" s="171"/>
      <c r="L21" s="171"/>
      <c r="M21" s="171"/>
      <c r="N21" s="171"/>
      <c r="O21" s="171" t="s">
        <v>241</v>
      </c>
      <c r="P21" s="171"/>
      <c r="Q21" s="171"/>
      <c r="R21" s="171"/>
      <c r="S21" s="171"/>
      <c r="T21" s="171"/>
      <c r="U21" s="171" t="s">
        <v>242</v>
      </c>
      <c r="V21" s="171"/>
      <c r="W21" s="171"/>
      <c r="X21" s="171"/>
      <c r="Y21" s="171"/>
      <c r="Z21" s="171"/>
      <c r="AA21" s="220" t="s">
        <v>1</v>
      </c>
      <c r="AB21" s="220"/>
      <c r="AC21" s="220"/>
      <c r="AD21" s="220"/>
      <c r="AE21" s="220"/>
      <c r="AF21" s="220"/>
      <c r="AG21" s="220" t="s">
        <v>1</v>
      </c>
      <c r="AH21" s="220"/>
      <c r="AI21" s="220"/>
      <c r="AJ21" s="220"/>
      <c r="AK21" s="220"/>
      <c r="AL21" s="224"/>
      <c r="AM21" s="225" t="s">
        <v>243</v>
      </c>
      <c r="AN21" s="226"/>
      <c r="AO21" s="226"/>
      <c r="AP21" s="226"/>
      <c r="AQ21" s="226"/>
      <c r="AR21" s="227"/>
      <c r="AS21" s="228" t="s">
        <v>244</v>
      </c>
      <c r="AT21" s="229"/>
      <c r="AU21" s="229"/>
      <c r="AV21" s="229"/>
      <c r="AW21" s="229"/>
      <c r="AX21" s="229"/>
      <c r="AY21" s="23"/>
      <c r="AZ21" s="144" t="s">
        <v>58</v>
      </c>
      <c r="BA21" s="144"/>
      <c r="BB21" s="144"/>
    </row>
    <row r="22" spans="3:54" x14ac:dyDescent="0.4">
      <c r="C22" s="39" t="s">
        <v>245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219"/>
      <c r="AN22" s="219"/>
      <c r="AO22" s="219"/>
      <c r="AP22" s="219"/>
      <c r="AQ22" s="219"/>
      <c r="AR22" s="219"/>
      <c r="AS22" s="39"/>
      <c r="AT22" s="39"/>
      <c r="AU22" s="39"/>
      <c r="AV22" s="39"/>
      <c r="AW22" s="39"/>
      <c r="AX22" s="39"/>
      <c r="AY22" s="9"/>
      <c r="AZ22" s="144" t="s">
        <v>14</v>
      </c>
      <c r="BA22" s="144"/>
      <c r="BB22" s="144"/>
    </row>
    <row r="23" spans="3:54" x14ac:dyDescent="0.4">
      <c r="C23" s="130" t="s">
        <v>246</v>
      </c>
      <c r="D23" s="130"/>
      <c r="E23" s="130"/>
      <c r="F23" s="130"/>
      <c r="G23" s="130"/>
      <c r="H23" s="130"/>
      <c r="I23" s="130" t="s">
        <v>247</v>
      </c>
      <c r="J23" s="130"/>
      <c r="K23" s="130"/>
      <c r="L23" s="130"/>
      <c r="M23" s="130"/>
      <c r="N23" s="130"/>
      <c r="O23" s="130" t="s">
        <v>248</v>
      </c>
      <c r="P23" s="130"/>
      <c r="Q23" s="130"/>
      <c r="R23" s="130"/>
      <c r="S23" s="130"/>
      <c r="T23" s="130"/>
      <c r="U23" s="130" t="s">
        <v>249</v>
      </c>
      <c r="V23" s="130"/>
      <c r="W23" s="130"/>
      <c r="X23" s="130"/>
      <c r="Y23" s="130"/>
      <c r="Z23" s="130"/>
      <c r="AA23" s="130" t="s">
        <v>250</v>
      </c>
      <c r="AB23" s="130"/>
      <c r="AC23" s="130"/>
      <c r="AD23" s="130"/>
      <c r="AE23" s="130"/>
      <c r="AF23" s="130"/>
      <c r="AG23" s="130" t="s">
        <v>251</v>
      </c>
      <c r="AH23" s="130"/>
      <c r="AI23" s="130"/>
      <c r="AJ23" s="130"/>
      <c r="AK23" s="130"/>
      <c r="AL23" s="130"/>
      <c r="AM23" s="130" t="s">
        <v>252</v>
      </c>
      <c r="AN23" s="130"/>
      <c r="AO23" s="130"/>
      <c r="AP23" s="130"/>
      <c r="AQ23" s="130"/>
      <c r="AR23" s="130"/>
      <c r="AS23" s="130" t="s">
        <v>253</v>
      </c>
      <c r="AT23" s="130"/>
      <c r="AU23" s="130"/>
      <c r="AV23" s="130"/>
      <c r="AW23" s="130"/>
      <c r="AX23" s="130"/>
      <c r="AY23" s="9"/>
      <c r="AZ23" s="144" t="s">
        <v>367</v>
      </c>
      <c r="BA23" s="144"/>
      <c r="BB23" s="144"/>
    </row>
    <row r="24" spans="3:54" x14ac:dyDescent="0.4">
      <c r="C24" s="130" t="s">
        <v>14</v>
      </c>
      <c r="D24" s="130"/>
      <c r="E24" s="130"/>
      <c r="F24" s="130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30"/>
      <c r="AI24" s="130"/>
      <c r="AJ24" s="130"/>
      <c r="AK24" s="130"/>
      <c r="AL24" s="130"/>
      <c r="AM24" s="130"/>
      <c r="AN24" s="130"/>
      <c r="AO24" s="130"/>
      <c r="AP24" s="130"/>
      <c r="AQ24" s="130"/>
      <c r="AR24" s="130"/>
      <c r="AS24" s="130"/>
      <c r="AT24" s="130"/>
      <c r="AU24" s="130"/>
      <c r="AV24" s="130"/>
      <c r="AW24" s="130"/>
      <c r="AX24" s="130"/>
      <c r="AY24" s="9"/>
      <c r="AZ24" s="144" t="s">
        <v>14</v>
      </c>
      <c r="BA24" s="144"/>
      <c r="BB24" s="144"/>
    </row>
    <row r="25" spans="3:54" x14ac:dyDescent="0.4">
      <c r="C25" s="130" t="s">
        <v>254</v>
      </c>
      <c r="D25" s="130"/>
      <c r="E25" s="130"/>
      <c r="F25" s="130"/>
      <c r="G25" s="130"/>
      <c r="H25" s="130"/>
      <c r="I25" s="130" t="s">
        <v>255</v>
      </c>
      <c r="J25" s="130"/>
      <c r="K25" s="130"/>
      <c r="L25" s="130"/>
      <c r="M25" s="130"/>
      <c r="N25" s="130"/>
      <c r="O25" s="130" t="s">
        <v>256</v>
      </c>
      <c r="P25" s="130"/>
      <c r="Q25" s="130"/>
      <c r="R25" s="130"/>
      <c r="S25" s="130"/>
      <c r="T25" s="130"/>
      <c r="U25" s="130" t="s">
        <v>257</v>
      </c>
      <c r="V25" s="130"/>
      <c r="W25" s="130"/>
      <c r="X25" s="130"/>
      <c r="Y25" s="130"/>
      <c r="Z25" s="130"/>
      <c r="AA25" s="130" t="s">
        <v>258</v>
      </c>
      <c r="AB25" s="130"/>
      <c r="AC25" s="130"/>
      <c r="AD25" s="130"/>
      <c r="AE25" s="130"/>
      <c r="AF25" s="130"/>
      <c r="AG25" s="130" t="s">
        <v>259</v>
      </c>
      <c r="AH25" s="130"/>
      <c r="AI25" s="130"/>
      <c r="AJ25" s="130"/>
      <c r="AK25" s="130"/>
      <c r="AL25" s="130"/>
      <c r="AM25" s="130" t="s">
        <v>260</v>
      </c>
      <c r="AN25" s="130"/>
      <c r="AO25" s="130"/>
      <c r="AP25" s="130"/>
      <c r="AQ25" s="130"/>
      <c r="AR25" s="130"/>
      <c r="AS25" s="130" t="s">
        <v>261</v>
      </c>
      <c r="AT25" s="130"/>
      <c r="AU25" s="130"/>
      <c r="AV25" s="130"/>
      <c r="AW25" s="130"/>
      <c r="AX25" s="130"/>
      <c r="AY25" s="9"/>
      <c r="AZ25" s="218" t="s">
        <v>368</v>
      </c>
      <c r="BA25" s="218"/>
      <c r="BB25" s="218"/>
    </row>
    <row r="26" spans="3:54" x14ac:dyDescent="0.4">
      <c r="C26" s="130" t="s">
        <v>262</v>
      </c>
      <c r="D26" s="130"/>
      <c r="E26" s="130"/>
      <c r="F26" s="130"/>
      <c r="G26" s="130"/>
      <c r="H26" s="130"/>
      <c r="I26" s="130" t="s">
        <v>263</v>
      </c>
      <c r="J26" s="130"/>
      <c r="K26" s="130"/>
      <c r="L26" s="130"/>
      <c r="M26" s="130"/>
      <c r="N26" s="130"/>
      <c r="O26" s="130" t="s">
        <v>264</v>
      </c>
      <c r="P26" s="130"/>
      <c r="Q26" s="130"/>
      <c r="R26" s="130"/>
      <c r="S26" s="130"/>
      <c r="T26" s="130"/>
      <c r="U26" s="130" t="s">
        <v>265</v>
      </c>
      <c r="V26" s="130"/>
      <c r="W26" s="130"/>
      <c r="X26" s="130"/>
      <c r="Y26" s="130"/>
      <c r="Z26" s="130"/>
      <c r="AA26" s="130" t="s">
        <v>266</v>
      </c>
      <c r="AB26" s="130"/>
      <c r="AC26" s="130"/>
      <c r="AD26" s="130"/>
      <c r="AE26" s="130"/>
      <c r="AF26" s="130"/>
      <c r="AG26" s="130" t="s">
        <v>267</v>
      </c>
      <c r="AH26" s="130"/>
      <c r="AI26" s="130"/>
      <c r="AJ26" s="130"/>
      <c r="AK26" s="130"/>
      <c r="AL26" s="130"/>
      <c r="AM26" s="130" t="s">
        <v>268</v>
      </c>
      <c r="AN26" s="130"/>
      <c r="AO26" s="130"/>
      <c r="AP26" s="130"/>
      <c r="AQ26" s="130"/>
      <c r="AR26" s="130"/>
      <c r="AS26" s="130" t="s">
        <v>269</v>
      </c>
      <c r="AT26" s="130"/>
      <c r="AU26" s="130"/>
      <c r="AV26" s="130"/>
      <c r="AW26" s="130"/>
      <c r="AX26" s="130"/>
      <c r="AY26" s="9"/>
      <c r="AZ26" s="218" t="s">
        <v>369</v>
      </c>
      <c r="BA26" s="218"/>
      <c r="BB26" s="218"/>
    </row>
    <row r="27" spans="3:54" x14ac:dyDescent="0.4">
      <c r="C27" s="130" t="s">
        <v>14</v>
      </c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30"/>
      <c r="AQ27" s="130"/>
      <c r="AR27" s="130"/>
      <c r="AS27" s="130"/>
      <c r="AT27" s="130"/>
      <c r="AU27" s="130"/>
      <c r="AV27" s="130"/>
      <c r="AW27" s="130"/>
      <c r="AX27" s="130"/>
      <c r="AY27" s="9"/>
      <c r="AZ27" s="144" t="s">
        <v>14</v>
      </c>
      <c r="BA27" s="144"/>
      <c r="BB27" s="144"/>
    </row>
    <row r="28" spans="3:54" x14ac:dyDescent="0.4">
      <c r="C28" s="130" t="s">
        <v>270</v>
      </c>
      <c r="D28" s="130"/>
      <c r="E28" s="130"/>
      <c r="F28" s="130"/>
      <c r="G28" s="130"/>
      <c r="H28" s="130"/>
      <c r="I28" s="130" t="s">
        <v>271</v>
      </c>
      <c r="J28" s="130"/>
      <c r="K28" s="130"/>
      <c r="L28" s="130"/>
      <c r="M28" s="130"/>
      <c r="N28" s="130"/>
      <c r="O28" s="130" t="s">
        <v>272</v>
      </c>
      <c r="P28" s="130"/>
      <c r="Q28" s="130"/>
      <c r="R28" s="130"/>
      <c r="S28" s="130"/>
      <c r="T28" s="130"/>
      <c r="U28" s="130" t="s">
        <v>273</v>
      </c>
      <c r="V28" s="130"/>
      <c r="W28" s="130"/>
      <c r="X28" s="130"/>
      <c r="Y28" s="130"/>
      <c r="Z28" s="130"/>
      <c r="AA28" s="130" t="s">
        <v>274</v>
      </c>
      <c r="AB28" s="130"/>
      <c r="AC28" s="130"/>
      <c r="AD28" s="130"/>
      <c r="AE28" s="130"/>
      <c r="AF28" s="130"/>
      <c r="AG28" s="130" t="s">
        <v>275</v>
      </c>
      <c r="AH28" s="130"/>
      <c r="AI28" s="130"/>
      <c r="AJ28" s="130"/>
      <c r="AK28" s="130"/>
      <c r="AL28" s="130"/>
      <c r="AM28" s="130" t="s">
        <v>276</v>
      </c>
      <c r="AN28" s="130"/>
      <c r="AO28" s="130"/>
      <c r="AP28" s="130"/>
      <c r="AQ28" s="130"/>
      <c r="AR28" s="130"/>
      <c r="AS28" s="130" t="s">
        <v>277</v>
      </c>
      <c r="AT28" s="130"/>
      <c r="AU28" s="130"/>
      <c r="AV28" s="130"/>
      <c r="AW28" s="130"/>
      <c r="AX28" s="130"/>
      <c r="AY28" s="9"/>
      <c r="AZ28" s="218" t="s">
        <v>370</v>
      </c>
      <c r="BA28" s="218"/>
      <c r="BB28" s="218"/>
    </row>
    <row r="29" spans="3:54" x14ac:dyDescent="0.4">
      <c r="C29" s="130" t="s">
        <v>278</v>
      </c>
      <c r="D29" s="130"/>
      <c r="E29" s="130"/>
      <c r="F29" s="130"/>
      <c r="G29" s="130"/>
      <c r="H29" s="130"/>
      <c r="I29" s="130" t="s">
        <v>279</v>
      </c>
      <c r="J29" s="130"/>
      <c r="K29" s="130"/>
      <c r="L29" s="130"/>
      <c r="M29" s="130"/>
      <c r="N29" s="130"/>
      <c r="O29" s="130" t="s">
        <v>280</v>
      </c>
      <c r="P29" s="130"/>
      <c r="Q29" s="130"/>
      <c r="R29" s="130"/>
      <c r="S29" s="130"/>
      <c r="T29" s="130"/>
      <c r="U29" s="130" t="s">
        <v>281</v>
      </c>
      <c r="V29" s="130"/>
      <c r="W29" s="130"/>
      <c r="X29" s="130"/>
      <c r="Y29" s="130"/>
      <c r="Z29" s="130"/>
      <c r="AA29" s="130" t="s">
        <v>282</v>
      </c>
      <c r="AB29" s="130"/>
      <c r="AC29" s="130"/>
      <c r="AD29" s="130"/>
      <c r="AE29" s="130"/>
      <c r="AF29" s="130"/>
      <c r="AG29" s="130" t="s">
        <v>283</v>
      </c>
      <c r="AH29" s="130"/>
      <c r="AI29" s="130"/>
      <c r="AJ29" s="130"/>
      <c r="AK29" s="130"/>
      <c r="AL29" s="130"/>
      <c r="AM29" s="130" t="s">
        <v>284</v>
      </c>
      <c r="AN29" s="130"/>
      <c r="AO29" s="130"/>
      <c r="AP29" s="130"/>
      <c r="AQ29" s="130"/>
      <c r="AR29" s="130"/>
      <c r="AS29" s="130" t="s">
        <v>285</v>
      </c>
      <c r="AT29" s="130"/>
      <c r="AU29" s="130"/>
      <c r="AV29" s="130"/>
      <c r="AW29" s="130"/>
      <c r="AX29" s="130"/>
      <c r="AY29" s="9"/>
      <c r="AZ29" s="218" t="s">
        <v>371</v>
      </c>
      <c r="BA29" s="218"/>
      <c r="BB29" s="218"/>
    </row>
    <row r="30" spans="3:54" x14ac:dyDescent="0.4">
      <c r="C30" s="130" t="s">
        <v>286</v>
      </c>
      <c r="D30" s="130"/>
      <c r="E30" s="130"/>
      <c r="F30" s="130"/>
      <c r="G30" s="130"/>
      <c r="H30" s="130"/>
      <c r="I30" s="130" t="s">
        <v>287</v>
      </c>
      <c r="J30" s="130"/>
      <c r="K30" s="130"/>
      <c r="L30" s="130"/>
      <c r="M30" s="130"/>
      <c r="N30" s="130"/>
      <c r="O30" s="130" t="s">
        <v>288</v>
      </c>
      <c r="P30" s="130"/>
      <c r="Q30" s="130"/>
      <c r="R30" s="130"/>
      <c r="S30" s="130"/>
      <c r="T30" s="130"/>
      <c r="U30" s="130" t="s">
        <v>289</v>
      </c>
      <c r="V30" s="130"/>
      <c r="W30" s="130"/>
      <c r="X30" s="130"/>
      <c r="Y30" s="130"/>
      <c r="Z30" s="130"/>
      <c r="AA30" s="130" t="s">
        <v>290</v>
      </c>
      <c r="AB30" s="130"/>
      <c r="AC30" s="130"/>
      <c r="AD30" s="130"/>
      <c r="AE30" s="130"/>
      <c r="AF30" s="130"/>
      <c r="AG30" s="130" t="s">
        <v>291</v>
      </c>
      <c r="AH30" s="130"/>
      <c r="AI30" s="130"/>
      <c r="AJ30" s="130"/>
      <c r="AK30" s="130"/>
      <c r="AL30" s="130"/>
      <c r="AM30" s="130" t="s">
        <v>292</v>
      </c>
      <c r="AN30" s="130"/>
      <c r="AO30" s="130"/>
      <c r="AP30" s="130"/>
      <c r="AQ30" s="130"/>
      <c r="AR30" s="130"/>
      <c r="AS30" s="130" t="s">
        <v>293</v>
      </c>
      <c r="AT30" s="130"/>
      <c r="AU30" s="130"/>
      <c r="AV30" s="130"/>
      <c r="AW30" s="130"/>
      <c r="AX30" s="130"/>
      <c r="AY30" s="9"/>
      <c r="AZ30" s="218" t="s">
        <v>372</v>
      </c>
      <c r="BA30" s="218"/>
      <c r="BB30" s="218"/>
    </row>
    <row r="31" spans="3:54" x14ac:dyDescent="0.4">
      <c r="C31" s="130" t="s">
        <v>294</v>
      </c>
      <c r="D31" s="130"/>
      <c r="E31" s="130"/>
      <c r="F31" s="130"/>
      <c r="G31" s="130"/>
      <c r="H31" s="130"/>
      <c r="I31" s="130" t="s">
        <v>295</v>
      </c>
      <c r="J31" s="130"/>
      <c r="K31" s="130"/>
      <c r="L31" s="130"/>
      <c r="M31" s="130"/>
      <c r="N31" s="130"/>
      <c r="O31" s="130" t="s">
        <v>296</v>
      </c>
      <c r="P31" s="130"/>
      <c r="Q31" s="130"/>
      <c r="R31" s="130"/>
      <c r="S31" s="130"/>
      <c r="T31" s="130"/>
      <c r="U31" s="130" t="s">
        <v>297</v>
      </c>
      <c r="V31" s="130"/>
      <c r="W31" s="130"/>
      <c r="X31" s="130"/>
      <c r="Y31" s="130"/>
      <c r="Z31" s="130"/>
      <c r="AA31" s="130" t="s">
        <v>298</v>
      </c>
      <c r="AB31" s="130"/>
      <c r="AC31" s="130"/>
      <c r="AD31" s="130"/>
      <c r="AE31" s="130"/>
      <c r="AF31" s="130"/>
      <c r="AG31" s="130" t="s">
        <v>299</v>
      </c>
      <c r="AH31" s="130"/>
      <c r="AI31" s="130"/>
      <c r="AJ31" s="130"/>
      <c r="AK31" s="130"/>
      <c r="AL31" s="130"/>
      <c r="AM31" s="130" t="s">
        <v>300</v>
      </c>
      <c r="AN31" s="130"/>
      <c r="AO31" s="130"/>
      <c r="AP31" s="130"/>
      <c r="AQ31" s="130"/>
      <c r="AR31" s="130"/>
      <c r="AS31" s="130" t="s">
        <v>301</v>
      </c>
      <c r="AT31" s="130"/>
      <c r="AU31" s="130"/>
      <c r="AV31" s="130"/>
      <c r="AW31" s="130"/>
      <c r="AX31" s="130"/>
      <c r="AY31" s="9"/>
      <c r="AZ31" s="218" t="s">
        <v>373</v>
      </c>
      <c r="BA31" s="218"/>
      <c r="BB31" s="218"/>
    </row>
    <row r="32" spans="3:54" x14ac:dyDescent="0.4">
      <c r="C32" s="130" t="s">
        <v>302</v>
      </c>
      <c r="D32" s="130"/>
      <c r="E32" s="130"/>
      <c r="F32" s="130"/>
      <c r="G32" s="130"/>
      <c r="H32" s="130"/>
      <c r="I32" s="130" t="s">
        <v>303</v>
      </c>
      <c r="J32" s="130"/>
      <c r="K32" s="130"/>
      <c r="L32" s="130"/>
      <c r="M32" s="130"/>
      <c r="N32" s="130"/>
      <c r="O32" s="130" t="s">
        <v>304</v>
      </c>
      <c r="P32" s="130"/>
      <c r="Q32" s="130"/>
      <c r="R32" s="130"/>
      <c r="S32" s="130"/>
      <c r="T32" s="130"/>
      <c r="U32" s="130" t="s">
        <v>305</v>
      </c>
      <c r="V32" s="130"/>
      <c r="W32" s="130"/>
      <c r="X32" s="130"/>
      <c r="Y32" s="130"/>
      <c r="Z32" s="130"/>
      <c r="AA32" s="130" t="s">
        <v>306</v>
      </c>
      <c r="AB32" s="130"/>
      <c r="AC32" s="130"/>
      <c r="AD32" s="130"/>
      <c r="AE32" s="130"/>
      <c r="AF32" s="130"/>
      <c r="AG32" s="130" t="s">
        <v>307</v>
      </c>
      <c r="AH32" s="130"/>
      <c r="AI32" s="130"/>
      <c r="AJ32" s="130"/>
      <c r="AK32" s="130"/>
      <c r="AL32" s="130"/>
      <c r="AM32" s="130" t="s">
        <v>308</v>
      </c>
      <c r="AN32" s="130"/>
      <c r="AO32" s="130"/>
      <c r="AP32" s="130"/>
      <c r="AQ32" s="130"/>
      <c r="AR32" s="130"/>
      <c r="AS32" s="130" t="s">
        <v>309</v>
      </c>
      <c r="AT32" s="130"/>
      <c r="AU32" s="130"/>
      <c r="AV32" s="130"/>
      <c r="AW32" s="130"/>
      <c r="AX32" s="130"/>
      <c r="AY32" s="9"/>
      <c r="AZ32" s="218" t="s">
        <v>374</v>
      </c>
      <c r="BA32" s="218"/>
      <c r="BB32" s="218"/>
    </row>
    <row r="33" spans="3:54" x14ac:dyDescent="0.4">
      <c r="C33" s="39" t="s">
        <v>310</v>
      </c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9"/>
      <c r="AZ33" s="144" t="s">
        <v>14</v>
      </c>
      <c r="BA33" s="144"/>
      <c r="BB33" s="144"/>
    </row>
    <row r="34" spans="3:54" x14ac:dyDescent="0.4">
      <c r="C34" s="130" t="s">
        <v>311</v>
      </c>
      <c r="D34" s="130"/>
      <c r="E34" s="130"/>
      <c r="F34" s="130"/>
      <c r="G34" s="130"/>
      <c r="H34" s="130"/>
      <c r="I34" s="130" t="s">
        <v>312</v>
      </c>
      <c r="J34" s="130"/>
      <c r="K34" s="130"/>
      <c r="L34" s="130"/>
      <c r="M34" s="130"/>
      <c r="N34" s="130"/>
      <c r="O34" s="130" t="s">
        <v>313</v>
      </c>
      <c r="P34" s="130"/>
      <c r="Q34" s="130"/>
      <c r="R34" s="130"/>
      <c r="S34" s="130"/>
      <c r="T34" s="130"/>
      <c r="U34" s="130" t="s">
        <v>314</v>
      </c>
      <c r="V34" s="130"/>
      <c r="W34" s="130"/>
      <c r="X34" s="130"/>
      <c r="Y34" s="130"/>
      <c r="Z34" s="130"/>
      <c r="AA34" s="130" t="s">
        <v>315</v>
      </c>
      <c r="AB34" s="130"/>
      <c r="AC34" s="130"/>
      <c r="AD34" s="130"/>
      <c r="AE34" s="130"/>
      <c r="AF34" s="130"/>
      <c r="AG34" s="130" t="s">
        <v>316</v>
      </c>
      <c r="AH34" s="130"/>
      <c r="AI34" s="130"/>
      <c r="AJ34" s="130"/>
      <c r="AK34" s="130"/>
      <c r="AL34" s="130"/>
      <c r="AM34" s="130" t="s">
        <v>317</v>
      </c>
      <c r="AN34" s="130"/>
      <c r="AO34" s="130"/>
      <c r="AP34" s="130"/>
      <c r="AQ34" s="130"/>
      <c r="AR34" s="130"/>
      <c r="AS34" s="130" t="s">
        <v>318</v>
      </c>
      <c r="AT34" s="130"/>
      <c r="AU34" s="130"/>
      <c r="AV34" s="130"/>
      <c r="AW34" s="130"/>
      <c r="AX34" s="130"/>
      <c r="AY34" s="9"/>
      <c r="AZ34" s="218" t="s">
        <v>376</v>
      </c>
      <c r="BA34" s="218"/>
      <c r="BB34" s="218"/>
    </row>
    <row r="35" spans="3:54" x14ac:dyDescent="0.4">
      <c r="C35" s="130" t="s">
        <v>319</v>
      </c>
      <c r="D35" s="130"/>
      <c r="E35" s="130"/>
      <c r="F35" s="130"/>
      <c r="G35" s="130"/>
      <c r="H35" s="130"/>
      <c r="I35" s="130" t="s">
        <v>320</v>
      </c>
      <c r="J35" s="130"/>
      <c r="K35" s="130"/>
      <c r="L35" s="130"/>
      <c r="M35" s="130"/>
      <c r="N35" s="130"/>
      <c r="O35" s="130" t="s">
        <v>321</v>
      </c>
      <c r="P35" s="130"/>
      <c r="Q35" s="130"/>
      <c r="R35" s="130"/>
      <c r="S35" s="130"/>
      <c r="T35" s="130"/>
      <c r="U35" s="130" t="s">
        <v>322</v>
      </c>
      <c r="V35" s="130"/>
      <c r="W35" s="130"/>
      <c r="X35" s="130"/>
      <c r="Y35" s="130"/>
      <c r="Z35" s="130"/>
      <c r="AA35" s="130" t="s">
        <v>323</v>
      </c>
      <c r="AB35" s="130"/>
      <c r="AC35" s="130"/>
      <c r="AD35" s="130"/>
      <c r="AE35" s="130"/>
      <c r="AF35" s="130"/>
      <c r="AG35" s="130" t="s">
        <v>324</v>
      </c>
      <c r="AH35" s="130"/>
      <c r="AI35" s="130"/>
      <c r="AJ35" s="130"/>
      <c r="AK35" s="130"/>
      <c r="AL35" s="130"/>
      <c r="AM35" s="130" t="s">
        <v>325</v>
      </c>
      <c r="AN35" s="130"/>
      <c r="AO35" s="130"/>
      <c r="AP35" s="130"/>
      <c r="AQ35" s="130"/>
      <c r="AR35" s="130"/>
      <c r="AS35" s="130" t="s">
        <v>326</v>
      </c>
      <c r="AT35" s="130"/>
      <c r="AU35" s="130"/>
      <c r="AV35" s="130"/>
      <c r="AW35" s="130"/>
      <c r="AX35" s="130"/>
      <c r="AY35" s="9"/>
      <c r="AZ35" s="218" t="s">
        <v>375</v>
      </c>
      <c r="BA35" s="218"/>
      <c r="BB35" s="218"/>
    </row>
    <row r="36" spans="3:54" x14ac:dyDescent="0.4">
      <c r="C36" s="39" t="s">
        <v>327</v>
      </c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9"/>
    </row>
    <row r="37" spans="3:54" x14ac:dyDescent="0.4">
      <c r="C37" s="130" t="s">
        <v>328</v>
      </c>
      <c r="D37" s="130"/>
      <c r="E37" s="130"/>
      <c r="F37" s="130"/>
      <c r="G37" s="130"/>
      <c r="H37" s="130"/>
      <c r="I37" s="130" t="s">
        <v>329</v>
      </c>
      <c r="J37" s="130"/>
      <c r="K37" s="130"/>
      <c r="L37" s="130"/>
      <c r="M37" s="130"/>
      <c r="N37" s="130"/>
      <c r="O37" s="130" t="s">
        <v>330</v>
      </c>
      <c r="P37" s="130"/>
      <c r="Q37" s="130"/>
      <c r="R37" s="130"/>
      <c r="S37" s="130"/>
      <c r="T37" s="130"/>
      <c r="U37" s="130" t="s">
        <v>331</v>
      </c>
      <c r="V37" s="130"/>
      <c r="W37" s="130"/>
      <c r="X37" s="130"/>
      <c r="Y37" s="130"/>
      <c r="Z37" s="130"/>
      <c r="AA37" s="130" t="s">
        <v>332</v>
      </c>
      <c r="AB37" s="130"/>
      <c r="AC37" s="130"/>
      <c r="AD37" s="130"/>
      <c r="AE37" s="130"/>
      <c r="AF37" s="130"/>
      <c r="AG37" s="130" t="s">
        <v>333</v>
      </c>
      <c r="AH37" s="130"/>
      <c r="AI37" s="130"/>
      <c r="AJ37" s="130"/>
      <c r="AK37" s="130"/>
      <c r="AL37" s="130"/>
      <c r="AM37" s="130" t="s">
        <v>334</v>
      </c>
      <c r="AN37" s="130"/>
      <c r="AO37" s="130"/>
      <c r="AP37" s="130"/>
      <c r="AQ37" s="130"/>
      <c r="AR37" s="130"/>
      <c r="AS37" s="130" t="s">
        <v>335</v>
      </c>
      <c r="AT37" s="130"/>
      <c r="AU37" s="130"/>
      <c r="AV37" s="130"/>
      <c r="AW37" s="130"/>
      <c r="AX37" s="130"/>
      <c r="AY37" s="9"/>
      <c r="AZ37" s="218" t="s">
        <v>377</v>
      </c>
      <c r="BA37" s="218"/>
      <c r="BB37" s="218"/>
    </row>
    <row r="38" spans="3:54" x14ac:dyDescent="0.4">
      <c r="C38" s="130" t="s">
        <v>14</v>
      </c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  <c r="AA38" s="130"/>
      <c r="AB38" s="130"/>
      <c r="AC38" s="130"/>
      <c r="AD38" s="130"/>
      <c r="AE38" s="130"/>
      <c r="AF38" s="130"/>
      <c r="AG38" s="130"/>
      <c r="AH38" s="130"/>
      <c r="AI38" s="130"/>
      <c r="AJ38" s="130"/>
      <c r="AK38" s="130"/>
      <c r="AL38" s="130"/>
      <c r="AM38" s="130"/>
      <c r="AN38" s="130"/>
      <c r="AO38" s="130"/>
      <c r="AP38" s="130"/>
      <c r="AQ38" s="130"/>
      <c r="AR38" s="130"/>
      <c r="AS38" s="130"/>
      <c r="AT38" s="130"/>
      <c r="AU38" s="130"/>
      <c r="AV38" s="130"/>
      <c r="AW38" s="130"/>
      <c r="AX38" s="130"/>
      <c r="AY38" s="9"/>
      <c r="AZ38" s="144" t="s">
        <v>14</v>
      </c>
      <c r="BA38" s="144"/>
      <c r="BB38" s="144"/>
    </row>
    <row r="39" spans="3:54" x14ac:dyDescent="0.4">
      <c r="C39" s="130" t="s">
        <v>336</v>
      </c>
      <c r="D39" s="130"/>
      <c r="E39" s="130"/>
      <c r="F39" s="130"/>
      <c r="G39" s="130"/>
      <c r="H39" s="130"/>
      <c r="I39" s="130" t="s">
        <v>337</v>
      </c>
      <c r="J39" s="130"/>
      <c r="K39" s="130"/>
      <c r="L39" s="130"/>
      <c r="M39" s="130"/>
      <c r="N39" s="130"/>
      <c r="O39" s="130" t="s">
        <v>338</v>
      </c>
      <c r="P39" s="130"/>
      <c r="Q39" s="130"/>
      <c r="R39" s="130"/>
      <c r="S39" s="130"/>
      <c r="T39" s="130"/>
      <c r="U39" s="130" t="s">
        <v>339</v>
      </c>
      <c r="V39" s="130"/>
      <c r="W39" s="130"/>
      <c r="X39" s="130"/>
      <c r="Y39" s="130"/>
      <c r="Z39" s="130"/>
      <c r="AA39" s="130" t="s">
        <v>340</v>
      </c>
      <c r="AB39" s="130"/>
      <c r="AC39" s="130"/>
      <c r="AD39" s="130"/>
      <c r="AE39" s="130"/>
      <c r="AF39" s="130"/>
      <c r="AG39" s="130" t="s">
        <v>341</v>
      </c>
      <c r="AH39" s="130"/>
      <c r="AI39" s="130"/>
      <c r="AJ39" s="130"/>
      <c r="AK39" s="130"/>
      <c r="AL39" s="130"/>
      <c r="AM39" s="130" t="s">
        <v>342</v>
      </c>
      <c r="AN39" s="130"/>
      <c r="AO39" s="130"/>
      <c r="AP39" s="130"/>
      <c r="AQ39" s="130"/>
      <c r="AR39" s="130"/>
      <c r="AS39" s="130" t="s">
        <v>343</v>
      </c>
      <c r="AT39" s="130"/>
      <c r="AU39" s="130"/>
      <c r="AV39" s="130"/>
      <c r="AW39" s="130"/>
      <c r="AX39" s="130"/>
      <c r="AY39" s="9"/>
      <c r="AZ39" s="218" t="s">
        <v>378</v>
      </c>
      <c r="BA39" s="218"/>
      <c r="BB39" s="218"/>
    </row>
    <row r="40" spans="3:54" x14ac:dyDescent="0.4">
      <c r="C40" s="130" t="s">
        <v>344</v>
      </c>
      <c r="D40" s="130"/>
      <c r="E40" s="130"/>
      <c r="F40" s="130"/>
      <c r="G40" s="130"/>
      <c r="H40" s="130"/>
      <c r="I40" s="130" t="s">
        <v>345</v>
      </c>
      <c r="J40" s="130"/>
      <c r="K40" s="130"/>
      <c r="L40" s="130"/>
      <c r="M40" s="130"/>
      <c r="N40" s="130"/>
      <c r="O40" s="130" t="s">
        <v>346</v>
      </c>
      <c r="P40" s="130"/>
      <c r="Q40" s="130"/>
      <c r="R40" s="130"/>
      <c r="S40" s="130"/>
      <c r="T40" s="130"/>
      <c r="U40" s="130" t="s">
        <v>347</v>
      </c>
      <c r="V40" s="130"/>
      <c r="W40" s="130"/>
      <c r="X40" s="130"/>
      <c r="Y40" s="130"/>
      <c r="Z40" s="130"/>
      <c r="AA40" s="130" t="s">
        <v>348</v>
      </c>
      <c r="AB40" s="130"/>
      <c r="AC40" s="130"/>
      <c r="AD40" s="130"/>
      <c r="AE40" s="130"/>
      <c r="AF40" s="130"/>
      <c r="AG40" s="130" t="s">
        <v>349</v>
      </c>
      <c r="AH40" s="130"/>
      <c r="AI40" s="130"/>
      <c r="AJ40" s="130"/>
      <c r="AK40" s="130"/>
      <c r="AL40" s="130"/>
      <c r="AM40" s="130" t="s">
        <v>350</v>
      </c>
      <c r="AN40" s="130"/>
      <c r="AO40" s="130"/>
      <c r="AP40" s="130"/>
      <c r="AQ40" s="130"/>
      <c r="AR40" s="130"/>
      <c r="AS40" s="130" t="s">
        <v>351</v>
      </c>
      <c r="AT40" s="130"/>
      <c r="AU40" s="130"/>
      <c r="AV40" s="130"/>
      <c r="AW40" s="130"/>
      <c r="AX40" s="130"/>
      <c r="AY40" s="9"/>
      <c r="AZ40" s="218" t="s">
        <v>379</v>
      </c>
      <c r="BA40" s="218"/>
      <c r="BB40" s="218"/>
    </row>
    <row r="41" spans="3:54" x14ac:dyDescent="0.4">
      <c r="C41" s="130" t="s">
        <v>14</v>
      </c>
      <c r="D41" s="130"/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30"/>
      <c r="W41" s="130"/>
      <c r="X41" s="130"/>
      <c r="Y41" s="130"/>
      <c r="Z41" s="130"/>
      <c r="AA41" s="130"/>
      <c r="AB41" s="130"/>
      <c r="AC41" s="130"/>
      <c r="AD41" s="130"/>
      <c r="AE41" s="130"/>
      <c r="AF41" s="130"/>
      <c r="AG41" s="130"/>
      <c r="AH41" s="130"/>
      <c r="AI41" s="130"/>
      <c r="AJ41" s="130"/>
      <c r="AK41" s="130"/>
      <c r="AL41" s="130"/>
      <c r="AM41" s="130"/>
      <c r="AN41" s="130"/>
      <c r="AO41" s="130"/>
      <c r="AP41" s="130"/>
      <c r="AQ41" s="130"/>
      <c r="AR41" s="130"/>
      <c r="AS41" s="130"/>
      <c r="AT41" s="130"/>
      <c r="AU41" s="130"/>
      <c r="AV41" s="130"/>
      <c r="AW41" s="130"/>
      <c r="AX41" s="130"/>
      <c r="AY41" s="9"/>
      <c r="AZ41" s="144" t="s">
        <v>14</v>
      </c>
      <c r="BA41" s="144"/>
      <c r="BB41" s="144"/>
    </row>
    <row r="42" spans="3:54" x14ac:dyDescent="0.4">
      <c r="C42" s="130" t="s">
        <v>352</v>
      </c>
      <c r="D42" s="130"/>
      <c r="E42" s="130"/>
      <c r="F42" s="130"/>
      <c r="G42" s="130"/>
      <c r="H42" s="130"/>
      <c r="I42" s="130" t="s">
        <v>353</v>
      </c>
      <c r="J42" s="130"/>
      <c r="K42" s="130"/>
      <c r="L42" s="130"/>
      <c r="M42" s="130"/>
      <c r="N42" s="130"/>
      <c r="O42" s="130" t="s">
        <v>354</v>
      </c>
      <c r="P42" s="130"/>
      <c r="Q42" s="130"/>
      <c r="R42" s="130"/>
      <c r="S42" s="130"/>
      <c r="T42" s="130"/>
      <c r="U42" s="130" t="s">
        <v>355</v>
      </c>
      <c r="V42" s="130"/>
      <c r="W42" s="130"/>
      <c r="X42" s="130"/>
      <c r="Y42" s="130"/>
      <c r="Z42" s="130"/>
      <c r="AA42" s="130" t="s">
        <v>356</v>
      </c>
      <c r="AB42" s="130"/>
      <c r="AC42" s="130"/>
      <c r="AD42" s="130"/>
      <c r="AE42" s="130"/>
      <c r="AF42" s="130"/>
      <c r="AG42" s="130" t="s">
        <v>357</v>
      </c>
      <c r="AH42" s="130"/>
      <c r="AI42" s="130"/>
      <c r="AJ42" s="130"/>
      <c r="AK42" s="130"/>
      <c r="AL42" s="130"/>
      <c r="AM42" s="130" t="s">
        <v>358</v>
      </c>
      <c r="AN42" s="130"/>
      <c r="AO42" s="130"/>
      <c r="AP42" s="130"/>
      <c r="AQ42" s="130"/>
      <c r="AR42" s="130"/>
      <c r="AS42" s="130" t="s">
        <v>359</v>
      </c>
      <c r="AT42" s="130"/>
      <c r="AU42" s="130"/>
      <c r="AV42" s="130"/>
      <c r="AW42" s="130"/>
      <c r="AX42" s="130"/>
      <c r="AY42" s="9"/>
      <c r="AZ42" s="218" t="s">
        <v>380</v>
      </c>
      <c r="BA42" s="218"/>
      <c r="BB42" s="218"/>
    </row>
    <row r="43" spans="3:54" x14ac:dyDescent="0.4">
      <c r="C43" s="171" t="s">
        <v>1</v>
      </c>
      <c r="D43" s="171"/>
      <c r="E43" s="171"/>
      <c r="F43" s="171"/>
      <c r="G43" s="171"/>
      <c r="H43" s="171"/>
      <c r="I43" s="171" t="s">
        <v>1</v>
      </c>
      <c r="J43" s="171"/>
      <c r="K43" s="171"/>
      <c r="L43" s="171"/>
      <c r="M43" s="171"/>
      <c r="N43" s="171"/>
      <c r="O43" s="130" t="s">
        <v>360</v>
      </c>
      <c r="P43" s="130"/>
      <c r="Q43" s="130"/>
      <c r="R43" s="130"/>
      <c r="S43" s="130"/>
      <c r="T43" s="130"/>
      <c r="U43" s="130" t="s">
        <v>361</v>
      </c>
      <c r="V43" s="130"/>
      <c r="W43" s="130"/>
      <c r="X43" s="130"/>
      <c r="Y43" s="130"/>
      <c r="Z43" s="130"/>
      <c r="AA43" s="130" t="s">
        <v>362</v>
      </c>
      <c r="AB43" s="130"/>
      <c r="AC43" s="130"/>
      <c r="AD43" s="130"/>
      <c r="AE43" s="130"/>
      <c r="AF43" s="130"/>
      <c r="AG43" s="130" t="s">
        <v>363</v>
      </c>
      <c r="AH43" s="130"/>
      <c r="AI43" s="130"/>
      <c r="AJ43" s="130"/>
      <c r="AK43" s="130"/>
      <c r="AL43" s="130"/>
      <c r="AM43" s="130" t="s">
        <v>364</v>
      </c>
      <c r="AN43" s="130"/>
      <c r="AO43" s="130"/>
      <c r="AP43" s="130"/>
      <c r="AQ43" s="130"/>
      <c r="AR43" s="130"/>
      <c r="AS43" s="130" t="s">
        <v>365</v>
      </c>
      <c r="AT43" s="130"/>
      <c r="AU43" s="130"/>
      <c r="AV43" s="130"/>
      <c r="AW43" s="130"/>
      <c r="AX43" s="130"/>
      <c r="AY43" s="9"/>
      <c r="AZ43" s="218" t="s">
        <v>381</v>
      </c>
      <c r="BA43" s="218"/>
      <c r="BB43" s="218"/>
    </row>
    <row r="44" spans="3:54" x14ac:dyDescent="0.4">
      <c r="C44" s="39" t="s">
        <v>366</v>
      </c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9"/>
    </row>
  </sheetData>
  <mergeCells count="176">
    <mergeCell ref="R3:Z5"/>
    <mergeCell ref="AB3:AE3"/>
    <mergeCell ref="R6:Z8"/>
    <mergeCell ref="AB6:AE6"/>
    <mergeCell ref="R9:Z11"/>
    <mergeCell ref="R12:Z14"/>
    <mergeCell ref="AB12:AE12"/>
    <mergeCell ref="C8:J10"/>
    <mergeCell ref="AZ21:BB21"/>
    <mergeCell ref="C22:AX22"/>
    <mergeCell ref="AZ22:BB22"/>
    <mergeCell ref="C21:H21"/>
    <mergeCell ref="I21:N21"/>
    <mergeCell ref="O21:T21"/>
    <mergeCell ref="U21:Z21"/>
    <mergeCell ref="AA21:AF21"/>
    <mergeCell ref="AL14:AS14"/>
    <mergeCell ref="AA20:AB20"/>
    <mergeCell ref="AG21:AL21"/>
    <mergeCell ref="AM21:AR21"/>
    <mergeCell ref="AS21:AX21"/>
    <mergeCell ref="AM23:AR23"/>
    <mergeCell ref="AS23:AX23"/>
    <mergeCell ref="AZ23:BB23"/>
    <mergeCell ref="C24:AX24"/>
    <mergeCell ref="AZ24:BB24"/>
    <mergeCell ref="C25:H25"/>
    <mergeCell ref="I25:N25"/>
    <mergeCell ref="O25:T25"/>
    <mergeCell ref="U25:Z25"/>
    <mergeCell ref="AA25:AF25"/>
    <mergeCell ref="C23:H23"/>
    <mergeCell ref="I23:N23"/>
    <mergeCell ref="O23:T23"/>
    <mergeCell ref="U23:Z23"/>
    <mergeCell ref="AA23:AF23"/>
    <mergeCell ref="AG23:AL23"/>
    <mergeCell ref="AG25:AL25"/>
    <mergeCell ref="AM25:AR25"/>
    <mergeCell ref="AS25:AX25"/>
    <mergeCell ref="AZ25:BB25"/>
    <mergeCell ref="C26:H26"/>
    <mergeCell ref="I26:N26"/>
    <mergeCell ref="O26:T26"/>
    <mergeCell ref="U26:Z26"/>
    <mergeCell ref="AA26:AF26"/>
    <mergeCell ref="AG26:AL26"/>
    <mergeCell ref="AM26:AR26"/>
    <mergeCell ref="AS26:AX26"/>
    <mergeCell ref="AZ26:BB26"/>
    <mergeCell ref="C27:AX27"/>
    <mergeCell ref="AZ27:BB27"/>
    <mergeCell ref="C28:H28"/>
    <mergeCell ref="I28:N28"/>
    <mergeCell ref="O28:T28"/>
    <mergeCell ref="U28:Z28"/>
    <mergeCell ref="AA28:AF28"/>
    <mergeCell ref="AG28:AL28"/>
    <mergeCell ref="AM28:AR28"/>
    <mergeCell ref="AS28:AX28"/>
    <mergeCell ref="AZ28:BB28"/>
    <mergeCell ref="C29:H29"/>
    <mergeCell ref="I29:N29"/>
    <mergeCell ref="O29:T29"/>
    <mergeCell ref="U29:Z29"/>
    <mergeCell ref="AA29:AF29"/>
    <mergeCell ref="AG29:AL29"/>
    <mergeCell ref="AM29:AR29"/>
    <mergeCell ref="AS29:AX29"/>
    <mergeCell ref="AZ29:BB29"/>
    <mergeCell ref="C30:H30"/>
    <mergeCell ref="I30:N30"/>
    <mergeCell ref="O30:T30"/>
    <mergeCell ref="U30:Z30"/>
    <mergeCell ref="AA30:AF30"/>
    <mergeCell ref="AG30:AL30"/>
    <mergeCell ref="AM30:AR30"/>
    <mergeCell ref="AS30:AX30"/>
    <mergeCell ref="AZ30:BB30"/>
    <mergeCell ref="C31:H31"/>
    <mergeCell ref="I31:N31"/>
    <mergeCell ref="O31:T31"/>
    <mergeCell ref="U31:Z31"/>
    <mergeCell ref="AA31:AF31"/>
    <mergeCell ref="AG31:AL31"/>
    <mergeCell ref="AM31:AR31"/>
    <mergeCell ref="AS31:AX31"/>
    <mergeCell ref="AZ31:BB31"/>
    <mergeCell ref="C32:H32"/>
    <mergeCell ref="I32:N32"/>
    <mergeCell ref="O32:T32"/>
    <mergeCell ref="U32:Z32"/>
    <mergeCell ref="AA32:AF32"/>
    <mergeCell ref="AG32:AL32"/>
    <mergeCell ref="AM32:AR32"/>
    <mergeCell ref="AS32:AX32"/>
    <mergeCell ref="AZ32:BB32"/>
    <mergeCell ref="C33:AX33"/>
    <mergeCell ref="AZ33:BB33"/>
    <mergeCell ref="C34:H34"/>
    <mergeCell ref="I34:N34"/>
    <mergeCell ref="O34:T34"/>
    <mergeCell ref="U34:Z34"/>
    <mergeCell ref="AA34:AF34"/>
    <mergeCell ref="AG34:AL34"/>
    <mergeCell ref="AM34:AR34"/>
    <mergeCell ref="AS34:AX34"/>
    <mergeCell ref="AZ34:BB34"/>
    <mergeCell ref="C35:H35"/>
    <mergeCell ref="I35:N35"/>
    <mergeCell ref="O35:T35"/>
    <mergeCell ref="U35:Z35"/>
    <mergeCell ref="AA35:AF35"/>
    <mergeCell ref="AG35:AL35"/>
    <mergeCell ref="AM35:AR35"/>
    <mergeCell ref="AS35:AX35"/>
    <mergeCell ref="AZ35:BB35"/>
    <mergeCell ref="C36:AX36"/>
    <mergeCell ref="C37:H37"/>
    <mergeCell ref="I37:N37"/>
    <mergeCell ref="O37:T37"/>
    <mergeCell ref="U37:Z37"/>
    <mergeCell ref="AA37:AF37"/>
    <mergeCell ref="AG37:AL37"/>
    <mergeCell ref="AM37:AR37"/>
    <mergeCell ref="AS37:AX37"/>
    <mergeCell ref="AZ37:BB37"/>
    <mergeCell ref="C38:AX38"/>
    <mergeCell ref="AZ38:BB38"/>
    <mergeCell ref="C39:H39"/>
    <mergeCell ref="I39:N39"/>
    <mergeCell ref="O39:T39"/>
    <mergeCell ref="U39:Z39"/>
    <mergeCell ref="AA39:AF39"/>
    <mergeCell ref="AG39:AL39"/>
    <mergeCell ref="AM39:AR39"/>
    <mergeCell ref="I42:N42"/>
    <mergeCell ref="O42:T42"/>
    <mergeCell ref="U42:Z42"/>
    <mergeCell ref="AA42:AF42"/>
    <mergeCell ref="AG42:AL42"/>
    <mergeCell ref="AM42:AR42"/>
    <mergeCell ref="AS39:AX39"/>
    <mergeCell ref="AZ39:BB39"/>
    <mergeCell ref="C40:H40"/>
    <mergeCell ref="I40:N40"/>
    <mergeCell ref="O40:T40"/>
    <mergeCell ref="U40:Z40"/>
    <mergeCell ref="AA40:AF40"/>
    <mergeCell ref="AG40:AL40"/>
    <mergeCell ref="AM40:AR40"/>
    <mergeCell ref="AS40:AX40"/>
    <mergeCell ref="AZ43:BB43"/>
    <mergeCell ref="C44:AX44"/>
    <mergeCell ref="C20:D20"/>
    <mergeCell ref="G20:H20"/>
    <mergeCell ref="I20:J20"/>
    <mergeCell ref="M20:N20"/>
    <mergeCell ref="O20:P20"/>
    <mergeCell ref="S20:T20"/>
    <mergeCell ref="U20:V20"/>
    <mergeCell ref="Y20:Z20"/>
    <mergeCell ref="AS42:AX42"/>
    <mergeCell ref="AZ42:BB42"/>
    <mergeCell ref="C43:H43"/>
    <mergeCell ref="I43:N43"/>
    <mergeCell ref="O43:T43"/>
    <mergeCell ref="U43:Z43"/>
    <mergeCell ref="AA43:AF43"/>
    <mergeCell ref="AG43:AL43"/>
    <mergeCell ref="AM43:AR43"/>
    <mergeCell ref="AS43:AX43"/>
    <mergeCell ref="AZ40:BB40"/>
    <mergeCell ref="C41:AX41"/>
    <mergeCell ref="AZ41:BB41"/>
    <mergeCell ref="C42:H42"/>
  </mergeCells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61CAE-C273-4175-8812-B19C7AB731B2}">
  <dimension ref="C2:NO11"/>
  <sheetViews>
    <sheetView showGridLines="0" topLeftCell="KX1" zoomScale="70" zoomScaleNormal="70" workbookViewId="0">
      <selection activeCell="MD20" sqref="MD20"/>
    </sheetView>
  </sheetViews>
  <sheetFormatPr defaultRowHeight="18.75" x14ac:dyDescent="0.4"/>
  <cols>
    <col min="1" max="386" width="3.625" customWidth="1"/>
  </cols>
  <sheetData>
    <row r="2" spans="3:379" x14ac:dyDescent="0.4">
      <c r="AQ2" s="2"/>
      <c r="AR2" s="8">
        <v>15</v>
      </c>
      <c r="AS2" s="6">
        <v>14</v>
      </c>
      <c r="AT2" s="262" t="s">
        <v>14</v>
      </c>
      <c r="AU2" s="263"/>
      <c r="AV2" s="263"/>
      <c r="AW2" s="263"/>
      <c r="AX2" s="263"/>
      <c r="AY2" s="263"/>
      <c r="AZ2" s="263"/>
      <c r="BA2" s="263"/>
      <c r="BB2" s="263"/>
      <c r="BC2" s="263"/>
      <c r="BD2" s="264"/>
      <c r="BE2" s="6">
        <v>1</v>
      </c>
      <c r="BF2" s="7">
        <v>0</v>
      </c>
      <c r="BG2" s="255" t="s">
        <v>12</v>
      </c>
      <c r="BH2" s="40"/>
    </row>
    <row r="3" spans="3:379" x14ac:dyDescent="0.4">
      <c r="C3" s="241" t="s">
        <v>0</v>
      </c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  <c r="W3" s="242"/>
      <c r="X3" s="242"/>
      <c r="Y3" s="243"/>
      <c r="AC3" s="268" t="s">
        <v>9</v>
      </c>
      <c r="AD3" s="268"/>
      <c r="AE3" s="268"/>
      <c r="AF3" s="268"/>
      <c r="AG3" s="268"/>
      <c r="AH3" s="268"/>
      <c r="AI3" s="268"/>
      <c r="AJ3" s="268"/>
      <c r="AK3" s="268"/>
      <c r="AL3" s="268"/>
      <c r="AM3" s="268"/>
      <c r="AN3" s="268"/>
      <c r="AQ3" s="2"/>
      <c r="AR3" s="243" t="s">
        <v>387</v>
      </c>
      <c r="AS3" s="268"/>
      <c r="AT3" s="268"/>
      <c r="AU3" s="268"/>
      <c r="AV3" s="268"/>
      <c r="AW3" s="268"/>
      <c r="AX3" s="268"/>
      <c r="AY3" s="268"/>
      <c r="AZ3" s="268"/>
      <c r="BA3" s="268"/>
      <c r="BB3" s="268"/>
      <c r="BC3" s="268"/>
      <c r="BD3" s="268"/>
      <c r="BE3" s="268"/>
      <c r="BF3" s="268"/>
      <c r="BK3" s="268" t="s">
        <v>22</v>
      </c>
      <c r="BL3" s="268"/>
      <c r="BM3" s="268"/>
      <c r="BN3" s="268"/>
      <c r="BO3" s="268"/>
      <c r="BP3" s="268"/>
      <c r="BQ3" s="268"/>
      <c r="BR3" s="268"/>
      <c r="BS3" s="268"/>
      <c r="BT3" s="268"/>
      <c r="BU3" s="268"/>
      <c r="BV3" s="268"/>
      <c r="BW3" s="268"/>
      <c r="BX3" s="268"/>
      <c r="BY3" s="268"/>
      <c r="BZ3" s="268"/>
      <c r="CA3" s="268"/>
      <c r="CB3" s="268"/>
      <c r="CC3" s="268"/>
      <c r="CD3" s="268"/>
      <c r="CE3" s="268"/>
      <c r="CF3" s="268"/>
      <c r="CG3" s="268"/>
      <c r="CH3" s="268"/>
      <c r="CI3" s="268"/>
      <c r="CJ3" s="268"/>
      <c r="CK3" s="268"/>
      <c r="CL3" s="268"/>
      <c r="CM3" s="268"/>
      <c r="CN3" s="268"/>
      <c r="CO3" s="268"/>
      <c r="CP3" s="268"/>
      <c r="CQ3" s="268"/>
      <c r="CU3" s="268" t="s">
        <v>614</v>
      </c>
      <c r="CV3" s="268"/>
      <c r="CW3" s="268"/>
      <c r="CX3" s="268"/>
      <c r="CY3" s="268"/>
      <c r="CZ3" s="268"/>
      <c r="DA3" s="268"/>
      <c r="DB3" s="268"/>
      <c r="DC3" s="268"/>
      <c r="DD3" s="268"/>
      <c r="DE3" s="268"/>
      <c r="DF3" s="268"/>
      <c r="DG3" s="268"/>
      <c r="DH3" s="268"/>
      <c r="DI3" s="268"/>
      <c r="DJ3" s="268"/>
      <c r="DK3" s="268"/>
      <c r="DL3" s="268"/>
      <c r="DM3" s="268"/>
      <c r="DN3" s="268"/>
      <c r="DO3" s="268"/>
      <c r="DP3" s="268"/>
      <c r="DQ3" s="268"/>
      <c r="DR3" s="268"/>
      <c r="DS3" s="268"/>
      <c r="DT3" s="268"/>
      <c r="DU3" s="268"/>
      <c r="DV3" s="268"/>
      <c r="DW3" s="268"/>
      <c r="DX3" s="268"/>
      <c r="DY3" s="268"/>
      <c r="DZ3" s="268"/>
      <c r="EA3" s="268"/>
      <c r="EB3" s="268"/>
      <c r="EC3" s="268"/>
      <c r="ED3" s="268"/>
      <c r="EH3" s="268" t="s">
        <v>31</v>
      </c>
      <c r="EI3" s="268"/>
      <c r="EJ3" s="268"/>
      <c r="EK3" s="268"/>
      <c r="EL3" s="268"/>
      <c r="EM3" s="268"/>
      <c r="EN3" s="268"/>
      <c r="EO3" s="268"/>
      <c r="EP3" s="268"/>
      <c r="EQ3" s="268"/>
      <c r="ER3" s="268"/>
      <c r="ES3" s="268"/>
      <c r="ET3" s="268"/>
      <c r="EU3" s="268"/>
      <c r="EV3" s="268"/>
      <c r="EW3" s="268"/>
      <c r="EX3" s="268"/>
      <c r="EY3" s="268"/>
      <c r="EZ3" s="268"/>
      <c r="FA3" s="268"/>
      <c r="FB3" s="268"/>
      <c r="FC3" s="268"/>
      <c r="FD3" s="268"/>
      <c r="FE3" s="268"/>
      <c r="FF3" s="268"/>
      <c r="FG3" s="268"/>
      <c r="FH3" s="268"/>
      <c r="FI3" s="268"/>
      <c r="FJ3" s="268"/>
      <c r="FK3" s="268"/>
      <c r="FL3" s="268"/>
      <c r="FM3" s="268"/>
      <c r="FN3" s="268"/>
      <c r="FO3" s="268"/>
      <c r="FP3" s="268"/>
      <c r="FQ3" s="268"/>
      <c r="FR3" s="268"/>
      <c r="FS3" s="268"/>
      <c r="FT3" s="268"/>
      <c r="FU3" s="268"/>
      <c r="FV3" s="268"/>
      <c r="FW3" s="268"/>
      <c r="FX3" s="268"/>
      <c r="FY3" s="268"/>
      <c r="FZ3" s="268"/>
      <c r="GA3" s="268"/>
      <c r="GB3" s="268"/>
      <c r="GF3" s="268" t="s">
        <v>37</v>
      </c>
      <c r="GG3" s="268"/>
      <c r="GH3" s="268"/>
      <c r="GI3" s="268"/>
      <c r="GJ3" s="268"/>
      <c r="GK3" s="268"/>
      <c r="GL3" s="268"/>
      <c r="GM3" s="268"/>
      <c r="GN3" s="268"/>
      <c r="GO3" s="268"/>
      <c r="GP3" s="268"/>
      <c r="GQ3" s="268"/>
      <c r="GR3" s="268"/>
      <c r="GS3" s="268"/>
      <c r="GT3" s="268"/>
      <c r="GU3" s="268"/>
      <c r="GV3" s="268"/>
      <c r="GW3" s="268"/>
      <c r="GX3" s="268"/>
      <c r="GY3" s="268"/>
      <c r="GZ3" s="268"/>
      <c r="HA3" s="268"/>
      <c r="HB3" s="268"/>
      <c r="HC3" s="268"/>
      <c r="HF3" s="241" t="s">
        <v>38</v>
      </c>
      <c r="HG3" s="242"/>
      <c r="HH3" s="242"/>
      <c r="HI3" s="242"/>
      <c r="HJ3" s="242"/>
      <c r="HK3" s="242"/>
      <c r="HL3" s="242"/>
      <c r="HM3" s="242"/>
      <c r="HN3" s="242"/>
      <c r="HO3" s="242"/>
      <c r="HP3" s="242"/>
      <c r="HQ3" s="242"/>
      <c r="HR3" s="242"/>
      <c r="HS3" s="242"/>
      <c r="HT3" s="242"/>
      <c r="HU3" s="242"/>
      <c r="HV3" s="242"/>
      <c r="HW3" s="242"/>
      <c r="HX3" s="242"/>
      <c r="HY3" s="242"/>
      <c r="HZ3" s="242"/>
      <c r="IA3" s="242"/>
      <c r="IB3" s="242"/>
      <c r="IC3" s="242"/>
      <c r="ID3" s="242"/>
      <c r="IE3" s="242"/>
      <c r="IF3" s="242"/>
      <c r="IG3" s="243"/>
      <c r="IK3" s="241" t="s">
        <v>388</v>
      </c>
      <c r="IL3" s="242"/>
      <c r="IM3" s="242"/>
      <c r="IN3" s="242"/>
      <c r="IO3" s="242"/>
      <c r="IP3" s="242"/>
      <c r="IQ3" s="242"/>
      <c r="IR3" s="242"/>
      <c r="IS3" s="242"/>
      <c r="IT3" s="242"/>
      <c r="IU3" s="242"/>
      <c r="IV3" s="242"/>
      <c r="IW3" s="242"/>
      <c r="IX3" s="242"/>
      <c r="IY3" s="242"/>
      <c r="IZ3" s="242"/>
      <c r="JA3" s="242"/>
      <c r="JB3" s="242"/>
      <c r="JC3" s="242"/>
      <c r="JD3" s="242"/>
      <c r="JE3" s="242"/>
      <c r="JF3" s="242"/>
      <c r="JG3" s="242"/>
      <c r="JH3" s="242"/>
      <c r="JI3" s="242"/>
      <c r="JJ3" s="242"/>
      <c r="JK3" s="243"/>
      <c r="JO3" s="268" t="s">
        <v>564</v>
      </c>
      <c r="JP3" s="268"/>
      <c r="JQ3" s="268"/>
      <c r="JR3" s="268"/>
      <c r="JS3" s="268"/>
      <c r="JT3" s="268"/>
      <c r="JU3" s="268"/>
      <c r="JV3" s="268"/>
      <c r="JW3" s="268"/>
      <c r="JX3" s="268"/>
      <c r="JY3" s="268"/>
      <c r="JZ3" s="268"/>
      <c r="KA3" s="268"/>
      <c r="KB3" s="268"/>
      <c r="KC3" s="268"/>
      <c r="KD3" s="268"/>
      <c r="KE3" s="268"/>
      <c r="KF3" s="268"/>
      <c r="KG3" s="268"/>
      <c r="KH3" s="268"/>
      <c r="KI3" s="268"/>
      <c r="KJ3" s="268"/>
      <c r="KK3" s="268"/>
      <c r="KL3" s="268"/>
      <c r="KM3" s="268"/>
      <c r="KN3" s="268"/>
      <c r="KO3" s="268"/>
      <c r="KP3" s="268"/>
      <c r="KQ3" s="268"/>
      <c r="KR3" s="268"/>
      <c r="KS3" s="268"/>
      <c r="KT3" s="268"/>
      <c r="KU3" s="268"/>
      <c r="KV3" s="268"/>
      <c r="KW3" s="268"/>
      <c r="KX3" s="268"/>
      <c r="KY3" s="268"/>
      <c r="KZ3" s="268"/>
      <c r="LA3" s="268"/>
      <c r="LE3" s="241" t="s">
        <v>566</v>
      </c>
      <c r="LF3" s="242"/>
      <c r="LG3" s="242"/>
      <c r="LH3" s="242"/>
      <c r="LI3" s="242"/>
      <c r="LJ3" s="242"/>
      <c r="LK3" s="242"/>
      <c r="LL3" s="242"/>
      <c r="LM3" s="242"/>
      <c r="LN3" s="242"/>
      <c r="LO3" s="242"/>
      <c r="LP3" s="242"/>
      <c r="LQ3" s="242"/>
      <c r="LR3" s="242"/>
      <c r="LS3" s="242"/>
      <c r="LT3" s="242"/>
      <c r="LU3" s="242"/>
      <c r="LV3" s="242"/>
      <c r="LW3" s="242"/>
      <c r="LX3" s="242"/>
      <c r="LY3" s="242"/>
      <c r="LZ3" s="242"/>
      <c r="MA3" s="243"/>
      <c r="MD3" s="241" t="s">
        <v>591</v>
      </c>
      <c r="ME3" s="242"/>
      <c r="MF3" s="242"/>
      <c r="MG3" s="242"/>
      <c r="MH3" s="242"/>
      <c r="MI3" s="242"/>
      <c r="MJ3" s="242"/>
      <c r="MK3" s="242"/>
      <c r="ML3" s="242"/>
      <c r="MM3" s="242"/>
      <c r="MN3" s="242"/>
      <c r="MO3" s="242"/>
      <c r="MP3" s="243"/>
      <c r="MS3" s="241" t="s">
        <v>615</v>
      </c>
      <c r="MT3" s="242"/>
      <c r="MU3" s="242"/>
      <c r="MV3" s="242"/>
      <c r="MW3" s="242"/>
      <c r="MX3" s="242"/>
      <c r="MY3" s="242"/>
      <c r="MZ3" s="242"/>
      <c r="NA3" s="242"/>
      <c r="NB3" s="242"/>
      <c r="NC3" s="242"/>
      <c r="ND3" s="242"/>
      <c r="NE3" s="242"/>
      <c r="NF3" s="242"/>
      <c r="NG3" s="242"/>
      <c r="NH3" s="242"/>
      <c r="NI3" s="242"/>
      <c r="NJ3" s="242"/>
      <c r="NK3" s="242"/>
      <c r="NL3" s="242"/>
      <c r="NM3" s="242"/>
      <c r="NN3" s="242"/>
      <c r="NO3" s="243"/>
    </row>
    <row r="4" spans="3:379" x14ac:dyDescent="0.4">
      <c r="C4" s="39" t="s">
        <v>1</v>
      </c>
      <c r="D4" s="39"/>
      <c r="E4" s="39"/>
      <c r="F4" s="244" t="s">
        <v>25</v>
      </c>
      <c r="G4" s="244"/>
      <c r="H4" s="244"/>
      <c r="I4" s="244"/>
      <c r="J4" s="244"/>
      <c r="K4" s="244" t="s">
        <v>20</v>
      </c>
      <c r="L4" s="244"/>
      <c r="M4" s="244"/>
      <c r="N4" s="244"/>
      <c r="O4" s="244"/>
      <c r="P4" s="245" t="s">
        <v>2</v>
      </c>
      <c r="Q4" s="245"/>
      <c r="R4" s="245"/>
      <c r="S4" s="245"/>
      <c r="T4" s="245"/>
      <c r="U4" s="246" t="s">
        <v>9</v>
      </c>
      <c r="V4" s="247"/>
      <c r="W4" s="247"/>
      <c r="X4" s="247"/>
      <c r="Y4" s="248"/>
      <c r="AC4" s="245" t="s">
        <v>3</v>
      </c>
      <c r="AD4" s="245"/>
      <c r="AE4" s="245"/>
      <c r="AF4" s="245"/>
      <c r="AG4" s="245" t="s">
        <v>11</v>
      </c>
      <c r="AH4" s="245"/>
      <c r="AI4" s="245"/>
      <c r="AJ4" s="245"/>
      <c r="AK4" s="245" t="s">
        <v>4</v>
      </c>
      <c r="AL4" s="245"/>
      <c r="AM4" s="245"/>
      <c r="AN4" s="245"/>
      <c r="AQ4" s="2"/>
      <c r="AR4" s="51"/>
      <c r="AS4" s="52"/>
      <c r="AT4" s="245" t="s">
        <v>54</v>
      </c>
      <c r="AU4" s="245"/>
      <c r="AV4" s="245"/>
      <c r="AW4" s="245"/>
      <c r="AX4" s="245"/>
      <c r="AY4" s="245"/>
      <c r="AZ4" s="245"/>
      <c r="BA4" s="245"/>
      <c r="BB4" s="245"/>
      <c r="BC4" s="245"/>
      <c r="BD4" s="245"/>
      <c r="BE4" s="240"/>
      <c r="BF4" s="52"/>
      <c r="BK4" s="39" t="s">
        <v>1</v>
      </c>
      <c r="BL4" s="39"/>
      <c r="BM4" s="39"/>
      <c r="BN4" s="244" t="s">
        <v>25</v>
      </c>
      <c r="BO4" s="244"/>
      <c r="BP4" s="244"/>
      <c r="BQ4" s="244"/>
      <c r="BR4" s="244"/>
      <c r="BS4" s="244" t="s">
        <v>24</v>
      </c>
      <c r="BT4" s="244"/>
      <c r="BU4" s="244"/>
      <c r="BV4" s="244"/>
      <c r="BW4" s="244"/>
      <c r="BX4" s="244" t="s">
        <v>23</v>
      </c>
      <c r="BY4" s="244"/>
      <c r="BZ4" s="244"/>
      <c r="CA4" s="244"/>
      <c r="CB4" s="39" t="s">
        <v>1</v>
      </c>
      <c r="CC4" s="39"/>
      <c r="CD4" s="39"/>
      <c r="CE4" s="245" t="s">
        <v>21</v>
      </c>
      <c r="CF4" s="245"/>
      <c r="CG4" s="245"/>
      <c r="CH4" s="245"/>
      <c r="CI4" s="245"/>
      <c r="CJ4" s="245"/>
      <c r="CK4" s="245"/>
      <c r="CL4" s="245"/>
      <c r="CM4" s="246" t="s">
        <v>9</v>
      </c>
      <c r="CN4" s="247"/>
      <c r="CO4" s="247"/>
      <c r="CP4" s="247"/>
      <c r="CQ4" s="248"/>
      <c r="CU4" s="103" t="s">
        <v>1</v>
      </c>
      <c r="CV4" s="213"/>
      <c r="CW4" s="104"/>
      <c r="CX4" s="244" t="s">
        <v>397</v>
      </c>
      <c r="CY4" s="244"/>
      <c r="CZ4" s="244"/>
      <c r="DA4" s="244"/>
      <c r="DB4" s="244" t="s">
        <v>398</v>
      </c>
      <c r="DC4" s="244"/>
      <c r="DD4" s="244"/>
      <c r="DE4" s="244"/>
      <c r="DF4" s="244" t="s">
        <v>399</v>
      </c>
      <c r="DG4" s="244"/>
      <c r="DH4" s="244"/>
      <c r="DI4" s="244"/>
      <c r="DJ4" s="244" t="s">
        <v>400</v>
      </c>
      <c r="DK4" s="244"/>
      <c r="DL4" s="244"/>
      <c r="DM4" s="244"/>
      <c r="DN4" s="245" t="s">
        <v>28</v>
      </c>
      <c r="DO4" s="245"/>
      <c r="DP4" s="245"/>
      <c r="DQ4" s="245"/>
      <c r="DR4" s="245"/>
      <c r="DS4" s="245"/>
      <c r="DT4" s="245"/>
      <c r="DU4" s="245" t="s">
        <v>2</v>
      </c>
      <c r="DV4" s="245"/>
      <c r="DW4" s="245"/>
      <c r="DX4" s="245"/>
      <c r="DY4" s="245"/>
      <c r="DZ4" s="246" t="s">
        <v>9</v>
      </c>
      <c r="EA4" s="247"/>
      <c r="EB4" s="247"/>
      <c r="EC4" s="247"/>
      <c r="ED4" s="248"/>
      <c r="EH4" s="39" t="s">
        <v>1</v>
      </c>
      <c r="EI4" s="39"/>
      <c r="EJ4" s="39"/>
      <c r="EK4" s="272" t="s">
        <v>397</v>
      </c>
      <c r="EL4" s="272"/>
      <c r="EM4" s="272"/>
      <c r="EN4" s="272"/>
      <c r="EO4" s="272" t="s">
        <v>398</v>
      </c>
      <c r="EP4" s="272"/>
      <c r="EQ4" s="272"/>
      <c r="ER4" s="272"/>
      <c r="ES4" s="272" t="s">
        <v>399</v>
      </c>
      <c r="ET4" s="272"/>
      <c r="EU4" s="272"/>
      <c r="EV4" s="272"/>
      <c r="EW4" s="272" t="s">
        <v>400</v>
      </c>
      <c r="EX4" s="272"/>
      <c r="EY4" s="272"/>
      <c r="EZ4" s="272"/>
      <c r="FA4" s="39" t="s">
        <v>1</v>
      </c>
      <c r="FB4" s="39"/>
      <c r="FC4" s="39"/>
      <c r="FD4" s="244" t="s">
        <v>32</v>
      </c>
      <c r="FE4" s="244"/>
      <c r="FF4" s="244"/>
      <c r="FG4" s="245" t="s">
        <v>28</v>
      </c>
      <c r="FH4" s="245"/>
      <c r="FI4" s="245"/>
      <c r="FJ4" s="245"/>
      <c r="FK4" s="245"/>
      <c r="FL4" s="245"/>
      <c r="FM4" s="245"/>
      <c r="FN4" s="39" t="s">
        <v>1</v>
      </c>
      <c r="FO4" s="39"/>
      <c r="FP4" s="39"/>
      <c r="FQ4" s="271" t="s">
        <v>21</v>
      </c>
      <c r="FR4" s="272"/>
      <c r="FS4" s="272"/>
      <c r="FT4" s="272"/>
      <c r="FU4" s="272"/>
      <c r="FV4" s="272"/>
      <c r="FW4" s="272"/>
      <c r="FX4" s="246" t="s">
        <v>9</v>
      </c>
      <c r="FY4" s="247"/>
      <c r="FZ4" s="247"/>
      <c r="GA4" s="247"/>
      <c r="GB4" s="248"/>
      <c r="GF4" s="269" t="s">
        <v>1</v>
      </c>
      <c r="GG4" s="269"/>
      <c r="GH4" s="269"/>
      <c r="GI4" s="270" t="s">
        <v>35</v>
      </c>
      <c r="GJ4" s="270"/>
      <c r="GK4" s="270"/>
      <c r="GL4" s="270"/>
      <c r="GM4" s="270"/>
      <c r="GN4" s="269" t="s">
        <v>1</v>
      </c>
      <c r="GO4" s="269"/>
      <c r="GP4" s="269"/>
      <c r="GQ4" s="274" t="s">
        <v>21</v>
      </c>
      <c r="GR4" s="275"/>
      <c r="GS4" s="275"/>
      <c r="GT4" s="275"/>
      <c r="GU4" s="275"/>
      <c r="GV4" s="275"/>
      <c r="GW4" s="275"/>
      <c r="GX4" s="276"/>
      <c r="GY4" s="246" t="s">
        <v>9</v>
      </c>
      <c r="GZ4" s="247"/>
      <c r="HA4" s="247"/>
      <c r="HB4" s="247"/>
      <c r="HC4" s="248"/>
      <c r="HF4" s="39" t="s">
        <v>1</v>
      </c>
      <c r="HG4" s="39"/>
      <c r="HH4" s="39"/>
      <c r="HI4" s="245" t="s">
        <v>39</v>
      </c>
      <c r="HJ4" s="245"/>
      <c r="HK4" s="245"/>
      <c r="HL4" s="245"/>
      <c r="HM4" s="245"/>
      <c r="HN4" s="245" t="s">
        <v>35</v>
      </c>
      <c r="HO4" s="245"/>
      <c r="HP4" s="245"/>
      <c r="HQ4" s="245"/>
      <c r="HR4" s="245"/>
      <c r="HS4" s="39" t="s">
        <v>1</v>
      </c>
      <c r="HT4" s="39"/>
      <c r="HU4" s="39"/>
      <c r="HV4" s="271" t="s">
        <v>21</v>
      </c>
      <c r="HW4" s="272"/>
      <c r="HX4" s="272"/>
      <c r="HY4" s="272"/>
      <c r="HZ4" s="272"/>
      <c r="IA4" s="272"/>
      <c r="IB4" s="272"/>
      <c r="IC4" s="246" t="s">
        <v>9</v>
      </c>
      <c r="ID4" s="247"/>
      <c r="IE4" s="247"/>
      <c r="IF4" s="247"/>
      <c r="IG4" s="248"/>
      <c r="IK4" s="39" t="s">
        <v>1</v>
      </c>
      <c r="IL4" s="39"/>
      <c r="IM4" s="39"/>
      <c r="IN4" s="244" t="s">
        <v>25</v>
      </c>
      <c r="IO4" s="244"/>
      <c r="IP4" s="244"/>
      <c r="IQ4" s="244"/>
      <c r="IR4" s="244"/>
      <c r="IS4" s="244" t="s">
        <v>24</v>
      </c>
      <c r="IT4" s="244"/>
      <c r="IU4" s="244"/>
      <c r="IV4" s="244"/>
      <c r="IW4" s="244"/>
      <c r="IX4" s="244" t="s">
        <v>23</v>
      </c>
      <c r="IY4" s="244"/>
      <c r="IZ4" s="244"/>
      <c r="JA4" s="244"/>
      <c r="JB4" s="245" t="s">
        <v>2</v>
      </c>
      <c r="JC4" s="245"/>
      <c r="JD4" s="245"/>
      <c r="JE4" s="245"/>
      <c r="JF4" s="245"/>
      <c r="JG4" s="246" t="s">
        <v>9</v>
      </c>
      <c r="JH4" s="247"/>
      <c r="JI4" s="247"/>
      <c r="JJ4" s="247"/>
      <c r="JK4" s="248"/>
      <c r="JO4" s="240" t="s">
        <v>613</v>
      </c>
      <c r="JP4" s="51"/>
      <c r="JQ4" s="51"/>
      <c r="JR4" s="51"/>
      <c r="JS4" s="52"/>
      <c r="JT4" s="103" t="s">
        <v>1</v>
      </c>
      <c r="JU4" s="213"/>
      <c r="JV4" s="104"/>
      <c r="JW4" s="272" t="s">
        <v>397</v>
      </c>
      <c r="JX4" s="272"/>
      <c r="JY4" s="272"/>
      <c r="JZ4" s="272"/>
      <c r="KA4" s="272" t="s">
        <v>398</v>
      </c>
      <c r="KB4" s="272"/>
      <c r="KC4" s="272"/>
      <c r="KD4" s="272"/>
      <c r="KE4" s="272" t="s">
        <v>399</v>
      </c>
      <c r="KF4" s="272"/>
      <c r="KG4" s="272"/>
      <c r="KH4" s="272"/>
      <c r="KI4" s="272" t="s">
        <v>400</v>
      </c>
      <c r="KJ4" s="272"/>
      <c r="KK4" s="272"/>
      <c r="KL4" s="272"/>
      <c r="KM4" s="245" t="s">
        <v>565</v>
      </c>
      <c r="KN4" s="245"/>
      <c r="KO4" s="245"/>
      <c r="KP4" s="245"/>
      <c r="KQ4" s="245"/>
      <c r="KR4" s="245" t="s">
        <v>2</v>
      </c>
      <c r="KS4" s="245"/>
      <c r="KT4" s="245"/>
      <c r="KU4" s="245"/>
      <c r="KV4" s="245"/>
      <c r="KW4" s="246" t="s">
        <v>9</v>
      </c>
      <c r="KX4" s="247"/>
      <c r="KY4" s="247"/>
      <c r="KZ4" s="247"/>
      <c r="LA4" s="248"/>
      <c r="LE4" s="39" t="s">
        <v>1</v>
      </c>
      <c r="LF4" s="39"/>
      <c r="LG4" s="39"/>
      <c r="LH4" s="244" t="s">
        <v>25</v>
      </c>
      <c r="LI4" s="244"/>
      <c r="LJ4" s="244"/>
      <c r="LK4" s="244"/>
      <c r="LL4" s="244"/>
      <c r="LM4" s="244" t="s">
        <v>20</v>
      </c>
      <c r="LN4" s="244"/>
      <c r="LO4" s="244"/>
      <c r="LP4" s="244"/>
      <c r="LQ4" s="244"/>
      <c r="LR4" s="245" t="s">
        <v>2</v>
      </c>
      <c r="LS4" s="245"/>
      <c r="LT4" s="245"/>
      <c r="LU4" s="245"/>
      <c r="LV4" s="245"/>
      <c r="LW4" s="246" t="s">
        <v>9</v>
      </c>
      <c r="LX4" s="247"/>
      <c r="LY4" s="247"/>
      <c r="LZ4" s="247"/>
      <c r="MA4" s="248"/>
      <c r="MD4" s="39" t="s">
        <v>1</v>
      </c>
      <c r="ME4" s="39"/>
      <c r="MF4" s="39"/>
      <c r="MG4" s="245" t="s">
        <v>583</v>
      </c>
      <c r="MH4" s="245"/>
      <c r="MI4" s="245"/>
      <c r="MJ4" s="245"/>
      <c r="MK4" s="245"/>
      <c r="ML4" s="246" t="s">
        <v>9</v>
      </c>
      <c r="MM4" s="247"/>
      <c r="MN4" s="247"/>
      <c r="MO4" s="247"/>
      <c r="MP4" s="248"/>
      <c r="MS4" s="39" t="s">
        <v>1</v>
      </c>
      <c r="MT4" s="39"/>
      <c r="MU4" s="39"/>
      <c r="MV4" s="244" t="s">
        <v>25</v>
      </c>
      <c r="MW4" s="244"/>
      <c r="MX4" s="244"/>
      <c r="MY4" s="244"/>
      <c r="MZ4" s="244"/>
      <c r="NA4" s="244" t="s">
        <v>616</v>
      </c>
      <c r="NB4" s="244"/>
      <c r="NC4" s="244"/>
      <c r="ND4" s="244"/>
      <c r="NE4" s="244"/>
      <c r="NF4" s="245" t="s">
        <v>2</v>
      </c>
      <c r="NG4" s="245"/>
      <c r="NH4" s="245"/>
      <c r="NI4" s="245"/>
      <c r="NJ4" s="245"/>
      <c r="NK4" s="246" t="s">
        <v>9</v>
      </c>
      <c r="NL4" s="247"/>
      <c r="NM4" s="247"/>
      <c r="NN4" s="247"/>
      <c r="NO4" s="248"/>
    </row>
    <row r="5" spans="3:379" x14ac:dyDescent="0.4">
      <c r="C5" s="39" t="str">
        <f>MD5</f>
        <v>88 bits</v>
      </c>
      <c r="D5" s="39"/>
      <c r="E5" s="39"/>
      <c r="F5" s="249" t="s">
        <v>26</v>
      </c>
      <c r="G5" s="249"/>
      <c r="H5" s="249"/>
      <c r="I5" s="249"/>
      <c r="J5" s="250"/>
      <c r="K5" s="251" t="s">
        <v>5</v>
      </c>
      <c r="L5" s="249"/>
      <c r="M5" s="249"/>
      <c r="N5" s="249"/>
      <c r="O5" s="250"/>
      <c r="P5" s="245" t="s">
        <v>6</v>
      </c>
      <c r="Q5" s="245"/>
      <c r="R5" s="245"/>
      <c r="S5" s="245"/>
      <c r="T5" s="245"/>
      <c r="U5" s="252" t="s">
        <v>10</v>
      </c>
      <c r="V5" s="253"/>
      <c r="W5" s="253"/>
      <c r="X5" s="253"/>
      <c r="Y5" s="254"/>
      <c r="AC5" s="245" t="s">
        <v>6</v>
      </c>
      <c r="AD5" s="245"/>
      <c r="AE5" s="245"/>
      <c r="AF5" s="245"/>
      <c r="AG5" s="245" t="s">
        <v>7</v>
      </c>
      <c r="AH5" s="245"/>
      <c r="AI5" s="245"/>
      <c r="AJ5" s="245"/>
      <c r="AK5" s="245" t="s">
        <v>8</v>
      </c>
      <c r="AL5" s="245"/>
      <c r="AM5" s="245"/>
      <c r="AN5" s="245"/>
      <c r="AQ5" s="2"/>
      <c r="AR5" s="51"/>
      <c r="AS5" s="52"/>
      <c r="AT5" s="240" t="s">
        <v>13</v>
      </c>
      <c r="AU5" s="51"/>
      <c r="AV5" s="51"/>
      <c r="AW5" s="51"/>
      <c r="AX5" s="51"/>
      <c r="AY5" s="51"/>
      <c r="AZ5" s="51"/>
      <c r="BA5" s="51"/>
      <c r="BB5" s="51"/>
      <c r="BC5" s="51"/>
      <c r="BD5" s="52"/>
      <c r="BE5" s="240"/>
      <c r="BF5" s="52"/>
      <c r="BK5" s="39" t="s">
        <v>27</v>
      </c>
      <c r="BL5" s="39"/>
      <c r="BM5" s="39"/>
      <c r="BN5" s="249" t="s">
        <v>26</v>
      </c>
      <c r="BO5" s="249"/>
      <c r="BP5" s="249"/>
      <c r="BQ5" s="249"/>
      <c r="BR5" s="250"/>
      <c r="BS5" s="249" t="s">
        <v>26</v>
      </c>
      <c r="BT5" s="249"/>
      <c r="BU5" s="249"/>
      <c r="BV5" s="249"/>
      <c r="BW5" s="250"/>
      <c r="BX5" s="249" t="s">
        <v>5</v>
      </c>
      <c r="BY5" s="249"/>
      <c r="BZ5" s="249"/>
      <c r="CA5" s="250"/>
      <c r="CB5" s="39" t="s">
        <v>415</v>
      </c>
      <c r="CC5" s="39"/>
      <c r="CD5" s="39"/>
      <c r="CE5" s="245" t="s">
        <v>29</v>
      </c>
      <c r="CF5" s="245"/>
      <c r="CG5" s="245"/>
      <c r="CH5" s="245"/>
      <c r="CI5" s="245"/>
      <c r="CJ5" s="245"/>
      <c r="CK5" s="245"/>
      <c r="CL5" s="245"/>
      <c r="CM5" s="252" t="s">
        <v>10</v>
      </c>
      <c r="CN5" s="253"/>
      <c r="CO5" s="253"/>
      <c r="CP5" s="253"/>
      <c r="CQ5" s="254"/>
      <c r="CU5" s="103" t="s">
        <v>563</v>
      </c>
      <c r="CV5" s="213"/>
      <c r="CW5" s="104"/>
      <c r="CX5" s="249" t="s">
        <v>29</v>
      </c>
      <c r="CY5" s="249"/>
      <c r="CZ5" s="249"/>
      <c r="DA5" s="250"/>
      <c r="DB5" s="249" t="s">
        <v>29</v>
      </c>
      <c r="DC5" s="249"/>
      <c r="DD5" s="249"/>
      <c r="DE5" s="250"/>
      <c r="DF5" s="249" t="s">
        <v>29</v>
      </c>
      <c r="DG5" s="249"/>
      <c r="DH5" s="249"/>
      <c r="DI5" s="250"/>
      <c r="DJ5" s="249" t="s">
        <v>29</v>
      </c>
      <c r="DK5" s="249"/>
      <c r="DL5" s="249"/>
      <c r="DM5" s="250"/>
      <c r="DN5" s="245" t="s">
        <v>612</v>
      </c>
      <c r="DO5" s="245"/>
      <c r="DP5" s="245"/>
      <c r="DQ5" s="245"/>
      <c r="DR5" s="245"/>
      <c r="DS5" s="245"/>
      <c r="DT5" s="245"/>
      <c r="DU5" s="245" t="s">
        <v>6</v>
      </c>
      <c r="DV5" s="245"/>
      <c r="DW5" s="245"/>
      <c r="DX5" s="245"/>
      <c r="DY5" s="245"/>
      <c r="DZ5" s="252" t="s">
        <v>10</v>
      </c>
      <c r="EA5" s="253"/>
      <c r="EB5" s="253"/>
      <c r="EC5" s="253"/>
      <c r="ED5" s="254"/>
      <c r="EH5" s="39" t="s">
        <v>30</v>
      </c>
      <c r="EI5" s="39"/>
      <c r="EJ5" s="39"/>
      <c r="EK5" s="249" t="s">
        <v>29</v>
      </c>
      <c r="EL5" s="249"/>
      <c r="EM5" s="249"/>
      <c r="EN5" s="250"/>
      <c r="EO5" s="249" t="s">
        <v>29</v>
      </c>
      <c r="EP5" s="249"/>
      <c r="EQ5" s="249"/>
      <c r="ER5" s="250"/>
      <c r="ES5" s="249" t="s">
        <v>29</v>
      </c>
      <c r="ET5" s="249"/>
      <c r="EU5" s="249"/>
      <c r="EV5" s="250"/>
      <c r="EW5" s="249" t="s">
        <v>29</v>
      </c>
      <c r="EX5" s="249"/>
      <c r="EY5" s="249"/>
      <c r="EZ5" s="250"/>
      <c r="FA5" s="39" t="s">
        <v>34</v>
      </c>
      <c r="FB5" s="39"/>
      <c r="FC5" s="39"/>
      <c r="FD5" s="249" t="s">
        <v>33</v>
      </c>
      <c r="FE5" s="249"/>
      <c r="FF5" s="250"/>
      <c r="FG5" s="245" t="s">
        <v>612</v>
      </c>
      <c r="FH5" s="245"/>
      <c r="FI5" s="245"/>
      <c r="FJ5" s="245"/>
      <c r="FK5" s="245"/>
      <c r="FL5" s="245"/>
      <c r="FM5" s="245"/>
      <c r="FN5" s="39" t="s">
        <v>415</v>
      </c>
      <c r="FO5" s="39"/>
      <c r="FP5" s="39"/>
      <c r="FQ5" s="245" t="s">
        <v>29</v>
      </c>
      <c r="FR5" s="245"/>
      <c r="FS5" s="245"/>
      <c r="FT5" s="245"/>
      <c r="FU5" s="245"/>
      <c r="FV5" s="245"/>
      <c r="FW5" s="245"/>
      <c r="FX5" s="252" t="s">
        <v>10</v>
      </c>
      <c r="FY5" s="253"/>
      <c r="FZ5" s="253"/>
      <c r="GA5" s="253"/>
      <c r="GB5" s="254"/>
      <c r="GF5" s="277" t="str">
        <f>128-1-7-16-8-8-36 &amp; " bits"</f>
        <v>52 bits</v>
      </c>
      <c r="GG5" s="277"/>
      <c r="GH5" s="277"/>
      <c r="GI5" s="273" t="s">
        <v>36</v>
      </c>
      <c r="GJ5" s="273"/>
      <c r="GK5" s="273"/>
      <c r="GL5" s="273"/>
      <c r="GM5" s="273"/>
      <c r="GN5" s="277" t="s">
        <v>415</v>
      </c>
      <c r="GO5" s="277"/>
      <c r="GP5" s="277"/>
      <c r="GQ5" s="273" t="s">
        <v>29</v>
      </c>
      <c r="GR5" s="273"/>
      <c r="GS5" s="273"/>
      <c r="GT5" s="273"/>
      <c r="GU5" s="273"/>
      <c r="GV5" s="273"/>
      <c r="GW5" s="273"/>
      <c r="GX5" s="273"/>
      <c r="GY5" s="252" t="s">
        <v>10</v>
      </c>
      <c r="GZ5" s="253"/>
      <c r="HA5" s="253"/>
      <c r="HB5" s="253"/>
      <c r="HC5" s="254"/>
      <c r="HF5" s="39" t="str">
        <f>128-1-7-16-8-8-36-32 &amp; " bits"</f>
        <v>20 bits</v>
      </c>
      <c r="HG5" s="39"/>
      <c r="HH5" s="39"/>
      <c r="HI5" s="245" t="s">
        <v>417</v>
      </c>
      <c r="HJ5" s="245"/>
      <c r="HK5" s="245"/>
      <c r="HL5" s="245"/>
      <c r="HM5" s="245"/>
      <c r="HN5" s="245" t="s">
        <v>36</v>
      </c>
      <c r="HO5" s="245"/>
      <c r="HP5" s="245"/>
      <c r="HQ5" s="245"/>
      <c r="HR5" s="245"/>
      <c r="HS5" s="39" t="s">
        <v>415</v>
      </c>
      <c r="HT5" s="39"/>
      <c r="HU5" s="39"/>
      <c r="HV5" s="245" t="s">
        <v>29</v>
      </c>
      <c r="HW5" s="245"/>
      <c r="HX5" s="245"/>
      <c r="HY5" s="245"/>
      <c r="HZ5" s="245"/>
      <c r="IA5" s="245"/>
      <c r="IB5" s="245"/>
      <c r="IC5" s="252" t="s">
        <v>10</v>
      </c>
      <c r="ID5" s="253"/>
      <c r="IE5" s="253"/>
      <c r="IF5" s="253"/>
      <c r="IG5" s="254"/>
      <c r="IK5" s="39" t="s">
        <v>27</v>
      </c>
      <c r="IL5" s="39"/>
      <c r="IM5" s="39"/>
      <c r="IN5" s="249" t="s">
        <v>26</v>
      </c>
      <c r="IO5" s="249"/>
      <c r="IP5" s="249"/>
      <c r="IQ5" s="249"/>
      <c r="IR5" s="250"/>
      <c r="IS5" s="249" t="s">
        <v>26</v>
      </c>
      <c r="IT5" s="249"/>
      <c r="IU5" s="249"/>
      <c r="IV5" s="249"/>
      <c r="IW5" s="250"/>
      <c r="IX5" s="249" t="s">
        <v>5</v>
      </c>
      <c r="IY5" s="249"/>
      <c r="IZ5" s="249"/>
      <c r="JA5" s="250"/>
      <c r="JB5" s="245" t="s">
        <v>6</v>
      </c>
      <c r="JC5" s="245"/>
      <c r="JD5" s="245"/>
      <c r="JE5" s="245"/>
      <c r="JF5" s="245"/>
      <c r="JG5" s="252" t="s">
        <v>10</v>
      </c>
      <c r="JH5" s="253"/>
      <c r="JI5" s="253"/>
      <c r="JJ5" s="253"/>
      <c r="JK5" s="254"/>
      <c r="JO5" s="240" t="s">
        <v>26</v>
      </c>
      <c r="JP5" s="51"/>
      <c r="JQ5" s="51"/>
      <c r="JR5" s="51"/>
      <c r="JS5" s="52"/>
      <c r="JT5" s="103" t="str">
        <f>128-1-7-16-16-3-1-40-1 &amp; " bits"</f>
        <v>43 bits</v>
      </c>
      <c r="JU5" s="213"/>
      <c r="JV5" s="104"/>
      <c r="JW5" s="249" t="s">
        <v>29</v>
      </c>
      <c r="JX5" s="249"/>
      <c r="JY5" s="249"/>
      <c r="JZ5" s="250"/>
      <c r="KA5" s="249" t="s">
        <v>29</v>
      </c>
      <c r="KB5" s="249"/>
      <c r="KC5" s="249"/>
      <c r="KD5" s="250"/>
      <c r="KE5" s="249" t="s">
        <v>29</v>
      </c>
      <c r="KF5" s="249"/>
      <c r="KG5" s="249"/>
      <c r="KH5" s="250"/>
      <c r="KI5" s="249" t="s">
        <v>29</v>
      </c>
      <c r="KJ5" s="249"/>
      <c r="KK5" s="249"/>
      <c r="KL5" s="250"/>
      <c r="KM5" s="245" t="s">
        <v>612</v>
      </c>
      <c r="KN5" s="245"/>
      <c r="KO5" s="245"/>
      <c r="KP5" s="245"/>
      <c r="KQ5" s="245"/>
      <c r="KR5" s="245" t="s">
        <v>6</v>
      </c>
      <c r="KS5" s="245"/>
      <c r="KT5" s="245"/>
      <c r="KU5" s="245"/>
      <c r="KV5" s="245"/>
      <c r="KW5" s="252" t="s">
        <v>10</v>
      </c>
      <c r="KX5" s="253"/>
      <c r="KY5" s="253"/>
      <c r="KZ5" s="253"/>
      <c r="LA5" s="254"/>
      <c r="LE5" s="39" t="s">
        <v>567</v>
      </c>
      <c r="LF5" s="39"/>
      <c r="LG5" s="39"/>
      <c r="LH5" s="249" t="s">
        <v>26</v>
      </c>
      <c r="LI5" s="249"/>
      <c r="LJ5" s="249"/>
      <c r="LK5" s="249"/>
      <c r="LL5" s="250"/>
      <c r="LM5" s="251" t="s">
        <v>5</v>
      </c>
      <c r="LN5" s="249"/>
      <c r="LO5" s="249"/>
      <c r="LP5" s="249"/>
      <c r="LQ5" s="250"/>
      <c r="LR5" s="245" t="s">
        <v>6</v>
      </c>
      <c r="LS5" s="245"/>
      <c r="LT5" s="245"/>
      <c r="LU5" s="245"/>
      <c r="LV5" s="245"/>
      <c r="LW5" s="252" t="s">
        <v>10</v>
      </c>
      <c r="LX5" s="253"/>
      <c r="LY5" s="253"/>
      <c r="LZ5" s="253"/>
      <c r="MA5" s="254"/>
      <c r="MD5" s="39" t="str">
        <f>128-24-16 &amp; " bits"</f>
        <v>88 bits</v>
      </c>
      <c r="ME5" s="39"/>
      <c r="MF5" s="39"/>
      <c r="MG5" s="245" t="s">
        <v>6</v>
      </c>
      <c r="MH5" s="245"/>
      <c r="MI5" s="245"/>
      <c r="MJ5" s="245"/>
      <c r="MK5" s="245"/>
      <c r="ML5" s="252" t="s">
        <v>10</v>
      </c>
      <c r="MM5" s="253"/>
      <c r="MN5" s="253"/>
      <c r="MO5" s="253"/>
      <c r="MP5" s="254"/>
      <c r="MS5" s="39" t="str">
        <f>128-24-16-64-1 &amp; " bits"</f>
        <v>23 bits</v>
      </c>
      <c r="MT5" s="39"/>
      <c r="MU5" s="39"/>
      <c r="MV5" s="249" t="s">
        <v>26</v>
      </c>
      <c r="MW5" s="249"/>
      <c r="MX5" s="249"/>
      <c r="MY5" s="249"/>
      <c r="MZ5" s="250"/>
      <c r="NA5" s="251" t="s">
        <v>5</v>
      </c>
      <c r="NB5" s="249"/>
      <c r="NC5" s="249"/>
      <c r="ND5" s="249"/>
      <c r="NE5" s="250"/>
      <c r="NF5" s="245" t="s">
        <v>6</v>
      </c>
      <c r="NG5" s="245"/>
      <c r="NH5" s="245"/>
      <c r="NI5" s="245"/>
      <c r="NJ5" s="245"/>
      <c r="NK5" s="252" t="s">
        <v>10</v>
      </c>
      <c r="NL5" s="253"/>
      <c r="NM5" s="253"/>
      <c r="NN5" s="253"/>
      <c r="NO5" s="254"/>
    </row>
    <row r="6" spans="3:379" x14ac:dyDescent="0.4">
      <c r="C6" s="267"/>
      <c r="D6" s="267"/>
      <c r="AC6" s="267"/>
      <c r="AD6" s="267"/>
      <c r="AN6" s="1"/>
      <c r="AR6" s="267"/>
      <c r="AS6" s="267"/>
      <c r="AT6" s="257" t="s">
        <v>15</v>
      </c>
      <c r="AU6" s="258"/>
      <c r="AV6" s="259" t="s">
        <v>16</v>
      </c>
      <c r="AW6" s="258"/>
      <c r="AX6" s="265" t="s">
        <v>14</v>
      </c>
      <c r="AY6" s="259"/>
      <c r="AZ6" s="258"/>
      <c r="BA6" s="259">
        <v>1</v>
      </c>
      <c r="BB6" s="258"/>
      <c r="BC6" s="259">
        <v>0</v>
      </c>
      <c r="BD6" s="260"/>
      <c r="BE6" s="3" t="s">
        <v>17</v>
      </c>
      <c r="BF6" s="1"/>
      <c r="JO6" s="267"/>
      <c r="JP6" s="267"/>
      <c r="JQ6" s="267"/>
      <c r="JR6" s="267"/>
      <c r="JS6" s="267"/>
      <c r="JT6" s="267"/>
      <c r="JU6" s="267"/>
    </row>
    <row r="7" spans="3:379" x14ac:dyDescent="0.4">
      <c r="AT7" s="255" t="s">
        <v>18</v>
      </c>
      <c r="AU7" s="261"/>
      <c r="AW7" s="5"/>
      <c r="AX7" s="266"/>
      <c r="AY7" s="40"/>
      <c r="AZ7" s="261"/>
      <c r="BB7" s="5"/>
      <c r="BC7" s="40" t="s">
        <v>19</v>
      </c>
      <c r="BD7" s="256"/>
    </row>
    <row r="9" spans="3:379" x14ac:dyDescent="0.4">
      <c r="AQ9" s="4"/>
    </row>
    <row r="10" spans="3:379" x14ac:dyDescent="0.4">
      <c r="AQ10" s="4"/>
    </row>
    <row r="11" spans="3:379" x14ac:dyDescent="0.4">
      <c r="AQ11" s="4"/>
    </row>
  </sheetData>
  <mergeCells count="178">
    <mergeCell ref="JO6:JU6"/>
    <mergeCell ref="JW4:JZ4"/>
    <mergeCell ref="KA4:KD4"/>
    <mergeCell ref="KE4:KH4"/>
    <mergeCell ref="KI4:KL4"/>
    <mergeCell ref="JW5:JZ5"/>
    <mergeCell ref="KA5:KD5"/>
    <mergeCell ref="KE5:KH5"/>
    <mergeCell ref="KI5:KL5"/>
    <mergeCell ref="JO3:LA3"/>
    <mergeCell ref="GQ4:GX4"/>
    <mergeCell ref="GF5:GH5"/>
    <mergeCell ref="GI5:GM5"/>
    <mergeCell ref="GN5:GP5"/>
    <mergeCell ref="KM4:KQ4"/>
    <mergeCell ref="IK3:JK3"/>
    <mergeCell ref="IC4:IG4"/>
    <mergeCell ref="IC5:IG5"/>
    <mergeCell ref="GY4:HC4"/>
    <mergeCell ref="GY5:HC5"/>
    <mergeCell ref="HF3:IG3"/>
    <mergeCell ref="HF4:HH4"/>
    <mergeCell ref="HI4:HM4"/>
    <mergeCell ref="HN4:HR4"/>
    <mergeCell ref="HS4:HU4"/>
    <mergeCell ref="HV4:IB4"/>
    <mergeCell ref="HF5:HH5"/>
    <mergeCell ref="HI5:HM5"/>
    <mergeCell ref="HN5:HR5"/>
    <mergeCell ref="HS5:HU5"/>
    <mergeCell ref="GF3:HC3"/>
    <mergeCell ref="HV5:IB5"/>
    <mergeCell ref="MD3:MP3"/>
    <mergeCell ref="MD4:MF4"/>
    <mergeCell ref="MG4:MK4"/>
    <mergeCell ref="ML4:MP4"/>
    <mergeCell ref="MD5:MF5"/>
    <mergeCell ref="MG5:MK5"/>
    <mergeCell ref="ML5:MP5"/>
    <mergeCell ref="KR4:KV4"/>
    <mergeCell ref="KR5:KV5"/>
    <mergeCell ref="KW4:LA4"/>
    <mergeCell ref="KW5:LA5"/>
    <mergeCell ref="LE3:MA3"/>
    <mergeCell ref="LE4:LG4"/>
    <mergeCell ref="LH4:LL4"/>
    <mergeCell ref="LM4:LQ4"/>
    <mergeCell ref="LR4:LV4"/>
    <mergeCell ref="LW4:MA4"/>
    <mergeCell ref="LE5:LG5"/>
    <mergeCell ref="LH5:LL5"/>
    <mergeCell ref="LM5:LQ5"/>
    <mergeCell ref="LR5:LV5"/>
    <mergeCell ref="LW5:MA5"/>
    <mergeCell ref="KM5:KQ5"/>
    <mergeCell ref="GQ5:GX5"/>
    <mergeCell ref="FX5:GB5"/>
    <mergeCell ref="FN4:FP4"/>
    <mergeCell ref="FN5:FP5"/>
    <mergeCell ref="EO4:ER4"/>
    <mergeCell ref="ES4:EV4"/>
    <mergeCell ref="EW4:EZ4"/>
    <mergeCell ref="EK4:EN4"/>
    <mergeCell ref="DJ4:DM4"/>
    <mergeCell ref="DN4:DT4"/>
    <mergeCell ref="IK4:IM4"/>
    <mergeCell ref="IN4:IR4"/>
    <mergeCell ref="IS4:IW4"/>
    <mergeCell ref="IX4:JA4"/>
    <mergeCell ref="JB4:JF4"/>
    <mergeCell ref="JG4:JK4"/>
    <mergeCell ref="IK5:IM5"/>
    <mergeCell ref="IN5:IR5"/>
    <mergeCell ref="IS5:IW5"/>
    <mergeCell ref="IX5:JA5"/>
    <mergeCell ref="JB5:JF5"/>
    <mergeCell ref="JG5:JK5"/>
    <mergeCell ref="FD4:FF4"/>
    <mergeCell ref="EH3:GB3"/>
    <mergeCell ref="FX4:GB4"/>
    <mergeCell ref="DU5:DY5"/>
    <mergeCell ref="DZ5:ED5"/>
    <mergeCell ref="DU4:DY4"/>
    <mergeCell ref="DZ4:ED4"/>
    <mergeCell ref="FG4:FM4"/>
    <mergeCell ref="FQ4:FW4"/>
    <mergeCell ref="EH5:EJ5"/>
    <mergeCell ref="EK5:EN5"/>
    <mergeCell ref="EO5:ER5"/>
    <mergeCell ref="ES5:EV5"/>
    <mergeCell ref="EW5:EZ5"/>
    <mergeCell ref="EH4:EJ4"/>
    <mergeCell ref="FA5:FC5"/>
    <mergeCell ref="FD5:FF5"/>
    <mergeCell ref="BK4:BM4"/>
    <mergeCell ref="BX4:CA4"/>
    <mergeCell ref="CE4:CL4"/>
    <mergeCell ref="CM4:CQ4"/>
    <mergeCell ref="BK3:CQ3"/>
    <mergeCell ref="CU3:ED3"/>
    <mergeCell ref="BK5:BM5"/>
    <mergeCell ref="BX5:CA5"/>
    <mergeCell ref="CE5:CL5"/>
    <mergeCell ref="CM5:CQ5"/>
    <mergeCell ref="CB4:CD4"/>
    <mergeCell ref="CB5:CD5"/>
    <mergeCell ref="BS4:BW4"/>
    <mergeCell ref="BS5:BW5"/>
    <mergeCell ref="BN4:BR4"/>
    <mergeCell ref="BN5:BR5"/>
    <mergeCell ref="DF5:DI5"/>
    <mergeCell ref="DJ5:DM5"/>
    <mergeCell ref="DN5:DT5"/>
    <mergeCell ref="CX5:DA5"/>
    <mergeCell ref="DB5:DE5"/>
    <mergeCell ref="CX4:DA4"/>
    <mergeCell ref="DB4:DE4"/>
    <mergeCell ref="C6:D6"/>
    <mergeCell ref="U4:Y4"/>
    <mergeCell ref="U5:Y5"/>
    <mergeCell ref="C5:E5"/>
    <mergeCell ref="K5:O5"/>
    <mergeCell ref="P5:T5"/>
    <mergeCell ref="AC3:AN3"/>
    <mergeCell ref="AC6:AD6"/>
    <mergeCell ref="AR3:BF3"/>
    <mergeCell ref="AR6:AS6"/>
    <mergeCell ref="AC4:AF4"/>
    <mergeCell ref="AG4:AJ4"/>
    <mergeCell ref="AK4:AN4"/>
    <mergeCell ref="AC5:AF5"/>
    <mergeCell ref="AG5:AJ5"/>
    <mergeCell ref="AK5:AN5"/>
    <mergeCell ref="AR4:AS4"/>
    <mergeCell ref="C3:Y3"/>
    <mergeCell ref="C4:E4"/>
    <mergeCell ref="K4:O4"/>
    <mergeCell ref="P4:T4"/>
    <mergeCell ref="AT5:BD5"/>
    <mergeCell ref="AR5:AS5"/>
    <mergeCell ref="F5:J5"/>
    <mergeCell ref="F4:J4"/>
    <mergeCell ref="BG2:BH2"/>
    <mergeCell ref="BC7:BD7"/>
    <mergeCell ref="AT6:AU6"/>
    <mergeCell ref="AV6:AW6"/>
    <mergeCell ref="BA6:BB6"/>
    <mergeCell ref="BC6:BD6"/>
    <mergeCell ref="AT4:BD4"/>
    <mergeCell ref="BE4:BF4"/>
    <mergeCell ref="BE5:BF5"/>
    <mergeCell ref="AT7:AU7"/>
    <mergeCell ref="AT2:BD2"/>
    <mergeCell ref="AX6:AZ7"/>
    <mergeCell ref="CU4:CW4"/>
    <mergeCell ref="CU5:CW5"/>
    <mergeCell ref="JT4:JV4"/>
    <mergeCell ref="JT5:JV5"/>
    <mergeCell ref="JO4:JS4"/>
    <mergeCell ref="JO5:JS5"/>
    <mergeCell ref="MS3:NO3"/>
    <mergeCell ref="MS4:MU4"/>
    <mergeCell ref="MV4:MZ4"/>
    <mergeCell ref="NA4:NE4"/>
    <mergeCell ref="NF4:NJ4"/>
    <mergeCell ref="NK4:NO4"/>
    <mergeCell ref="MS5:MU5"/>
    <mergeCell ref="MV5:MZ5"/>
    <mergeCell ref="NA5:NE5"/>
    <mergeCell ref="NF5:NJ5"/>
    <mergeCell ref="NK5:NO5"/>
    <mergeCell ref="DF4:DI4"/>
    <mergeCell ref="FG5:FM5"/>
    <mergeCell ref="GF4:GH4"/>
    <mergeCell ref="GI4:GM4"/>
    <mergeCell ref="GN4:GP4"/>
    <mergeCell ref="FQ5:FW5"/>
    <mergeCell ref="FA4:FC4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C6584-A140-46FB-9B22-984E9B48BC21}">
  <dimension ref="C2:IN7"/>
  <sheetViews>
    <sheetView showGridLines="0" tabSelected="1" topLeftCell="FA1" zoomScale="85" zoomScaleNormal="85" workbookViewId="0">
      <selection activeCell="HO18" sqref="HN17:HO18"/>
    </sheetView>
  </sheetViews>
  <sheetFormatPr defaultRowHeight="18.75" x14ac:dyDescent="0.4"/>
  <cols>
    <col min="1" max="468" width="3.625" customWidth="1"/>
  </cols>
  <sheetData>
    <row r="2" spans="3:248" x14ac:dyDescent="0.4">
      <c r="HX2" s="8">
        <v>15</v>
      </c>
      <c r="HY2" s="6">
        <v>14</v>
      </c>
      <c r="HZ2" s="262" t="s">
        <v>14</v>
      </c>
      <c r="IA2" s="263"/>
      <c r="IB2" s="263"/>
      <c r="IC2" s="263"/>
      <c r="ID2" s="263"/>
      <c r="IE2" s="263"/>
      <c r="IF2" s="263"/>
      <c r="IG2" s="263"/>
      <c r="IH2" s="263"/>
      <c r="II2" s="263"/>
      <c r="IJ2" s="264"/>
      <c r="IK2" s="6">
        <v>1</v>
      </c>
      <c r="IL2" s="7">
        <v>0</v>
      </c>
      <c r="IM2" s="255" t="s">
        <v>12</v>
      </c>
      <c r="IN2" s="40"/>
    </row>
    <row r="3" spans="3:248" x14ac:dyDescent="0.4">
      <c r="C3" s="279" t="s">
        <v>9</v>
      </c>
      <c r="D3" s="279"/>
      <c r="E3" s="279"/>
      <c r="F3" s="279"/>
      <c r="G3" s="279"/>
      <c r="H3" s="279"/>
      <c r="I3" s="279"/>
      <c r="J3" s="279"/>
      <c r="K3" s="279"/>
      <c r="L3" s="279"/>
      <c r="M3" s="279"/>
      <c r="N3" s="279"/>
      <c r="R3" s="279" t="s">
        <v>41</v>
      </c>
      <c r="S3" s="279"/>
      <c r="T3" s="279"/>
      <c r="U3" s="279"/>
      <c r="V3" s="279"/>
      <c r="W3" s="279"/>
      <c r="X3" s="279"/>
      <c r="Y3" s="279"/>
      <c r="Z3" s="279"/>
      <c r="AA3" s="279"/>
      <c r="AB3" s="279"/>
      <c r="AC3" s="279"/>
      <c r="AD3" s="279"/>
      <c r="AE3" s="279"/>
      <c r="AF3" s="279"/>
      <c r="AG3" s="279"/>
      <c r="AH3" s="279"/>
      <c r="AI3" s="279"/>
      <c r="AJ3" s="279"/>
      <c r="AM3" s="279" t="s">
        <v>389</v>
      </c>
      <c r="AN3" s="279"/>
      <c r="AO3" s="279"/>
      <c r="AP3" s="279"/>
      <c r="AQ3" s="279"/>
      <c r="AR3" s="279"/>
      <c r="AS3" s="279"/>
      <c r="AT3" s="279"/>
      <c r="AU3" s="279"/>
      <c r="AV3" s="279"/>
      <c r="AW3" s="279"/>
      <c r="AX3" s="279"/>
      <c r="AY3" s="279"/>
      <c r="BB3" s="279" t="s">
        <v>44</v>
      </c>
      <c r="BC3" s="279"/>
      <c r="BD3" s="279"/>
      <c r="BE3" s="279"/>
      <c r="BF3" s="279"/>
      <c r="BG3" s="279"/>
      <c r="BH3" s="279"/>
      <c r="BI3" s="279"/>
      <c r="BJ3" s="279"/>
      <c r="BK3" s="279"/>
      <c r="BL3" s="279"/>
      <c r="BM3" s="279"/>
      <c r="BN3" s="279"/>
      <c r="BO3" s="279"/>
      <c r="BP3" s="279"/>
      <c r="BQ3" s="279"/>
      <c r="BR3" s="279"/>
      <c r="BS3" s="279"/>
      <c r="BT3" s="279"/>
      <c r="BU3" s="279"/>
      <c r="BV3" s="279"/>
      <c r="BW3" s="279"/>
      <c r="BZ3" s="278" t="s">
        <v>47</v>
      </c>
      <c r="CA3" s="278"/>
      <c r="CB3" s="278"/>
      <c r="CC3" s="278"/>
      <c r="CD3" s="278"/>
      <c r="CE3" s="278"/>
      <c r="CF3" s="278"/>
      <c r="CG3" s="278"/>
      <c r="CH3" s="278"/>
      <c r="CI3" s="278"/>
      <c r="CJ3" s="278"/>
      <c r="CK3" s="278"/>
      <c r="CL3" s="278"/>
      <c r="CM3" s="278"/>
      <c r="CN3" s="278"/>
      <c r="CO3" s="278"/>
      <c r="CR3" s="278" t="s">
        <v>48</v>
      </c>
      <c r="CS3" s="278"/>
      <c r="CT3" s="278"/>
      <c r="CU3" s="278"/>
      <c r="CV3" s="278"/>
      <c r="CW3" s="278"/>
      <c r="CX3" s="278"/>
      <c r="CY3" s="278"/>
      <c r="CZ3" s="278"/>
      <c r="DA3" s="278"/>
      <c r="DB3" s="278"/>
      <c r="DC3" s="278"/>
      <c r="DD3" s="278"/>
      <c r="DE3" s="278"/>
      <c r="DF3" s="278"/>
      <c r="DG3" s="278"/>
      <c r="DJ3" s="278" t="s">
        <v>49</v>
      </c>
      <c r="DK3" s="278"/>
      <c r="DL3" s="278"/>
      <c r="DM3" s="278"/>
      <c r="DN3" s="278"/>
      <c r="DO3" s="278"/>
      <c r="DP3" s="278"/>
      <c r="DQ3" s="278"/>
      <c r="DR3" s="278"/>
      <c r="DS3" s="278"/>
      <c r="DT3" s="278"/>
      <c r="DU3" s="278"/>
      <c r="DV3" s="278"/>
      <c r="DW3" s="278"/>
      <c r="DX3" s="278"/>
      <c r="EA3" s="278" t="s">
        <v>50</v>
      </c>
      <c r="EB3" s="278"/>
      <c r="EC3" s="278"/>
      <c r="ED3" s="278"/>
      <c r="EE3" s="278"/>
      <c r="EF3" s="278"/>
      <c r="EG3" s="278"/>
      <c r="EH3" s="278"/>
      <c r="EI3" s="278"/>
      <c r="EJ3" s="278"/>
      <c r="EK3" s="278"/>
      <c r="EL3" s="278"/>
      <c r="EO3" s="278" t="s">
        <v>568</v>
      </c>
      <c r="EP3" s="278"/>
      <c r="EQ3" s="278"/>
      <c r="ER3" s="278"/>
      <c r="ES3" s="278"/>
      <c r="ET3" s="278"/>
      <c r="EU3" s="278"/>
      <c r="EV3" s="278"/>
      <c r="EW3" s="278"/>
      <c r="EX3" s="278"/>
      <c r="EY3" s="278"/>
      <c r="EZ3" s="278"/>
      <c r="FA3" s="278"/>
      <c r="FB3" s="278"/>
      <c r="FC3" s="278"/>
      <c r="FD3" s="278"/>
      <c r="FE3" s="278"/>
      <c r="FF3" s="278"/>
      <c r="FG3" s="278"/>
      <c r="FH3" s="278"/>
      <c r="FI3" s="278"/>
      <c r="FL3" s="278" t="s">
        <v>569</v>
      </c>
      <c r="FM3" s="278"/>
      <c r="FN3" s="278"/>
      <c r="FO3" s="278"/>
      <c r="FP3" s="278"/>
      <c r="FQ3" s="278"/>
      <c r="FR3" s="278"/>
      <c r="FS3" s="278"/>
      <c r="FT3" s="278"/>
      <c r="FU3" s="278"/>
      <c r="FV3" s="278"/>
      <c r="FY3" s="278" t="s">
        <v>592</v>
      </c>
      <c r="FZ3" s="278"/>
      <c r="GA3" s="278"/>
      <c r="GB3" s="278"/>
      <c r="GC3" s="278"/>
      <c r="GD3" s="278"/>
      <c r="GE3" s="278"/>
      <c r="GF3" s="278"/>
      <c r="GG3" s="278"/>
      <c r="GH3" s="278"/>
      <c r="GI3" s="278"/>
      <c r="GJ3" s="278"/>
      <c r="GK3" s="278"/>
      <c r="GL3" s="278"/>
      <c r="GM3" s="278"/>
      <c r="GN3" s="278"/>
      <c r="GO3" s="278"/>
      <c r="GP3" s="278"/>
      <c r="GQ3" s="278"/>
      <c r="GR3" s="278"/>
      <c r="GS3" s="278"/>
      <c r="GT3" s="278"/>
      <c r="GU3" s="9"/>
      <c r="GV3" s="9"/>
      <c r="GW3" s="363" t="s">
        <v>619</v>
      </c>
      <c r="GX3" s="364"/>
      <c r="GY3" s="364"/>
      <c r="GZ3" s="364"/>
      <c r="HA3" s="364"/>
      <c r="HB3" s="364"/>
      <c r="HC3" s="364"/>
      <c r="HD3" s="364"/>
      <c r="HE3" s="364"/>
      <c r="HF3" s="364"/>
      <c r="HG3" s="364"/>
      <c r="HH3" s="364"/>
      <c r="HI3" s="364"/>
      <c r="HJ3" s="364"/>
      <c r="HK3" s="364"/>
      <c r="HL3" s="364"/>
      <c r="HM3" s="364"/>
      <c r="HN3" s="364"/>
      <c r="HO3" s="364"/>
      <c r="HP3" s="364"/>
      <c r="HQ3" s="364"/>
      <c r="HR3" s="364"/>
      <c r="HS3" s="364"/>
      <c r="HT3" s="364"/>
      <c r="HU3" s="365"/>
      <c r="HX3" s="278" t="s">
        <v>386</v>
      </c>
      <c r="HY3" s="278"/>
      <c r="HZ3" s="278"/>
      <c r="IA3" s="278"/>
      <c r="IB3" s="278"/>
      <c r="IC3" s="278"/>
      <c r="ID3" s="278"/>
      <c r="IE3" s="278"/>
      <c r="IF3" s="278"/>
      <c r="IG3" s="278"/>
      <c r="IH3" s="278"/>
      <c r="II3" s="278"/>
      <c r="IJ3" s="278"/>
      <c r="IK3" s="278"/>
      <c r="IL3" s="278"/>
    </row>
    <row r="4" spans="3:248" x14ac:dyDescent="0.4">
      <c r="C4" s="35" t="s">
        <v>42</v>
      </c>
      <c r="D4" s="35"/>
      <c r="E4" s="35"/>
      <c r="F4" s="35"/>
      <c r="G4" s="36" t="s">
        <v>43</v>
      </c>
      <c r="H4" s="38"/>
      <c r="I4" s="38"/>
      <c r="J4" s="37"/>
      <c r="K4" s="35" t="s">
        <v>40</v>
      </c>
      <c r="L4" s="35"/>
      <c r="M4" s="35"/>
      <c r="N4" s="35"/>
      <c r="R4" s="39" t="s">
        <v>1</v>
      </c>
      <c r="S4" s="39"/>
      <c r="T4" s="39"/>
      <c r="U4" s="36" t="s">
        <v>416</v>
      </c>
      <c r="V4" s="38"/>
      <c r="W4" s="38"/>
      <c r="X4" s="38"/>
      <c r="Y4" s="38"/>
      <c r="Z4" s="37"/>
      <c r="AA4" s="35" t="s">
        <v>2</v>
      </c>
      <c r="AB4" s="35"/>
      <c r="AC4" s="35"/>
      <c r="AD4" s="35"/>
      <c r="AE4" s="35"/>
      <c r="AF4" s="35" t="s">
        <v>9</v>
      </c>
      <c r="AG4" s="35"/>
      <c r="AH4" s="35"/>
      <c r="AI4" s="35"/>
      <c r="AJ4" s="35"/>
      <c r="AM4" s="39" t="s">
        <v>1</v>
      </c>
      <c r="AN4" s="39"/>
      <c r="AO4" s="39"/>
      <c r="AP4" s="35" t="s">
        <v>2</v>
      </c>
      <c r="AQ4" s="35"/>
      <c r="AR4" s="35"/>
      <c r="AS4" s="35"/>
      <c r="AT4" s="35"/>
      <c r="AU4" s="35" t="s">
        <v>9</v>
      </c>
      <c r="AV4" s="35"/>
      <c r="AW4" s="35"/>
      <c r="AX4" s="35"/>
      <c r="AY4" s="35"/>
      <c r="BB4" s="39" t="s">
        <v>1</v>
      </c>
      <c r="BC4" s="39"/>
      <c r="BD4" s="39"/>
      <c r="BE4" s="36" t="s">
        <v>416</v>
      </c>
      <c r="BF4" s="38"/>
      <c r="BG4" s="38"/>
      <c r="BH4" s="38"/>
      <c r="BI4" s="38"/>
      <c r="BJ4" s="37"/>
      <c r="BK4" s="35" t="s">
        <v>21</v>
      </c>
      <c r="BL4" s="35"/>
      <c r="BM4" s="35"/>
      <c r="BN4" s="35"/>
      <c r="BO4" s="35"/>
      <c r="BP4" s="35"/>
      <c r="BQ4" s="35"/>
      <c r="BR4" s="35"/>
      <c r="BS4" s="35" t="s">
        <v>9</v>
      </c>
      <c r="BT4" s="35"/>
      <c r="BU4" s="35"/>
      <c r="BV4" s="35"/>
      <c r="BW4" s="35"/>
      <c r="BZ4" s="39" t="s">
        <v>1</v>
      </c>
      <c r="CA4" s="39"/>
      <c r="CB4" s="39"/>
      <c r="CC4" s="35" t="s">
        <v>45</v>
      </c>
      <c r="CD4" s="35"/>
      <c r="CE4" s="35"/>
      <c r="CF4" s="35"/>
      <c r="CG4" s="35" t="s">
        <v>46</v>
      </c>
      <c r="CH4" s="35"/>
      <c r="CI4" s="35"/>
      <c r="CJ4" s="35"/>
      <c r="CK4" s="35" t="s">
        <v>9</v>
      </c>
      <c r="CL4" s="35"/>
      <c r="CM4" s="35"/>
      <c r="CN4" s="35"/>
      <c r="CO4" s="35"/>
      <c r="CR4" s="39" t="s">
        <v>1</v>
      </c>
      <c r="CS4" s="39"/>
      <c r="CT4" s="39"/>
      <c r="CU4" s="35" t="s">
        <v>45</v>
      </c>
      <c r="CV4" s="35"/>
      <c r="CW4" s="35"/>
      <c r="CX4" s="35"/>
      <c r="CY4" s="35" t="s">
        <v>46</v>
      </c>
      <c r="CZ4" s="35"/>
      <c r="DA4" s="35"/>
      <c r="DB4" s="35"/>
      <c r="DC4" s="35" t="s">
        <v>9</v>
      </c>
      <c r="DD4" s="35"/>
      <c r="DE4" s="35"/>
      <c r="DF4" s="35"/>
      <c r="DG4" s="35"/>
      <c r="DJ4" s="39" t="s">
        <v>1</v>
      </c>
      <c r="DK4" s="39"/>
      <c r="DL4" s="39"/>
      <c r="DM4" s="35" t="s">
        <v>45</v>
      </c>
      <c r="DN4" s="35"/>
      <c r="DO4" s="35"/>
      <c r="DP4" s="35"/>
      <c r="DQ4" s="39" t="s">
        <v>1</v>
      </c>
      <c r="DR4" s="39"/>
      <c r="DS4" s="39"/>
      <c r="DT4" s="35" t="s">
        <v>9</v>
      </c>
      <c r="DU4" s="35"/>
      <c r="DV4" s="35"/>
      <c r="DW4" s="35"/>
      <c r="DX4" s="35"/>
      <c r="EA4" s="39" t="s">
        <v>1</v>
      </c>
      <c r="EB4" s="39"/>
      <c r="EC4" s="39"/>
      <c r="ED4" s="35" t="s">
        <v>46</v>
      </c>
      <c r="EE4" s="35"/>
      <c r="EF4" s="35"/>
      <c r="EG4" s="35"/>
      <c r="EH4" s="35" t="s">
        <v>9</v>
      </c>
      <c r="EI4" s="35"/>
      <c r="EJ4" s="35"/>
      <c r="EK4" s="35"/>
      <c r="EL4" s="35"/>
      <c r="EO4" s="39" t="s">
        <v>1</v>
      </c>
      <c r="EP4" s="39"/>
      <c r="EQ4" s="39"/>
      <c r="ER4" s="35" t="s">
        <v>45</v>
      </c>
      <c r="ES4" s="35"/>
      <c r="ET4" s="35"/>
      <c r="EU4" s="35"/>
      <c r="EV4" s="35" t="s">
        <v>46</v>
      </c>
      <c r="EW4" s="35"/>
      <c r="EX4" s="35"/>
      <c r="EY4" s="35"/>
      <c r="EZ4" s="35" t="s">
        <v>2</v>
      </c>
      <c r="FA4" s="35"/>
      <c r="FB4" s="35"/>
      <c r="FC4" s="35"/>
      <c r="FD4" s="35"/>
      <c r="FE4" s="35" t="s">
        <v>9</v>
      </c>
      <c r="FF4" s="35"/>
      <c r="FG4" s="35"/>
      <c r="FH4" s="35"/>
      <c r="FI4" s="35"/>
      <c r="FL4" s="39" t="s">
        <v>1</v>
      </c>
      <c r="FM4" s="39"/>
      <c r="FN4" s="39"/>
      <c r="FO4" s="35" t="s">
        <v>9</v>
      </c>
      <c r="FP4" s="35"/>
      <c r="FQ4" s="35"/>
      <c r="FR4" s="35"/>
      <c r="FS4" s="35"/>
      <c r="FT4" s="35"/>
      <c r="FU4" s="35"/>
      <c r="FV4" s="35"/>
      <c r="FY4" s="39" t="s">
        <v>1</v>
      </c>
      <c r="FZ4" s="39"/>
      <c r="GA4" s="39"/>
      <c r="GB4" s="36" t="s">
        <v>587</v>
      </c>
      <c r="GC4" s="38"/>
      <c r="GD4" s="38"/>
      <c r="GE4" s="38"/>
      <c r="GF4" s="38"/>
      <c r="GG4" s="37"/>
      <c r="GH4" s="39" t="s">
        <v>1</v>
      </c>
      <c r="GI4" s="39"/>
      <c r="GJ4" s="39"/>
      <c r="GK4" s="36" t="s">
        <v>588</v>
      </c>
      <c r="GL4" s="38"/>
      <c r="GM4" s="38"/>
      <c r="GN4" s="38"/>
      <c r="GO4" s="37"/>
      <c r="GP4" s="35" t="s">
        <v>9</v>
      </c>
      <c r="GQ4" s="35"/>
      <c r="GR4" s="35"/>
      <c r="GS4" s="35"/>
      <c r="GT4" s="35"/>
      <c r="GU4" s="9"/>
      <c r="GV4" s="9"/>
      <c r="GW4" s="103" t="s">
        <v>1</v>
      </c>
      <c r="GX4" s="213"/>
      <c r="GY4" s="213"/>
      <c r="GZ4" s="35" t="s">
        <v>617</v>
      </c>
      <c r="HA4" s="35"/>
      <c r="HB4" s="35"/>
      <c r="HC4" s="35"/>
      <c r="HD4" s="35" t="s">
        <v>45</v>
      </c>
      <c r="HE4" s="35"/>
      <c r="HF4" s="35"/>
      <c r="HG4" s="35"/>
      <c r="HH4" s="35" t="s">
        <v>46</v>
      </c>
      <c r="HI4" s="35"/>
      <c r="HJ4" s="35"/>
      <c r="HK4" s="35"/>
      <c r="HL4" s="38" t="s">
        <v>2</v>
      </c>
      <c r="HM4" s="38"/>
      <c r="HN4" s="38"/>
      <c r="HO4" s="38"/>
      <c r="HP4" s="37"/>
      <c r="HQ4" s="36" t="s">
        <v>618</v>
      </c>
      <c r="HR4" s="38"/>
      <c r="HS4" s="38"/>
      <c r="HT4" s="38"/>
      <c r="HU4" s="37"/>
      <c r="HX4" s="36"/>
      <c r="HY4" s="37"/>
      <c r="HZ4" s="35" t="s">
        <v>54</v>
      </c>
      <c r="IA4" s="35"/>
      <c r="IB4" s="35"/>
      <c r="IC4" s="35"/>
      <c r="ID4" s="35"/>
      <c r="IE4" s="35"/>
      <c r="IF4" s="35"/>
      <c r="IG4" s="35"/>
      <c r="IH4" s="35"/>
      <c r="II4" s="35"/>
      <c r="IJ4" s="35"/>
      <c r="IK4" s="36"/>
      <c r="IL4" s="37"/>
    </row>
    <row r="5" spans="3:248" x14ac:dyDescent="0.4">
      <c r="C5" s="35" t="s">
        <v>6</v>
      </c>
      <c r="D5" s="35"/>
      <c r="E5" s="35"/>
      <c r="F5" s="35"/>
      <c r="G5" s="36" t="s">
        <v>7</v>
      </c>
      <c r="H5" s="38"/>
      <c r="I5" s="38"/>
      <c r="J5" s="37"/>
      <c r="K5" s="35" t="s">
        <v>8</v>
      </c>
      <c r="L5" s="35"/>
      <c r="M5" s="35"/>
      <c r="N5" s="35"/>
      <c r="R5" s="39" t="str">
        <f>128-16-24-1 &amp; " bits"</f>
        <v>87 bits</v>
      </c>
      <c r="S5" s="39"/>
      <c r="T5" s="39"/>
      <c r="U5" s="36" t="s">
        <v>26</v>
      </c>
      <c r="V5" s="38"/>
      <c r="W5" s="38"/>
      <c r="X5" s="38"/>
      <c r="Y5" s="38"/>
      <c r="Z5" s="37"/>
      <c r="AA5" s="35" t="s">
        <v>6</v>
      </c>
      <c r="AB5" s="35"/>
      <c r="AC5" s="35"/>
      <c r="AD5" s="35"/>
      <c r="AE5" s="35"/>
      <c r="AF5" s="35" t="s">
        <v>10</v>
      </c>
      <c r="AG5" s="35"/>
      <c r="AH5" s="35"/>
      <c r="AI5" s="35"/>
      <c r="AJ5" s="35"/>
      <c r="AM5" s="39" t="str">
        <f>128-16-24 &amp; " bits"</f>
        <v>88 bits</v>
      </c>
      <c r="AN5" s="39"/>
      <c r="AO5" s="39"/>
      <c r="AP5" s="35" t="s">
        <v>6</v>
      </c>
      <c r="AQ5" s="35"/>
      <c r="AR5" s="35"/>
      <c r="AS5" s="35"/>
      <c r="AT5" s="35"/>
      <c r="AU5" s="35" t="s">
        <v>10</v>
      </c>
      <c r="AV5" s="35"/>
      <c r="AW5" s="35"/>
      <c r="AX5" s="35"/>
      <c r="AY5" s="35"/>
      <c r="BB5" s="39" t="str">
        <f>128-10-24-1 &amp; " bits"</f>
        <v>93 bits</v>
      </c>
      <c r="BC5" s="39"/>
      <c r="BD5" s="39"/>
      <c r="BE5" s="36" t="s">
        <v>26</v>
      </c>
      <c r="BF5" s="38"/>
      <c r="BG5" s="38"/>
      <c r="BH5" s="38"/>
      <c r="BI5" s="38"/>
      <c r="BJ5" s="37"/>
      <c r="BK5" s="35" t="s">
        <v>29</v>
      </c>
      <c r="BL5" s="35"/>
      <c r="BM5" s="35"/>
      <c r="BN5" s="35"/>
      <c r="BO5" s="35"/>
      <c r="BP5" s="35"/>
      <c r="BQ5" s="35"/>
      <c r="BR5" s="35"/>
      <c r="BS5" s="35" t="s">
        <v>10</v>
      </c>
      <c r="BT5" s="35"/>
      <c r="BU5" s="35"/>
      <c r="BV5" s="35"/>
      <c r="BW5" s="35"/>
      <c r="BZ5" s="39" t="str">
        <f>128-24-1-1 &amp; " bits"</f>
        <v>102 bits</v>
      </c>
      <c r="CA5" s="39"/>
      <c r="CB5" s="39"/>
      <c r="CC5" s="35" t="s">
        <v>26</v>
      </c>
      <c r="CD5" s="35"/>
      <c r="CE5" s="35"/>
      <c r="CF5" s="35"/>
      <c r="CG5" s="35" t="s">
        <v>26</v>
      </c>
      <c r="CH5" s="35"/>
      <c r="CI5" s="35"/>
      <c r="CJ5" s="35"/>
      <c r="CK5" s="35" t="s">
        <v>10</v>
      </c>
      <c r="CL5" s="35"/>
      <c r="CM5" s="35"/>
      <c r="CN5" s="35"/>
      <c r="CO5" s="35"/>
      <c r="CR5" s="39" t="str">
        <f>128-24-1-1 &amp; " bits"</f>
        <v>102 bits</v>
      </c>
      <c r="CS5" s="39"/>
      <c r="CT5" s="39"/>
      <c r="CU5" s="35" t="s">
        <v>26</v>
      </c>
      <c r="CV5" s="35"/>
      <c r="CW5" s="35"/>
      <c r="CX5" s="35"/>
      <c r="CY5" s="35" t="s">
        <v>26</v>
      </c>
      <c r="CZ5" s="35"/>
      <c r="DA5" s="35"/>
      <c r="DB5" s="35"/>
      <c r="DC5" s="35" t="s">
        <v>10</v>
      </c>
      <c r="DD5" s="35"/>
      <c r="DE5" s="35"/>
      <c r="DF5" s="35"/>
      <c r="DG5" s="35"/>
      <c r="DJ5" s="39" t="str">
        <f>128-24-1-1 &amp; " bits"</f>
        <v>102 bits</v>
      </c>
      <c r="DK5" s="39"/>
      <c r="DL5" s="39"/>
      <c r="DM5" s="35" t="s">
        <v>26</v>
      </c>
      <c r="DN5" s="35"/>
      <c r="DO5" s="35"/>
      <c r="DP5" s="35"/>
      <c r="DQ5" s="39" t="s">
        <v>26</v>
      </c>
      <c r="DR5" s="39"/>
      <c r="DS5" s="39"/>
      <c r="DT5" s="35" t="s">
        <v>10</v>
      </c>
      <c r="DU5" s="35"/>
      <c r="DV5" s="35"/>
      <c r="DW5" s="35"/>
      <c r="DX5" s="35"/>
      <c r="EA5" s="39" t="str">
        <f>128-24-1 &amp; " bits"</f>
        <v>103 bits</v>
      </c>
      <c r="EB5" s="39"/>
      <c r="EC5" s="39"/>
      <c r="ED5" s="35" t="s">
        <v>26</v>
      </c>
      <c r="EE5" s="35"/>
      <c r="EF5" s="35"/>
      <c r="EG5" s="35"/>
      <c r="EH5" s="35" t="s">
        <v>10</v>
      </c>
      <c r="EI5" s="35"/>
      <c r="EJ5" s="35"/>
      <c r="EK5" s="35"/>
      <c r="EL5" s="35"/>
      <c r="EO5" s="39" t="str">
        <f>128-24-1-1-16 &amp; " bits"</f>
        <v>86 bits</v>
      </c>
      <c r="EP5" s="39"/>
      <c r="EQ5" s="39"/>
      <c r="ER5" s="35" t="s">
        <v>26</v>
      </c>
      <c r="ES5" s="35"/>
      <c r="ET5" s="35"/>
      <c r="EU5" s="35"/>
      <c r="EV5" s="35" t="s">
        <v>26</v>
      </c>
      <c r="EW5" s="35"/>
      <c r="EX5" s="35"/>
      <c r="EY5" s="35"/>
      <c r="EZ5" s="35" t="s">
        <v>6</v>
      </c>
      <c r="FA5" s="35"/>
      <c r="FB5" s="35"/>
      <c r="FC5" s="35"/>
      <c r="FD5" s="35"/>
      <c r="FE5" s="35" t="s">
        <v>10</v>
      </c>
      <c r="FF5" s="35"/>
      <c r="FG5" s="35"/>
      <c r="FH5" s="35"/>
      <c r="FI5" s="35"/>
      <c r="FL5" s="39" t="str">
        <f>128-24 &amp; " bits"</f>
        <v>104 bits</v>
      </c>
      <c r="FM5" s="39"/>
      <c r="FN5" s="39"/>
      <c r="FO5" s="35" t="s">
        <v>10</v>
      </c>
      <c r="FP5" s="35"/>
      <c r="FQ5" s="35"/>
      <c r="FR5" s="35"/>
      <c r="FS5" s="35"/>
      <c r="FT5" s="35"/>
      <c r="FU5" s="35"/>
      <c r="FV5" s="35"/>
      <c r="FY5" s="39" t="str">
        <f>128-32-7-1-24 &amp; " bits"</f>
        <v>64 bits</v>
      </c>
      <c r="FZ5" s="39"/>
      <c r="GA5" s="39"/>
      <c r="GB5" s="36" t="s">
        <v>586</v>
      </c>
      <c r="GC5" s="38"/>
      <c r="GD5" s="38"/>
      <c r="GE5" s="38"/>
      <c r="GF5" s="38"/>
      <c r="GG5" s="37"/>
      <c r="GH5" s="103" t="s">
        <v>7</v>
      </c>
      <c r="GI5" s="213"/>
      <c r="GJ5" s="104"/>
      <c r="GK5" s="36" t="s">
        <v>26</v>
      </c>
      <c r="GL5" s="38"/>
      <c r="GM5" s="38"/>
      <c r="GN5" s="38"/>
      <c r="GO5" s="37"/>
      <c r="GP5" s="35" t="s">
        <v>10</v>
      </c>
      <c r="GQ5" s="35"/>
      <c r="GR5" s="35"/>
      <c r="GS5" s="35"/>
      <c r="GT5" s="35"/>
      <c r="GU5" s="9"/>
      <c r="GV5" s="9"/>
      <c r="GW5" s="103" t="str">
        <f>128-3-16-24 &amp; " bits"</f>
        <v>85 bits</v>
      </c>
      <c r="GX5" s="213"/>
      <c r="GY5" s="213"/>
      <c r="GZ5" s="35" t="s">
        <v>26</v>
      </c>
      <c r="HA5" s="35"/>
      <c r="HB5" s="35"/>
      <c r="HC5" s="35"/>
      <c r="HD5" s="35" t="s">
        <v>26</v>
      </c>
      <c r="HE5" s="35"/>
      <c r="HF5" s="35"/>
      <c r="HG5" s="35"/>
      <c r="HH5" s="35" t="s">
        <v>26</v>
      </c>
      <c r="HI5" s="35"/>
      <c r="HJ5" s="35"/>
      <c r="HK5" s="35"/>
      <c r="HL5" s="38" t="s">
        <v>6</v>
      </c>
      <c r="HM5" s="38"/>
      <c r="HN5" s="38"/>
      <c r="HO5" s="38"/>
      <c r="HP5" s="37"/>
      <c r="HQ5" s="36" t="s">
        <v>10</v>
      </c>
      <c r="HR5" s="38"/>
      <c r="HS5" s="38"/>
      <c r="HT5" s="38"/>
      <c r="HU5" s="37"/>
      <c r="HX5" s="36"/>
      <c r="HY5" s="37"/>
      <c r="HZ5" s="36" t="s">
        <v>13</v>
      </c>
      <c r="IA5" s="38"/>
      <c r="IB5" s="38"/>
      <c r="IC5" s="38"/>
      <c r="ID5" s="38"/>
      <c r="IE5" s="38"/>
      <c r="IF5" s="38"/>
      <c r="IG5" s="38"/>
      <c r="IH5" s="38"/>
      <c r="II5" s="38"/>
      <c r="IJ5" s="37"/>
      <c r="IK5" s="36"/>
      <c r="IL5" s="37"/>
    </row>
    <row r="6" spans="3:248" x14ac:dyDescent="0.4">
      <c r="GW6" s="267"/>
      <c r="GX6" s="267"/>
      <c r="HC6" s="144"/>
      <c r="HD6" s="144"/>
      <c r="HU6" s="1"/>
      <c r="HV6" s="366"/>
      <c r="HX6" s="267"/>
      <c r="HY6" s="267"/>
      <c r="HZ6" s="257" t="s">
        <v>15</v>
      </c>
      <c r="IA6" s="258"/>
      <c r="IB6" s="259" t="s">
        <v>16</v>
      </c>
      <c r="IC6" s="258"/>
      <c r="ID6" s="265" t="s">
        <v>14</v>
      </c>
      <c r="IE6" s="259"/>
      <c r="IF6" s="258"/>
      <c r="IG6" s="259">
        <v>1</v>
      </c>
      <c r="IH6" s="258"/>
      <c r="II6" s="259">
        <v>0</v>
      </c>
      <c r="IJ6" s="260"/>
      <c r="IK6" s="3" t="s">
        <v>17</v>
      </c>
      <c r="IL6" s="1"/>
    </row>
    <row r="7" spans="3:248" x14ac:dyDescent="0.4">
      <c r="HZ7" s="255" t="s">
        <v>18</v>
      </c>
      <c r="IA7" s="261"/>
      <c r="IC7" s="5"/>
      <c r="ID7" s="266"/>
      <c r="IE7" s="40"/>
      <c r="IF7" s="261"/>
      <c r="IH7" s="5"/>
      <c r="II7" s="40" t="s">
        <v>19</v>
      </c>
      <c r="IJ7" s="256"/>
    </row>
  </sheetData>
  <mergeCells count="125">
    <mergeCell ref="GW5:GY5"/>
    <mergeCell ref="GZ5:HC5"/>
    <mergeCell ref="HD5:HG5"/>
    <mergeCell ref="HH5:HK5"/>
    <mergeCell ref="HL5:HP5"/>
    <mergeCell ref="GW6:GX6"/>
    <mergeCell ref="HC6:HD6"/>
    <mergeCell ref="HQ5:HU5"/>
    <mergeCell ref="GW3:HU3"/>
    <mergeCell ref="GW4:GY4"/>
    <mergeCell ref="GZ4:HC4"/>
    <mergeCell ref="HD4:HG4"/>
    <mergeCell ref="HH4:HK4"/>
    <mergeCell ref="HL4:HP4"/>
    <mergeCell ref="HQ4:HU4"/>
    <mergeCell ref="AU5:AY5"/>
    <mergeCell ref="DJ3:DX3"/>
    <mergeCell ref="EA3:EL3"/>
    <mergeCell ref="AM4:AO4"/>
    <mergeCell ref="BB3:BW3"/>
    <mergeCell ref="BB4:BD4"/>
    <mergeCell ref="BK4:BR4"/>
    <mergeCell ref="BS4:BW4"/>
    <mergeCell ref="AM3:AY3"/>
    <mergeCell ref="AP4:AT4"/>
    <mergeCell ref="AU4:AY4"/>
    <mergeCell ref="BB5:BD5"/>
    <mergeCell ref="BK5:BR5"/>
    <mergeCell ref="BS5:BW5"/>
    <mergeCell ref="DQ4:DS4"/>
    <mergeCell ref="BZ5:CB5"/>
    <mergeCell ref="CC5:CF5"/>
    <mergeCell ref="CG5:CJ5"/>
    <mergeCell ref="CK5:CO5"/>
    <mergeCell ref="CR3:DG3"/>
    <mergeCell ref="CR4:CT4"/>
    <mergeCell ref="BZ4:CB4"/>
    <mergeCell ref="CC4:CF4"/>
    <mergeCell ref="CG4:CJ4"/>
    <mergeCell ref="K4:N4"/>
    <mergeCell ref="C5:F5"/>
    <mergeCell ref="G5:J5"/>
    <mergeCell ref="K5:N5"/>
    <mergeCell ref="C3:N3"/>
    <mergeCell ref="C4:F4"/>
    <mergeCell ref="G4:J4"/>
    <mergeCell ref="AM5:AO5"/>
    <mergeCell ref="AP5:AT5"/>
    <mergeCell ref="R5:T5"/>
    <mergeCell ref="AA5:AE5"/>
    <mergeCell ref="AF4:AJ4"/>
    <mergeCell ref="AF5:AJ5"/>
    <mergeCell ref="R3:AJ3"/>
    <mergeCell ref="R4:T4"/>
    <mergeCell ref="AA4:AE4"/>
    <mergeCell ref="U4:Z4"/>
    <mergeCell ref="U5:Z5"/>
    <mergeCell ref="CK4:CO4"/>
    <mergeCell ref="BZ3:CO3"/>
    <mergeCell ref="CU4:CX4"/>
    <mergeCell ref="CY4:DB4"/>
    <mergeCell ref="DC4:DG4"/>
    <mergeCell ref="CR5:CT5"/>
    <mergeCell ref="CU5:CX5"/>
    <mergeCell ref="HZ2:IJ2"/>
    <mergeCell ref="IM2:IN2"/>
    <mergeCell ref="HX3:IL3"/>
    <mergeCell ref="HZ4:IJ4"/>
    <mergeCell ref="IK4:IL4"/>
    <mergeCell ref="HX4:HY4"/>
    <mergeCell ref="EA5:EC5"/>
    <mergeCell ref="ED5:EG5"/>
    <mergeCell ref="EH5:EL5"/>
    <mergeCell ref="EH4:EL4"/>
    <mergeCell ref="FL3:FV3"/>
    <mergeCell ref="FL4:FN4"/>
    <mergeCell ref="FO4:FV4"/>
    <mergeCell ref="FL5:FN5"/>
    <mergeCell ref="FO5:FV5"/>
    <mergeCell ref="EO4:EQ4"/>
    <mergeCell ref="ER4:EU4"/>
    <mergeCell ref="BE4:BJ4"/>
    <mergeCell ref="BE5:BJ5"/>
    <mergeCell ref="IK5:IL5"/>
    <mergeCell ref="HX6:HY6"/>
    <mergeCell ref="HZ6:IA6"/>
    <mergeCell ref="IB6:IC6"/>
    <mergeCell ref="ID6:IF7"/>
    <mergeCell ref="IG6:IH6"/>
    <mergeCell ref="II6:IJ6"/>
    <mergeCell ref="HZ7:IA7"/>
    <mergeCell ref="II7:IJ7"/>
    <mergeCell ref="HX5:HY5"/>
    <mergeCell ref="HZ5:IJ5"/>
    <mergeCell ref="EA4:EC4"/>
    <mergeCell ref="ED4:EG4"/>
    <mergeCell ref="DT4:DX4"/>
    <mergeCell ref="DJ5:DL5"/>
    <mergeCell ref="DM5:DP5"/>
    <mergeCell ref="DQ5:DS5"/>
    <mergeCell ref="DT5:DX5"/>
    <mergeCell ref="CY5:DB5"/>
    <mergeCell ref="DC5:DG5"/>
    <mergeCell ref="DJ4:DL4"/>
    <mergeCell ref="DM4:DP4"/>
    <mergeCell ref="EV4:EY4"/>
    <mergeCell ref="FE4:FI4"/>
    <mergeCell ref="EO5:EQ5"/>
    <mergeCell ref="ER5:EU5"/>
    <mergeCell ref="EV5:EY5"/>
    <mergeCell ref="FE5:FI5"/>
    <mergeCell ref="EZ4:FD4"/>
    <mergeCell ref="EZ5:FD5"/>
    <mergeCell ref="EO3:FI3"/>
    <mergeCell ref="FY3:GT3"/>
    <mergeCell ref="FY4:GA4"/>
    <mergeCell ref="GP4:GT4"/>
    <mergeCell ref="FY5:GA5"/>
    <mergeCell ref="GP5:GT5"/>
    <mergeCell ref="GK4:GO4"/>
    <mergeCell ref="GK5:GO5"/>
    <mergeCell ref="GH4:GJ4"/>
    <mergeCell ref="GH5:GJ5"/>
    <mergeCell ref="GB4:GG4"/>
    <mergeCell ref="GB5:GG5"/>
  </mergeCells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A6BD7-D5DE-4DEB-9699-4B92272781E1}">
  <dimension ref="D4:ID27"/>
  <sheetViews>
    <sheetView showGridLines="0" zoomScale="40" zoomScaleNormal="40" workbookViewId="0">
      <selection activeCell="FS24" sqref="FS24:ID25"/>
    </sheetView>
  </sheetViews>
  <sheetFormatPr defaultRowHeight="18.75" x14ac:dyDescent="0.4"/>
  <cols>
    <col min="1" max="90" width="3.625" customWidth="1"/>
    <col min="91" max="91" width="4.25" customWidth="1"/>
    <col min="92" max="174" width="3.625" customWidth="1"/>
    <col min="175" max="178" width="3.375" customWidth="1"/>
    <col min="179" max="238" width="2.625" customWidth="1"/>
  </cols>
  <sheetData>
    <row r="4" spans="4:238" ht="19.5" thickBot="1" x14ac:dyDescent="0.45">
      <c r="F4" s="2"/>
      <c r="G4" s="300" t="str">
        <f>"+0"</f>
        <v>+0</v>
      </c>
      <c r="H4" s="40"/>
      <c r="I4" s="40"/>
      <c r="J4" s="256"/>
      <c r="K4" s="300" t="str">
        <f>"+1"</f>
        <v>+1</v>
      </c>
      <c r="L4" s="40"/>
      <c r="M4" s="40"/>
      <c r="N4" s="256"/>
      <c r="O4" s="300" t="str">
        <f>"+2"</f>
        <v>+2</v>
      </c>
      <c r="P4" s="40"/>
      <c r="Q4" s="40"/>
      <c r="R4" s="256"/>
      <c r="S4" s="300" t="str">
        <f>"+3"</f>
        <v>+3</v>
      </c>
      <c r="T4" s="40"/>
      <c r="U4" s="40"/>
      <c r="V4" s="256"/>
      <c r="Z4" s="13"/>
      <c r="AA4" s="13"/>
      <c r="AB4" s="13"/>
      <c r="AC4" s="2"/>
      <c r="AD4" s="300" t="str">
        <f>"+0"</f>
        <v>+0</v>
      </c>
      <c r="AE4" s="40"/>
      <c r="AF4" s="40"/>
      <c r="AG4" s="256"/>
      <c r="AH4" s="300" t="str">
        <f>"+1"</f>
        <v>+1</v>
      </c>
      <c r="AI4" s="40"/>
      <c r="AJ4" s="40"/>
      <c r="AK4" s="256"/>
      <c r="AL4" s="300" t="str">
        <f>"+2"</f>
        <v>+2</v>
      </c>
      <c r="AM4" s="40"/>
      <c r="AN4" s="40"/>
      <c r="AO4" s="256"/>
      <c r="AP4" s="300" t="str">
        <f>"+3"</f>
        <v>+3</v>
      </c>
      <c r="AQ4" s="40"/>
      <c r="AR4" s="40"/>
      <c r="AS4" s="256"/>
      <c r="AV4" s="13"/>
      <c r="AW4" s="13"/>
      <c r="AX4" s="13"/>
      <c r="AY4" s="2"/>
      <c r="AZ4" s="300" t="str">
        <f>"+0"</f>
        <v>+0</v>
      </c>
      <c r="BA4" s="40"/>
      <c r="BB4" s="40"/>
      <c r="BC4" s="256"/>
      <c r="BD4" s="300" t="str">
        <f>"+1"</f>
        <v>+1</v>
      </c>
      <c r="BE4" s="40"/>
      <c r="BF4" s="40"/>
      <c r="BG4" s="256"/>
      <c r="BH4" s="300" t="str">
        <f>"+2"</f>
        <v>+2</v>
      </c>
      <c r="BI4" s="40"/>
      <c r="BJ4" s="40"/>
      <c r="BK4" s="256"/>
      <c r="BL4" s="300" t="str">
        <f>"+3"</f>
        <v>+3</v>
      </c>
      <c r="BM4" s="40"/>
      <c r="BN4" s="40"/>
      <c r="BO4" s="256"/>
      <c r="BT4" s="2"/>
      <c r="BU4" s="300" t="str">
        <f>"+0"</f>
        <v>+0</v>
      </c>
      <c r="BV4" s="40"/>
      <c r="BW4" s="40"/>
      <c r="BX4" s="256"/>
      <c r="BY4" s="300" t="str">
        <f>"+1"</f>
        <v>+1</v>
      </c>
      <c r="BZ4" s="40"/>
      <c r="CA4" s="40"/>
      <c r="CB4" s="256"/>
      <c r="CC4" s="300" t="str">
        <f>"+2"</f>
        <v>+2</v>
      </c>
      <c r="CD4" s="40"/>
      <c r="CE4" s="40"/>
      <c r="CF4" s="256"/>
      <c r="CG4" s="300" t="str">
        <f>"+3"</f>
        <v>+3</v>
      </c>
      <c r="CH4" s="40"/>
      <c r="CI4" s="40"/>
      <c r="CJ4" s="256"/>
      <c r="CM4" s="13"/>
      <c r="CN4" s="13"/>
      <c r="CO4" s="13"/>
      <c r="CP4" s="2"/>
      <c r="CQ4" s="300" t="str">
        <f>"+0"</f>
        <v>+0</v>
      </c>
      <c r="CR4" s="40"/>
      <c r="CS4" s="40"/>
      <c r="CT4" s="256"/>
      <c r="CU4" s="300" t="str">
        <f>"+1"</f>
        <v>+1</v>
      </c>
      <c r="CV4" s="40"/>
      <c r="CW4" s="40"/>
      <c r="CX4" s="256"/>
      <c r="CY4" s="300" t="str">
        <f>"+2"</f>
        <v>+2</v>
      </c>
      <c r="CZ4" s="40"/>
      <c r="DA4" s="40"/>
      <c r="DB4" s="256"/>
      <c r="DC4" s="300" t="str">
        <f>"+3"</f>
        <v>+3</v>
      </c>
      <c r="DD4" s="40"/>
      <c r="DE4" s="40"/>
      <c r="DF4" s="256"/>
      <c r="DG4" s="300" t="str">
        <f>"+4"</f>
        <v>+4</v>
      </c>
      <c r="DH4" s="40"/>
      <c r="DI4" s="40"/>
      <c r="DJ4" s="256"/>
      <c r="DK4" s="300" t="str">
        <f>"+5"</f>
        <v>+5</v>
      </c>
      <c r="DL4" s="40"/>
      <c r="DM4" s="40"/>
      <c r="DN4" s="256"/>
      <c r="DO4" s="300" t="str">
        <f>"+6"</f>
        <v>+6</v>
      </c>
      <c r="DP4" s="40"/>
      <c r="DQ4" s="40"/>
      <c r="DR4" s="256"/>
      <c r="DS4" s="300" t="str">
        <f>"+7"</f>
        <v>+7</v>
      </c>
      <c r="DT4" s="40"/>
      <c r="DU4" s="40"/>
      <c r="DV4" s="256"/>
      <c r="DZ4" s="13"/>
      <c r="EA4" s="13"/>
      <c r="EB4" s="13"/>
      <c r="EC4" s="2"/>
      <c r="ED4" s="300" t="str">
        <f>"+0"</f>
        <v>+0</v>
      </c>
      <c r="EE4" s="40"/>
      <c r="EF4" s="40"/>
      <c r="EG4" s="256"/>
      <c r="EH4" s="300" t="str">
        <f>"+1"</f>
        <v>+1</v>
      </c>
      <c r="EI4" s="40"/>
      <c r="EJ4" s="40"/>
      <c r="EK4" s="256"/>
      <c r="EL4" s="300" t="str">
        <f>"+2"</f>
        <v>+2</v>
      </c>
      <c r="EM4" s="40"/>
      <c r="EN4" s="40"/>
      <c r="EO4" s="256"/>
      <c r="EP4" s="300" t="str">
        <f>"+3"</f>
        <v>+3</v>
      </c>
      <c r="EQ4" s="40"/>
      <c r="ER4" s="40"/>
      <c r="ES4" s="256"/>
      <c r="ET4" s="300" t="str">
        <f>"+4"</f>
        <v>+4</v>
      </c>
      <c r="EU4" s="40"/>
      <c r="EV4" s="40"/>
      <c r="EW4" s="256"/>
      <c r="EX4" s="300" t="str">
        <f>"+5"</f>
        <v>+5</v>
      </c>
      <c r="EY4" s="40"/>
      <c r="EZ4" s="40"/>
      <c r="FA4" s="256"/>
      <c r="FB4" s="300" t="str">
        <f>"+6"</f>
        <v>+6</v>
      </c>
      <c r="FC4" s="40"/>
      <c r="FD4" s="40"/>
      <c r="FE4" s="256"/>
      <c r="FF4" s="300" t="str">
        <f>"+7"</f>
        <v>+7</v>
      </c>
      <c r="FG4" s="40"/>
      <c r="FH4" s="40"/>
      <c r="FI4" s="256"/>
      <c r="FR4" s="2"/>
      <c r="FS4" s="300" t="str">
        <f>"+0"</f>
        <v>+0</v>
      </c>
      <c r="FT4" s="40"/>
      <c r="FU4" s="40"/>
      <c r="FV4" s="256"/>
      <c r="FW4" s="300" t="str">
        <f>"+1"</f>
        <v>+1</v>
      </c>
      <c r="FX4" s="40"/>
      <c r="FY4" s="40"/>
      <c r="FZ4" s="256"/>
      <c r="GA4" s="300" t="str">
        <f>"+2"</f>
        <v>+2</v>
      </c>
      <c r="GB4" s="40"/>
      <c r="GC4" s="40"/>
      <c r="GD4" s="256"/>
      <c r="GE4" s="300" t="str">
        <f>"+3"</f>
        <v>+3</v>
      </c>
      <c r="GF4" s="40"/>
      <c r="GG4" s="40"/>
      <c r="GH4" s="256"/>
      <c r="GI4" s="300" t="str">
        <f>"+4"</f>
        <v>+4</v>
      </c>
      <c r="GJ4" s="40"/>
      <c r="GK4" s="40"/>
      <c r="GL4" s="256"/>
      <c r="GM4" s="300" t="str">
        <f>"+5"</f>
        <v>+5</v>
      </c>
      <c r="GN4" s="40"/>
      <c r="GO4" s="40"/>
      <c r="GP4" s="256"/>
      <c r="GQ4" s="300" t="str">
        <f>"+6"</f>
        <v>+6</v>
      </c>
      <c r="GR4" s="40"/>
      <c r="GS4" s="40"/>
      <c r="GT4" s="256"/>
      <c r="GU4" s="300" t="str">
        <f>"+7"</f>
        <v>+7</v>
      </c>
      <c r="GV4" s="40"/>
      <c r="GW4" s="40"/>
      <c r="GX4" s="256"/>
      <c r="GY4" s="300" t="str">
        <f>"+8"</f>
        <v>+8</v>
      </c>
      <c r="GZ4" s="40"/>
      <c r="HA4" s="40"/>
      <c r="HB4" s="256"/>
      <c r="HC4" s="300" t="str">
        <f>"+9"</f>
        <v>+9</v>
      </c>
      <c r="HD4" s="40"/>
      <c r="HE4" s="40"/>
      <c r="HF4" s="256"/>
      <c r="HG4" s="300" t="str">
        <f>"+10"</f>
        <v>+10</v>
      </c>
      <c r="HH4" s="40"/>
      <c r="HI4" s="40"/>
      <c r="HJ4" s="256"/>
      <c r="HK4" s="300" t="str">
        <f>"+11"</f>
        <v>+11</v>
      </c>
      <c r="HL4" s="40"/>
      <c r="HM4" s="40"/>
      <c r="HN4" s="256"/>
      <c r="HO4" s="300" t="str">
        <f>"+12"</f>
        <v>+12</v>
      </c>
      <c r="HP4" s="40"/>
      <c r="HQ4" s="40"/>
      <c r="HR4" s="256"/>
      <c r="HS4" s="300" t="str">
        <f>"+13"</f>
        <v>+13</v>
      </c>
      <c r="HT4" s="40"/>
      <c r="HU4" s="40"/>
      <c r="HV4" s="256"/>
      <c r="HW4" s="300" t="str">
        <f>"+14"</f>
        <v>+14</v>
      </c>
      <c r="HX4" s="40"/>
      <c r="HY4" s="40"/>
      <c r="HZ4" s="256"/>
      <c r="IA4" s="300" t="str">
        <f>"+15"</f>
        <v>+15</v>
      </c>
      <c r="IB4" s="40"/>
      <c r="IC4" s="40"/>
      <c r="ID4" s="256"/>
    </row>
    <row r="5" spans="4:238" x14ac:dyDescent="0.4">
      <c r="D5" s="292" t="s">
        <v>122</v>
      </c>
      <c r="E5" s="292"/>
      <c r="F5" s="10"/>
      <c r="G5" s="307" t="s">
        <v>401</v>
      </c>
      <c r="H5" s="287"/>
      <c r="I5" s="287"/>
      <c r="J5" s="288"/>
      <c r="K5" s="289" t="s">
        <v>403</v>
      </c>
      <c r="L5" s="289"/>
      <c r="M5" s="289"/>
      <c r="N5" s="289"/>
      <c r="O5" s="289"/>
      <c r="P5" s="289"/>
      <c r="Q5" s="289"/>
      <c r="R5" s="289"/>
      <c r="S5" s="289"/>
      <c r="T5" s="289"/>
      <c r="U5" s="289"/>
      <c r="V5" s="290"/>
      <c r="Z5" s="285" t="s">
        <v>122</v>
      </c>
      <c r="AA5" s="285"/>
      <c r="AB5" s="285"/>
      <c r="AC5" s="10"/>
      <c r="AD5" s="286" t="s">
        <v>402</v>
      </c>
      <c r="AE5" s="287"/>
      <c r="AF5" s="287"/>
      <c r="AG5" s="288"/>
      <c r="AH5" s="289" t="s">
        <v>403</v>
      </c>
      <c r="AI5" s="289"/>
      <c r="AJ5" s="289"/>
      <c r="AK5" s="289"/>
      <c r="AL5" s="289"/>
      <c r="AM5" s="289"/>
      <c r="AN5" s="289"/>
      <c r="AO5" s="289"/>
      <c r="AP5" s="289"/>
      <c r="AQ5" s="289"/>
      <c r="AR5" s="289"/>
      <c r="AS5" s="290"/>
      <c r="AV5" s="285" t="s">
        <v>122</v>
      </c>
      <c r="AW5" s="285"/>
      <c r="AX5" s="285"/>
      <c r="AY5" s="10"/>
      <c r="AZ5" s="286" t="s">
        <v>405</v>
      </c>
      <c r="BA5" s="287"/>
      <c r="BB5" s="287"/>
      <c r="BC5" s="288"/>
      <c r="BD5" s="289" t="s">
        <v>403</v>
      </c>
      <c r="BE5" s="289"/>
      <c r="BF5" s="289"/>
      <c r="BG5" s="289"/>
      <c r="BH5" s="289"/>
      <c r="BI5" s="289"/>
      <c r="BJ5" s="289"/>
      <c r="BK5" s="289"/>
      <c r="BL5" s="289"/>
      <c r="BM5" s="289"/>
      <c r="BN5" s="289"/>
      <c r="BO5" s="290"/>
      <c r="BR5" s="292" t="s">
        <v>122</v>
      </c>
      <c r="BS5" s="292"/>
      <c r="BT5" s="10"/>
      <c r="BU5" s="286" t="s">
        <v>406</v>
      </c>
      <c r="BV5" s="287"/>
      <c r="BW5" s="287"/>
      <c r="BX5" s="288"/>
      <c r="BY5" s="289" t="s">
        <v>53</v>
      </c>
      <c r="BZ5" s="289"/>
      <c r="CA5" s="289"/>
      <c r="CB5" s="289"/>
      <c r="CC5" s="289"/>
      <c r="CD5" s="289"/>
      <c r="CE5" s="289"/>
      <c r="CF5" s="289"/>
      <c r="CG5" s="289"/>
      <c r="CH5" s="289"/>
      <c r="CI5" s="289"/>
      <c r="CJ5" s="290"/>
      <c r="CM5" s="285" t="s">
        <v>122</v>
      </c>
      <c r="CN5" s="285"/>
      <c r="CO5" s="285"/>
      <c r="CP5" s="1"/>
      <c r="CQ5" s="310" t="s">
        <v>407</v>
      </c>
      <c r="CR5" s="294"/>
      <c r="CS5" s="294"/>
      <c r="CT5" s="294"/>
      <c r="CU5" s="311" t="s">
        <v>412</v>
      </c>
      <c r="CV5" s="311"/>
      <c r="CW5" s="311"/>
      <c r="CX5" s="311"/>
      <c r="CY5" s="311"/>
      <c r="CZ5" s="311"/>
      <c r="DA5" s="311"/>
      <c r="DB5" s="311"/>
      <c r="DC5" s="311"/>
      <c r="DD5" s="311"/>
      <c r="DE5" s="311"/>
      <c r="DF5" s="311"/>
      <c r="DG5" s="311"/>
      <c r="DH5" s="311"/>
      <c r="DI5" s="311"/>
      <c r="DJ5" s="311"/>
      <c r="DK5" s="311"/>
      <c r="DL5" s="311"/>
      <c r="DM5" s="311"/>
      <c r="DN5" s="311"/>
      <c r="DO5" s="289" t="s">
        <v>411</v>
      </c>
      <c r="DP5" s="289"/>
      <c r="DQ5" s="289"/>
      <c r="DR5" s="289"/>
      <c r="DS5" s="289"/>
      <c r="DT5" s="289"/>
      <c r="DU5" s="289"/>
      <c r="DV5" s="290"/>
      <c r="DZ5" s="285" t="s">
        <v>122</v>
      </c>
      <c r="EA5" s="285"/>
      <c r="EB5" s="285"/>
      <c r="EC5" s="10"/>
      <c r="ED5" s="286" t="s">
        <v>408</v>
      </c>
      <c r="EE5" s="287"/>
      <c r="EF5" s="287"/>
      <c r="EG5" s="288"/>
      <c r="EH5" s="311" t="s">
        <v>412</v>
      </c>
      <c r="EI5" s="311"/>
      <c r="EJ5" s="311"/>
      <c r="EK5" s="311"/>
      <c r="EL5" s="311"/>
      <c r="EM5" s="311"/>
      <c r="EN5" s="311"/>
      <c r="EO5" s="311"/>
      <c r="EP5" s="311"/>
      <c r="EQ5" s="311"/>
      <c r="ER5" s="311"/>
      <c r="ES5" s="311"/>
      <c r="ET5" s="311"/>
      <c r="EU5" s="311"/>
      <c r="EV5" s="311"/>
      <c r="EW5" s="311"/>
      <c r="EX5" s="311"/>
      <c r="EY5" s="311"/>
      <c r="EZ5" s="311"/>
      <c r="FA5" s="311"/>
      <c r="FB5" s="289" t="s">
        <v>129</v>
      </c>
      <c r="FC5" s="289"/>
      <c r="FD5" s="289"/>
      <c r="FE5" s="289"/>
      <c r="FF5" s="289"/>
      <c r="FG5" s="289"/>
      <c r="FH5" s="289"/>
      <c r="FI5" s="290"/>
      <c r="FO5" s="292" t="s">
        <v>122</v>
      </c>
      <c r="FP5" s="292"/>
      <c r="FQ5" s="292"/>
      <c r="FR5" s="1"/>
      <c r="FS5" s="293" t="s">
        <v>409</v>
      </c>
      <c r="FT5" s="294"/>
      <c r="FU5" s="294"/>
      <c r="FV5" s="294"/>
      <c r="FW5" s="311" t="s">
        <v>412</v>
      </c>
      <c r="FX5" s="311"/>
      <c r="FY5" s="311"/>
      <c r="FZ5" s="311"/>
      <c r="GA5" s="311"/>
      <c r="GB5" s="311"/>
      <c r="GC5" s="311"/>
      <c r="GD5" s="311"/>
      <c r="GE5" s="311"/>
      <c r="GF5" s="311"/>
      <c r="GG5" s="311"/>
      <c r="GH5" s="311"/>
      <c r="GI5" s="311"/>
      <c r="GJ5" s="311"/>
      <c r="GK5" s="311"/>
      <c r="GL5" s="311"/>
      <c r="GM5" s="311"/>
      <c r="GN5" s="311"/>
      <c r="GO5" s="311"/>
      <c r="GP5" s="311"/>
      <c r="GQ5" s="289" t="s">
        <v>411</v>
      </c>
      <c r="GR5" s="289"/>
      <c r="GS5" s="289"/>
      <c r="GT5" s="289"/>
      <c r="GU5" s="289"/>
      <c r="GV5" s="289"/>
      <c r="GW5" s="289"/>
      <c r="GX5" s="289"/>
      <c r="GY5" s="282" t="s">
        <v>414</v>
      </c>
      <c r="GZ5" s="283"/>
      <c r="HA5" s="283"/>
      <c r="HB5" s="283"/>
      <c r="HC5" s="283"/>
      <c r="HD5" s="283"/>
      <c r="HE5" s="283"/>
      <c r="HF5" s="283"/>
      <c r="HG5" s="283"/>
      <c r="HH5" s="283"/>
      <c r="HI5" s="283"/>
      <c r="HJ5" s="283"/>
      <c r="HK5" s="283"/>
      <c r="HL5" s="283"/>
      <c r="HM5" s="283"/>
      <c r="HN5" s="283"/>
      <c r="HO5" s="283"/>
      <c r="HP5" s="283"/>
      <c r="HQ5" s="283"/>
      <c r="HR5" s="283"/>
      <c r="HS5" s="283"/>
      <c r="HT5" s="283"/>
      <c r="HU5" s="283"/>
      <c r="HV5" s="283"/>
      <c r="HW5" s="283"/>
      <c r="HX5" s="283"/>
      <c r="HY5" s="283"/>
      <c r="HZ5" s="283"/>
      <c r="IA5" s="283"/>
      <c r="IB5" s="283"/>
      <c r="IC5" s="283"/>
      <c r="ID5" s="284"/>
    </row>
    <row r="6" spans="4:238" ht="19.5" thickBot="1" x14ac:dyDescent="0.45">
      <c r="D6" s="216"/>
      <c r="E6" s="216"/>
      <c r="F6" s="11"/>
      <c r="G6" s="301" t="s">
        <v>128</v>
      </c>
      <c r="H6" s="302"/>
      <c r="I6" s="302"/>
      <c r="J6" s="302"/>
      <c r="K6" s="302" t="s">
        <v>123</v>
      </c>
      <c r="L6" s="302"/>
      <c r="M6" s="302"/>
      <c r="N6" s="302"/>
      <c r="O6" s="302" t="s">
        <v>124</v>
      </c>
      <c r="P6" s="302"/>
      <c r="Q6" s="302"/>
      <c r="R6" s="302"/>
      <c r="S6" s="302" t="s">
        <v>125</v>
      </c>
      <c r="T6" s="302"/>
      <c r="U6" s="302"/>
      <c r="V6" s="303"/>
      <c r="Z6" s="216"/>
      <c r="AA6" s="216"/>
      <c r="AB6" s="216"/>
      <c r="AC6" s="11"/>
      <c r="AD6" s="301" t="s">
        <v>128</v>
      </c>
      <c r="AE6" s="302"/>
      <c r="AF6" s="302"/>
      <c r="AG6" s="302"/>
      <c r="AH6" s="302" t="s">
        <v>123</v>
      </c>
      <c r="AI6" s="302"/>
      <c r="AJ6" s="302"/>
      <c r="AK6" s="302"/>
      <c r="AL6" s="302" t="s">
        <v>124</v>
      </c>
      <c r="AM6" s="302"/>
      <c r="AN6" s="302"/>
      <c r="AO6" s="302"/>
      <c r="AP6" s="302" t="s">
        <v>125</v>
      </c>
      <c r="AQ6" s="302"/>
      <c r="AR6" s="302"/>
      <c r="AS6" s="303"/>
      <c r="AV6" s="216"/>
      <c r="AW6" s="216"/>
      <c r="AX6" s="216"/>
      <c r="AY6" s="11"/>
      <c r="AZ6" s="301" t="s">
        <v>128</v>
      </c>
      <c r="BA6" s="302"/>
      <c r="BB6" s="302"/>
      <c r="BC6" s="302"/>
      <c r="BD6" s="302" t="s">
        <v>123</v>
      </c>
      <c r="BE6" s="302"/>
      <c r="BF6" s="302"/>
      <c r="BG6" s="302"/>
      <c r="BH6" s="302" t="s">
        <v>124</v>
      </c>
      <c r="BI6" s="302"/>
      <c r="BJ6" s="302"/>
      <c r="BK6" s="302"/>
      <c r="BL6" s="302" t="s">
        <v>125</v>
      </c>
      <c r="BM6" s="302"/>
      <c r="BN6" s="302"/>
      <c r="BO6" s="303"/>
      <c r="BR6" s="216"/>
      <c r="BS6" s="216"/>
      <c r="BT6" s="11"/>
      <c r="BU6" s="301" t="s">
        <v>128</v>
      </c>
      <c r="BV6" s="302"/>
      <c r="BW6" s="302"/>
      <c r="BX6" s="302"/>
      <c r="BY6" s="302" t="s">
        <v>123</v>
      </c>
      <c r="BZ6" s="302"/>
      <c r="CA6" s="302"/>
      <c r="CB6" s="302"/>
      <c r="CC6" s="302" t="s">
        <v>124</v>
      </c>
      <c r="CD6" s="302"/>
      <c r="CE6" s="302"/>
      <c r="CF6" s="302"/>
      <c r="CG6" s="302" t="s">
        <v>125</v>
      </c>
      <c r="CH6" s="302"/>
      <c r="CI6" s="302"/>
      <c r="CJ6" s="303"/>
      <c r="CM6" s="216"/>
      <c r="CN6" s="216"/>
      <c r="CO6" s="216"/>
      <c r="CQ6" s="291" t="s">
        <v>128</v>
      </c>
      <c r="CR6" s="280"/>
      <c r="CS6" s="280"/>
      <c r="CT6" s="280"/>
      <c r="CU6" s="280" t="s">
        <v>123</v>
      </c>
      <c r="CV6" s="280"/>
      <c r="CW6" s="280"/>
      <c r="CX6" s="280"/>
      <c r="CY6" s="280" t="s">
        <v>124</v>
      </c>
      <c r="CZ6" s="280"/>
      <c r="DA6" s="280"/>
      <c r="DB6" s="280"/>
      <c r="DC6" s="280" t="s">
        <v>125</v>
      </c>
      <c r="DD6" s="280"/>
      <c r="DE6" s="280"/>
      <c r="DF6" s="280"/>
      <c r="DG6" s="280" t="s">
        <v>127</v>
      </c>
      <c r="DH6" s="280"/>
      <c r="DI6" s="280"/>
      <c r="DJ6" s="280"/>
      <c r="DK6" s="280" t="s">
        <v>128</v>
      </c>
      <c r="DL6" s="280"/>
      <c r="DM6" s="280"/>
      <c r="DN6" s="280"/>
      <c r="DO6" s="280" t="s">
        <v>127</v>
      </c>
      <c r="DP6" s="280"/>
      <c r="DQ6" s="280"/>
      <c r="DR6" s="280"/>
      <c r="DS6" s="280" t="s">
        <v>128</v>
      </c>
      <c r="DT6" s="280"/>
      <c r="DU6" s="280"/>
      <c r="DV6" s="281"/>
      <c r="DZ6" s="216"/>
      <c r="EA6" s="216"/>
      <c r="EB6" s="285"/>
      <c r="EC6" s="11"/>
      <c r="ED6" s="291" t="s">
        <v>128</v>
      </c>
      <c r="EE6" s="280"/>
      <c r="EF6" s="280"/>
      <c r="EG6" s="280"/>
      <c r="EH6" s="280" t="s">
        <v>123</v>
      </c>
      <c r="EI6" s="280"/>
      <c r="EJ6" s="280"/>
      <c r="EK6" s="280"/>
      <c r="EL6" s="280" t="s">
        <v>124</v>
      </c>
      <c r="EM6" s="280"/>
      <c r="EN6" s="280"/>
      <c r="EO6" s="280"/>
      <c r="EP6" s="280" t="s">
        <v>125</v>
      </c>
      <c r="EQ6" s="280"/>
      <c r="ER6" s="280"/>
      <c r="ES6" s="280"/>
      <c r="ET6" s="280" t="s">
        <v>127</v>
      </c>
      <c r="EU6" s="280"/>
      <c r="EV6" s="280"/>
      <c r="EW6" s="280"/>
      <c r="EX6" s="280" t="s">
        <v>128</v>
      </c>
      <c r="EY6" s="280"/>
      <c r="EZ6" s="280"/>
      <c r="FA6" s="280"/>
      <c r="FB6" s="280" t="s">
        <v>127</v>
      </c>
      <c r="FC6" s="280"/>
      <c r="FD6" s="280"/>
      <c r="FE6" s="280"/>
      <c r="FF6" s="280" t="s">
        <v>128</v>
      </c>
      <c r="FG6" s="280"/>
      <c r="FH6" s="280"/>
      <c r="FI6" s="281"/>
      <c r="FO6" s="216"/>
      <c r="FP6" s="216"/>
      <c r="FQ6" s="216"/>
      <c r="FR6" s="13"/>
      <c r="FS6" s="291" t="s">
        <v>128</v>
      </c>
      <c r="FT6" s="280"/>
      <c r="FU6" s="280"/>
      <c r="FV6" s="280"/>
      <c r="FW6" s="280" t="s">
        <v>123</v>
      </c>
      <c r="FX6" s="280"/>
      <c r="FY6" s="280"/>
      <c r="FZ6" s="280"/>
      <c r="GA6" s="280" t="s">
        <v>124</v>
      </c>
      <c r="GB6" s="280"/>
      <c r="GC6" s="280"/>
      <c r="GD6" s="280"/>
      <c r="GE6" s="280" t="s">
        <v>125</v>
      </c>
      <c r="GF6" s="280"/>
      <c r="GG6" s="280"/>
      <c r="GH6" s="280"/>
      <c r="GI6" s="280" t="s">
        <v>127</v>
      </c>
      <c r="GJ6" s="280"/>
      <c r="GK6" s="280"/>
      <c r="GL6" s="280"/>
      <c r="GM6" s="280" t="s">
        <v>128</v>
      </c>
      <c r="GN6" s="280"/>
      <c r="GO6" s="280"/>
      <c r="GP6" s="280"/>
      <c r="GQ6" s="280" t="s">
        <v>127</v>
      </c>
      <c r="GR6" s="280"/>
      <c r="GS6" s="280"/>
      <c r="GT6" s="280"/>
      <c r="GU6" s="280" t="s">
        <v>128</v>
      </c>
      <c r="GV6" s="280"/>
      <c r="GW6" s="280"/>
      <c r="GX6" s="280"/>
      <c r="GY6" s="280" t="s">
        <v>134</v>
      </c>
      <c r="GZ6" s="280"/>
      <c r="HA6" s="280"/>
      <c r="HB6" s="280"/>
      <c r="HC6" s="280" t="s">
        <v>133</v>
      </c>
      <c r="HD6" s="280"/>
      <c r="HE6" s="280"/>
      <c r="HF6" s="280"/>
      <c r="HG6" s="280" t="s">
        <v>132</v>
      </c>
      <c r="HH6" s="280"/>
      <c r="HI6" s="280"/>
      <c r="HJ6" s="280"/>
      <c r="HK6" s="280" t="s">
        <v>123</v>
      </c>
      <c r="HL6" s="280"/>
      <c r="HM6" s="280"/>
      <c r="HN6" s="280"/>
      <c r="HO6" s="280" t="s">
        <v>124</v>
      </c>
      <c r="HP6" s="280"/>
      <c r="HQ6" s="280"/>
      <c r="HR6" s="280"/>
      <c r="HS6" s="280" t="s">
        <v>125</v>
      </c>
      <c r="HT6" s="280"/>
      <c r="HU6" s="280"/>
      <c r="HV6" s="280"/>
      <c r="HW6" s="280" t="s">
        <v>127</v>
      </c>
      <c r="HX6" s="280"/>
      <c r="HY6" s="280"/>
      <c r="HZ6" s="280"/>
      <c r="IA6" s="280" t="s">
        <v>128</v>
      </c>
      <c r="IB6" s="280"/>
      <c r="IC6" s="280"/>
      <c r="ID6" s="281"/>
    </row>
    <row r="7" spans="4:238" x14ac:dyDescent="0.4">
      <c r="D7" s="292" t="s">
        <v>126</v>
      </c>
      <c r="E7" s="292"/>
      <c r="F7" s="10"/>
      <c r="G7" s="304" t="s">
        <v>403</v>
      </c>
      <c r="H7" s="289"/>
      <c r="I7" s="289"/>
      <c r="J7" s="289"/>
      <c r="K7" s="289"/>
      <c r="L7" s="289"/>
      <c r="M7" s="289"/>
      <c r="N7" s="289"/>
      <c r="O7" s="289" t="s">
        <v>404</v>
      </c>
      <c r="P7" s="289"/>
      <c r="Q7" s="289"/>
      <c r="R7" s="289"/>
      <c r="S7" s="289"/>
      <c r="T7" s="289"/>
      <c r="U7" s="289"/>
      <c r="V7" s="290"/>
      <c r="Z7" s="285" t="s">
        <v>126</v>
      </c>
      <c r="AA7" s="285"/>
      <c r="AB7" s="285"/>
      <c r="AC7" s="10"/>
      <c r="AD7" s="304" t="s">
        <v>403</v>
      </c>
      <c r="AE7" s="289"/>
      <c r="AF7" s="289"/>
      <c r="AG7" s="289"/>
      <c r="AH7" s="289"/>
      <c r="AI7" s="289"/>
      <c r="AJ7" s="289"/>
      <c r="AK7" s="289"/>
      <c r="AL7" s="289" t="s">
        <v>129</v>
      </c>
      <c r="AM7" s="289"/>
      <c r="AN7" s="289"/>
      <c r="AO7" s="289"/>
      <c r="AP7" s="289"/>
      <c r="AQ7" s="289"/>
      <c r="AR7" s="289"/>
      <c r="AS7" s="290"/>
      <c r="AV7" s="285" t="s">
        <v>126</v>
      </c>
      <c r="AW7" s="285"/>
      <c r="AX7" s="285"/>
      <c r="AY7" s="10"/>
      <c r="AZ7" s="304" t="s">
        <v>403</v>
      </c>
      <c r="BA7" s="289"/>
      <c r="BB7" s="289"/>
      <c r="BC7" s="289"/>
      <c r="BD7" s="289"/>
      <c r="BE7" s="289"/>
      <c r="BF7" s="289"/>
      <c r="BG7" s="289"/>
      <c r="BH7" s="289" t="s">
        <v>404</v>
      </c>
      <c r="BI7" s="289"/>
      <c r="BJ7" s="289"/>
      <c r="BK7" s="289"/>
      <c r="BL7" s="289"/>
      <c r="BM7" s="289"/>
      <c r="BN7" s="289"/>
      <c r="BO7" s="290"/>
      <c r="BR7" s="292" t="s">
        <v>126</v>
      </c>
      <c r="BS7" s="292"/>
      <c r="BT7" s="10"/>
      <c r="BU7" s="304" t="s">
        <v>53</v>
      </c>
      <c r="BV7" s="289"/>
      <c r="BW7" s="289"/>
      <c r="BX7" s="289"/>
      <c r="BY7" s="289"/>
      <c r="BZ7" s="289"/>
      <c r="CA7" s="289"/>
      <c r="CB7" s="289"/>
      <c r="CC7" s="289" t="s">
        <v>129</v>
      </c>
      <c r="CD7" s="289"/>
      <c r="CE7" s="289"/>
      <c r="CF7" s="289"/>
      <c r="CG7" s="289"/>
      <c r="CH7" s="289"/>
      <c r="CI7" s="289"/>
      <c r="CJ7" s="290"/>
      <c r="CM7" s="285" t="s">
        <v>130</v>
      </c>
      <c r="CN7" s="285"/>
      <c r="CO7" s="285"/>
      <c r="CP7" s="10"/>
      <c r="CQ7" s="308" t="s">
        <v>410</v>
      </c>
      <c r="CR7" s="309"/>
      <c r="CS7" s="309"/>
      <c r="CT7" s="309"/>
      <c r="CU7" s="309"/>
      <c r="CV7" s="309"/>
      <c r="CW7" s="309"/>
      <c r="CX7" s="309"/>
      <c r="CY7" s="312" t="s">
        <v>413</v>
      </c>
      <c r="CZ7" s="313"/>
      <c r="DA7" s="313"/>
      <c r="DB7" s="313"/>
      <c r="DC7" s="313"/>
      <c r="DD7" s="313"/>
      <c r="DE7" s="313"/>
      <c r="DF7" s="313"/>
      <c r="DG7" s="313"/>
      <c r="DH7" s="313"/>
      <c r="DI7" s="313"/>
      <c r="DJ7" s="313"/>
      <c r="DK7" s="313"/>
      <c r="DL7" s="313"/>
      <c r="DM7" s="313"/>
      <c r="DN7" s="313"/>
      <c r="DO7" s="313"/>
      <c r="DP7" s="313"/>
      <c r="DQ7" s="313"/>
      <c r="DR7" s="313"/>
      <c r="DS7" s="313"/>
      <c r="DT7" s="313"/>
      <c r="DU7" s="313"/>
      <c r="DV7" s="314"/>
      <c r="EB7" s="1"/>
      <c r="EC7" s="1"/>
      <c r="FO7" s="292" t="s">
        <v>143</v>
      </c>
      <c r="FP7" s="292"/>
      <c r="FQ7" s="292"/>
      <c r="FR7" s="1"/>
      <c r="FS7" s="315" t="s">
        <v>147</v>
      </c>
      <c r="FT7" s="316"/>
      <c r="FU7" s="316"/>
      <c r="FV7" s="316"/>
      <c r="FW7" s="316"/>
      <c r="FX7" s="316"/>
      <c r="FY7" s="316"/>
      <c r="FZ7" s="316"/>
      <c r="GA7" s="316"/>
      <c r="GB7" s="316"/>
      <c r="GC7" s="316"/>
      <c r="GD7" s="316"/>
      <c r="GE7" s="316"/>
      <c r="GF7" s="316"/>
      <c r="GG7" s="316"/>
      <c r="GH7" s="316"/>
      <c r="GI7" s="316"/>
      <c r="GJ7" s="316"/>
      <c r="GK7" s="316"/>
      <c r="GL7" s="316"/>
      <c r="GM7" s="316"/>
      <c r="GN7" s="316"/>
      <c r="GO7" s="316"/>
      <c r="GP7" s="316"/>
      <c r="GQ7" s="316"/>
      <c r="GR7" s="316"/>
      <c r="GS7" s="316"/>
      <c r="GT7" s="316"/>
      <c r="GU7" s="316"/>
      <c r="GV7" s="316"/>
      <c r="GW7" s="316"/>
      <c r="GX7" s="316"/>
      <c r="GY7" s="316"/>
      <c r="GZ7" s="316"/>
      <c r="HA7" s="316"/>
      <c r="HB7" s="316"/>
      <c r="HC7" s="316"/>
      <c r="HD7" s="316"/>
      <c r="HE7" s="316"/>
      <c r="HF7" s="316"/>
      <c r="HG7" s="316"/>
      <c r="HH7" s="316"/>
      <c r="HI7" s="316"/>
      <c r="HJ7" s="316"/>
      <c r="HK7" s="316"/>
      <c r="HL7" s="316"/>
      <c r="HM7" s="316"/>
      <c r="HN7" s="316"/>
      <c r="HO7" s="316"/>
      <c r="HP7" s="316"/>
      <c r="HQ7" s="316"/>
      <c r="HR7" s="316"/>
      <c r="HS7" s="316"/>
      <c r="HT7" s="316"/>
      <c r="HU7" s="316"/>
      <c r="HV7" s="316"/>
      <c r="HW7" s="316"/>
      <c r="HX7" s="316"/>
      <c r="HY7" s="316"/>
      <c r="HZ7" s="316"/>
      <c r="IA7" s="316"/>
      <c r="IB7" s="316"/>
      <c r="IC7" s="316"/>
      <c r="ID7" s="317"/>
    </row>
    <row r="8" spans="4:238" ht="19.5" thickBot="1" x14ac:dyDescent="0.45">
      <c r="D8" s="216"/>
      <c r="E8" s="216"/>
      <c r="F8" s="12"/>
      <c r="G8" s="291" t="s">
        <v>127</v>
      </c>
      <c r="H8" s="280"/>
      <c r="I8" s="280"/>
      <c r="J8" s="280"/>
      <c r="K8" s="280" t="s">
        <v>128</v>
      </c>
      <c r="L8" s="280"/>
      <c r="M8" s="280"/>
      <c r="N8" s="280"/>
      <c r="O8" s="295" t="s">
        <v>127</v>
      </c>
      <c r="P8" s="305"/>
      <c r="Q8" s="305"/>
      <c r="R8" s="299"/>
      <c r="S8" s="295" t="s">
        <v>128</v>
      </c>
      <c r="T8" s="305"/>
      <c r="U8" s="305"/>
      <c r="V8" s="306"/>
      <c r="Z8" s="216"/>
      <c r="AA8" s="216"/>
      <c r="AB8" s="216"/>
      <c r="AC8" s="12"/>
      <c r="AD8" s="291" t="s">
        <v>127</v>
      </c>
      <c r="AE8" s="280"/>
      <c r="AF8" s="280"/>
      <c r="AG8" s="280"/>
      <c r="AH8" s="280" t="s">
        <v>128</v>
      </c>
      <c r="AI8" s="280"/>
      <c r="AJ8" s="280"/>
      <c r="AK8" s="295"/>
      <c r="AL8" s="280" t="s">
        <v>127</v>
      </c>
      <c r="AM8" s="280"/>
      <c r="AN8" s="280"/>
      <c r="AO8" s="280"/>
      <c r="AP8" s="280" t="s">
        <v>128</v>
      </c>
      <c r="AQ8" s="280"/>
      <c r="AR8" s="280"/>
      <c r="AS8" s="281"/>
      <c r="AV8" s="216"/>
      <c r="AW8" s="216"/>
      <c r="AX8" s="216"/>
      <c r="AY8" s="12"/>
      <c r="AZ8" s="291" t="s">
        <v>127</v>
      </c>
      <c r="BA8" s="280"/>
      <c r="BB8" s="280"/>
      <c r="BC8" s="280"/>
      <c r="BD8" s="280" t="s">
        <v>128</v>
      </c>
      <c r="BE8" s="280"/>
      <c r="BF8" s="280"/>
      <c r="BG8" s="280"/>
      <c r="BH8" s="280" t="s">
        <v>127</v>
      </c>
      <c r="BI8" s="280"/>
      <c r="BJ8" s="280"/>
      <c r="BK8" s="280"/>
      <c r="BL8" s="280" t="s">
        <v>128</v>
      </c>
      <c r="BM8" s="280"/>
      <c r="BN8" s="280"/>
      <c r="BO8" s="281"/>
      <c r="BR8" s="216"/>
      <c r="BS8" s="216"/>
      <c r="BT8" s="12"/>
      <c r="BU8" s="291" t="s">
        <v>127</v>
      </c>
      <c r="BV8" s="280"/>
      <c r="BW8" s="280"/>
      <c r="BX8" s="280"/>
      <c r="BY8" s="280" t="s">
        <v>128</v>
      </c>
      <c r="BZ8" s="280"/>
      <c r="CA8" s="280"/>
      <c r="CB8" s="280"/>
      <c r="CC8" s="280" t="s">
        <v>127</v>
      </c>
      <c r="CD8" s="280"/>
      <c r="CE8" s="280"/>
      <c r="CF8" s="280"/>
      <c r="CG8" s="280" t="s">
        <v>128</v>
      </c>
      <c r="CH8" s="280"/>
      <c r="CI8" s="280"/>
      <c r="CJ8" s="281"/>
      <c r="CM8" s="216"/>
      <c r="CN8" s="216"/>
      <c r="CO8" s="216"/>
      <c r="CP8" s="12"/>
      <c r="CQ8" s="291" t="s">
        <v>128</v>
      </c>
      <c r="CR8" s="280"/>
      <c r="CS8" s="280"/>
      <c r="CT8" s="280"/>
      <c r="CU8" s="280" t="s">
        <v>127</v>
      </c>
      <c r="CV8" s="280"/>
      <c r="CW8" s="280"/>
      <c r="CX8" s="280"/>
      <c r="CY8" s="280" t="s">
        <v>132</v>
      </c>
      <c r="CZ8" s="280"/>
      <c r="DA8" s="280"/>
      <c r="DB8" s="280"/>
      <c r="DC8" s="280" t="s">
        <v>123</v>
      </c>
      <c r="DD8" s="280"/>
      <c r="DE8" s="280"/>
      <c r="DF8" s="280"/>
      <c r="DG8" s="280" t="s">
        <v>124</v>
      </c>
      <c r="DH8" s="280"/>
      <c r="DI8" s="280"/>
      <c r="DJ8" s="280"/>
      <c r="DK8" s="280" t="s">
        <v>125</v>
      </c>
      <c r="DL8" s="280"/>
      <c r="DM8" s="280"/>
      <c r="DN8" s="280"/>
      <c r="DO8" s="280" t="s">
        <v>127</v>
      </c>
      <c r="DP8" s="280"/>
      <c r="DQ8" s="280"/>
      <c r="DR8" s="280"/>
      <c r="DS8" s="280" t="s">
        <v>128</v>
      </c>
      <c r="DT8" s="280"/>
      <c r="DU8" s="280"/>
      <c r="DV8" s="280"/>
      <c r="FO8" s="216"/>
      <c r="FP8" s="216"/>
      <c r="FQ8" s="216"/>
      <c r="FR8" s="13"/>
      <c r="FS8" s="291" t="s">
        <v>128</v>
      </c>
      <c r="FT8" s="280"/>
      <c r="FU8" s="280"/>
      <c r="FV8" s="280"/>
      <c r="FW8" s="280" t="s">
        <v>127</v>
      </c>
      <c r="FX8" s="280"/>
      <c r="FY8" s="280"/>
      <c r="FZ8" s="280"/>
      <c r="GA8" s="280" t="s">
        <v>125</v>
      </c>
      <c r="GB8" s="280"/>
      <c r="GC8" s="280"/>
      <c r="GD8" s="280"/>
      <c r="GE8" s="280" t="s">
        <v>124</v>
      </c>
      <c r="GF8" s="280"/>
      <c r="GG8" s="280"/>
      <c r="GH8" s="280"/>
      <c r="GI8" s="280" t="s">
        <v>123</v>
      </c>
      <c r="GJ8" s="280"/>
      <c r="GK8" s="280"/>
      <c r="GL8" s="280"/>
      <c r="GM8" s="280" t="s">
        <v>132</v>
      </c>
      <c r="GN8" s="280"/>
      <c r="GO8" s="280"/>
      <c r="GP8" s="280"/>
      <c r="GQ8" s="280" t="s">
        <v>133</v>
      </c>
      <c r="GR8" s="280"/>
      <c r="GS8" s="280"/>
      <c r="GT8" s="280"/>
      <c r="GU8" s="280" t="s">
        <v>134</v>
      </c>
      <c r="GV8" s="280"/>
      <c r="GW8" s="280"/>
      <c r="GX8" s="280"/>
      <c r="GY8" s="280" t="s">
        <v>135</v>
      </c>
      <c r="GZ8" s="280"/>
      <c r="HA8" s="280"/>
      <c r="HB8" s="280"/>
      <c r="HC8" s="280" t="s">
        <v>136</v>
      </c>
      <c r="HD8" s="280"/>
      <c r="HE8" s="280"/>
      <c r="HF8" s="280"/>
      <c r="HG8" s="280" t="s">
        <v>137</v>
      </c>
      <c r="HH8" s="280"/>
      <c r="HI8" s="280"/>
      <c r="HJ8" s="280"/>
      <c r="HK8" s="280" t="s">
        <v>138</v>
      </c>
      <c r="HL8" s="280"/>
      <c r="HM8" s="280"/>
      <c r="HN8" s="280"/>
      <c r="HO8" s="280" t="s">
        <v>139</v>
      </c>
      <c r="HP8" s="280"/>
      <c r="HQ8" s="280"/>
      <c r="HR8" s="280"/>
      <c r="HS8" s="280" t="s">
        <v>140</v>
      </c>
      <c r="HT8" s="280"/>
      <c r="HU8" s="280"/>
      <c r="HV8" s="280"/>
      <c r="HW8" s="280" t="s">
        <v>141</v>
      </c>
      <c r="HX8" s="280"/>
      <c r="HY8" s="280"/>
      <c r="HZ8" s="280"/>
      <c r="IA8" s="280" t="s">
        <v>142</v>
      </c>
      <c r="IB8" s="280"/>
      <c r="IC8" s="280"/>
      <c r="ID8" s="281"/>
    </row>
    <row r="9" spans="4:238" x14ac:dyDescent="0.4">
      <c r="Z9" s="285" t="s">
        <v>130</v>
      </c>
      <c r="AA9" s="285"/>
      <c r="AB9" s="285"/>
      <c r="AC9" s="10"/>
      <c r="AD9" s="296" t="s">
        <v>131</v>
      </c>
      <c r="AE9" s="297"/>
      <c r="AF9" s="297"/>
      <c r="AG9" s="297"/>
      <c r="AH9" s="297"/>
      <c r="AI9" s="297"/>
      <c r="AJ9" s="297"/>
      <c r="AK9" s="297"/>
      <c r="AL9" s="297"/>
      <c r="AM9" s="297"/>
      <c r="AN9" s="297"/>
      <c r="AO9" s="297"/>
      <c r="AP9" s="297"/>
      <c r="AQ9" s="297"/>
      <c r="AR9" s="297"/>
      <c r="AS9" s="298"/>
      <c r="AV9" s="285" t="s">
        <v>130</v>
      </c>
      <c r="AW9" s="285"/>
      <c r="AX9" s="285"/>
      <c r="AY9" s="10"/>
      <c r="AZ9" s="296" t="s">
        <v>131</v>
      </c>
      <c r="BA9" s="297"/>
      <c r="BB9" s="297"/>
      <c r="BC9" s="297"/>
      <c r="BD9" s="297"/>
      <c r="BE9" s="297"/>
      <c r="BF9" s="297"/>
      <c r="BG9" s="297"/>
      <c r="BH9" s="297"/>
      <c r="BI9" s="297"/>
      <c r="BJ9" s="297"/>
      <c r="BK9" s="297"/>
      <c r="BL9" s="297"/>
      <c r="BM9" s="297"/>
      <c r="BN9" s="297"/>
      <c r="BO9" s="298"/>
      <c r="CM9" s="285" t="s">
        <v>143</v>
      </c>
      <c r="CN9" s="285"/>
      <c r="CO9" s="285"/>
      <c r="CP9" s="10"/>
      <c r="CQ9" s="315" t="s">
        <v>149</v>
      </c>
      <c r="CR9" s="316"/>
      <c r="CS9" s="316"/>
      <c r="CT9" s="316"/>
      <c r="CU9" s="316"/>
      <c r="CV9" s="316"/>
      <c r="CW9" s="316"/>
      <c r="CX9" s="316"/>
      <c r="CY9" s="316"/>
      <c r="CZ9" s="316"/>
      <c r="DA9" s="316"/>
      <c r="DB9" s="316"/>
      <c r="DC9" s="316"/>
      <c r="DD9" s="316"/>
      <c r="DE9" s="316"/>
      <c r="DF9" s="316"/>
      <c r="DG9" s="316"/>
      <c r="DH9" s="316"/>
      <c r="DI9" s="316"/>
      <c r="DJ9" s="316"/>
      <c r="DK9" s="316"/>
      <c r="DL9" s="316"/>
      <c r="DM9" s="316"/>
      <c r="DN9" s="316"/>
      <c r="DO9" s="316"/>
      <c r="DP9" s="316"/>
      <c r="DQ9" s="316"/>
      <c r="DR9" s="316"/>
      <c r="DS9" s="316"/>
      <c r="DT9" s="316"/>
      <c r="DU9" s="316"/>
      <c r="DV9" s="317"/>
      <c r="FO9" s="292" t="s">
        <v>14</v>
      </c>
      <c r="FP9" s="292"/>
      <c r="FQ9" s="292"/>
      <c r="FR9" s="1"/>
      <c r="FS9" s="324" t="s">
        <v>14</v>
      </c>
      <c r="FT9" s="325"/>
      <c r="FU9" s="325"/>
      <c r="FV9" s="325"/>
      <c r="FW9" s="325"/>
      <c r="FX9" s="325"/>
      <c r="FY9" s="325"/>
      <c r="FZ9" s="325"/>
      <c r="GA9" s="325"/>
      <c r="GB9" s="325"/>
      <c r="GC9" s="325"/>
      <c r="GD9" s="325"/>
      <c r="GE9" s="325"/>
      <c r="GF9" s="325"/>
      <c r="GG9" s="325"/>
      <c r="GH9" s="325"/>
      <c r="GI9" s="325"/>
      <c r="GJ9" s="325"/>
      <c r="GK9" s="325"/>
      <c r="GL9" s="325"/>
      <c r="GM9" s="325"/>
      <c r="GN9" s="325"/>
      <c r="GO9" s="325"/>
      <c r="GP9" s="325"/>
      <c r="GQ9" s="325"/>
      <c r="GR9" s="325"/>
      <c r="GS9" s="325"/>
      <c r="GT9" s="325"/>
      <c r="GU9" s="325"/>
      <c r="GV9" s="325"/>
      <c r="GW9" s="325"/>
      <c r="GX9" s="325"/>
      <c r="GY9" s="325"/>
      <c r="GZ9" s="325"/>
      <c r="HA9" s="325"/>
      <c r="HB9" s="325"/>
      <c r="HC9" s="325"/>
      <c r="HD9" s="325"/>
      <c r="HE9" s="325"/>
      <c r="HF9" s="325"/>
      <c r="HG9" s="325"/>
      <c r="HH9" s="325"/>
      <c r="HI9" s="325"/>
      <c r="HJ9" s="325"/>
      <c r="HK9" s="325"/>
      <c r="HL9" s="325"/>
      <c r="HM9" s="325"/>
      <c r="HN9" s="325"/>
      <c r="HO9" s="325"/>
      <c r="HP9" s="325"/>
      <c r="HQ9" s="325"/>
      <c r="HR9" s="325"/>
      <c r="HS9" s="325"/>
      <c r="HT9" s="325"/>
      <c r="HU9" s="325"/>
      <c r="HV9" s="325"/>
      <c r="HW9" s="325"/>
      <c r="HX9" s="325"/>
      <c r="HY9" s="325"/>
      <c r="HZ9" s="325"/>
      <c r="IA9" s="325"/>
      <c r="IB9" s="325"/>
      <c r="IC9" s="325"/>
      <c r="ID9" s="326"/>
    </row>
    <row r="10" spans="4:238" ht="19.5" thickBot="1" x14ac:dyDescent="0.45">
      <c r="Z10" s="216"/>
      <c r="AA10" s="216"/>
      <c r="AB10" s="216"/>
      <c r="AC10" s="12"/>
      <c r="AD10" s="291" t="s">
        <v>128</v>
      </c>
      <c r="AE10" s="280"/>
      <c r="AF10" s="280"/>
      <c r="AG10" s="280"/>
      <c r="AH10" s="299" t="s">
        <v>127</v>
      </c>
      <c r="AI10" s="280"/>
      <c r="AJ10" s="280"/>
      <c r="AK10" s="280"/>
      <c r="AL10" s="280" t="s">
        <v>125</v>
      </c>
      <c r="AM10" s="280"/>
      <c r="AN10" s="280"/>
      <c r="AO10" s="295"/>
      <c r="AP10" s="280" t="s">
        <v>124</v>
      </c>
      <c r="AQ10" s="280"/>
      <c r="AR10" s="280"/>
      <c r="AS10" s="281"/>
      <c r="AV10" s="216"/>
      <c r="AW10" s="216"/>
      <c r="AX10" s="216"/>
      <c r="AY10" s="12"/>
      <c r="AZ10" s="291" t="s">
        <v>128</v>
      </c>
      <c r="BA10" s="280"/>
      <c r="BB10" s="280"/>
      <c r="BC10" s="280"/>
      <c r="BD10" s="299" t="s">
        <v>127</v>
      </c>
      <c r="BE10" s="280"/>
      <c r="BF10" s="280"/>
      <c r="BG10" s="280"/>
      <c r="BH10" s="280" t="s">
        <v>125</v>
      </c>
      <c r="BI10" s="280"/>
      <c r="BJ10" s="280"/>
      <c r="BK10" s="295"/>
      <c r="BL10" s="280" t="s">
        <v>124</v>
      </c>
      <c r="BM10" s="280"/>
      <c r="BN10" s="280"/>
      <c r="BO10" s="281"/>
      <c r="CM10" s="216"/>
      <c r="CN10" s="216"/>
      <c r="CO10" s="216"/>
      <c r="CP10" s="12"/>
      <c r="CQ10" s="291" t="s">
        <v>128</v>
      </c>
      <c r="CR10" s="280"/>
      <c r="CS10" s="280"/>
      <c r="CT10" s="280"/>
      <c r="CU10" s="280" t="s">
        <v>127</v>
      </c>
      <c r="CV10" s="280"/>
      <c r="CW10" s="280"/>
      <c r="CX10" s="280"/>
      <c r="CY10" s="280" t="s">
        <v>125</v>
      </c>
      <c r="CZ10" s="280"/>
      <c r="DA10" s="280"/>
      <c r="DB10" s="280"/>
      <c r="DC10" s="280" t="s">
        <v>124</v>
      </c>
      <c r="DD10" s="280"/>
      <c r="DE10" s="280"/>
      <c r="DF10" s="280"/>
      <c r="DG10" s="280" t="s">
        <v>123</v>
      </c>
      <c r="DH10" s="280"/>
      <c r="DI10" s="280"/>
      <c r="DJ10" s="280"/>
      <c r="DK10" s="280" t="s">
        <v>132</v>
      </c>
      <c r="DL10" s="280"/>
      <c r="DM10" s="280"/>
      <c r="DN10" s="280"/>
      <c r="DO10" s="280" t="s">
        <v>133</v>
      </c>
      <c r="DP10" s="280"/>
      <c r="DQ10" s="280"/>
      <c r="DR10" s="280"/>
      <c r="DS10" s="280" t="s">
        <v>134</v>
      </c>
      <c r="DT10" s="280"/>
      <c r="DU10" s="280"/>
      <c r="DV10" s="281"/>
      <c r="FO10" s="216"/>
      <c r="FP10" s="216"/>
      <c r="FQ10" s="216"/>
      <c r="FR10" s="13"/>
      <c r="FS10" s="327"/>
      <c r="FT10" s="328"/>
      <c r="FU10" s="328"/>
      <c r="FV10" s="328"/>
      <c r="FW10" s="328"/>
      <c r="FX10" s="328"/>
      <c r="FY10" s="328"/>
      <c r="FZ10" s="328"/>
      <c r="GA10" s="328"/>
      <c r="GB10" s="328"/>
      <c r="GC10" s="328"/>
      <c r="GD10" s="328"/>
      <c r="GE10" s="328"/>
      <c r="GF10" s="328"/>
      <c r="GG10" s="328"/>
      <c r="GH10" s="328"/>
      <c r="GI10" s="328"/>
      <c r="GJ10" s="328"/>
      <c r="GK10" s="328"/>
      <c r="GL10" s="328"/>
      <c r="GM10" s="328"/>
      <c r="GN10" s="328"/>
      <c r="GO10" s="328"/>
      <c r="GP10" s="328"/>
      <c r="GQ10" s="328"/>
      <c r="GR10" s="328"/>
      <c r="GS10" s="328"/>
      <c r="GT10" s="328"/>
      <c r="GU10" s="328"/>
      <c r="GV10" s="328"/>
      <c r="GW10" s="328"/>
      <c r="GX10" s="328"/>
      <c r="GY10" s="328"/>
      <c r="GZ10" s="328"/>
      <c r="HA10" s="328"/>
      <c r="HB10" s="328"/>
      <c r="HC10" s="328"/>
      <c r="HD10" s="328"/>
      <c r="HE10" s="328"/>
      <c r="HF10" s="328"/>
      <c r="HG10" s="328"/>
      <c r="HH10" s="328"/>
      <c r="HI10" s="328"/>
      <c r="HJ10" s="328"/>
      <c r="HK10" s="328"/>
      <c r="HL10" s="328"/>
      <c r="HM10" s="328"/>
      <c r="HN10" s="328"/>
      <c r="HO10" s="328"/>
      <c r="HP10" s="328"/>
      <c r="HQ10" s="328"/>
      <c r="HR10" s="328"/>
      <c r="HS10" s="328"/>
      <c r="HT10" s="328"/>
      <c r="HU10" s="328"/>
      <c r="HV10" s="328"/>
      <c r="HW10" s="328"/>
      <c r="HX10" s="328"/>
      <c r="HY10" s="328"/>
      <c r="HZ10" s="328"/>
      <c r="IA10" s="328"/>
      <c r="IB10" s="328"/>
      <c r="IC10" s="328"/>
      <c r="ID10" s="329"/>
    </row>
    <row r="11" spans="4:238" x14ac:dyDescent="0.4">
      <c r="CM11" s="285" t="s">
        <v>144</v>
      </c>
      <c r="CN11" s="285"/>
      <c r="CO11" s="285"/>
      <c r="CP11" s="10"/>
      <c r="CQ11" s="315" t="s">
        <v>151</v>
      </c>
      <c r="CR11" s="316"/>
      <c r="CS11" s="316"/>
      <c r="CT11" s="316"/>
      <c r="CU11" s="316"/>
      <c r="CV11" s="316"/>
      <c r="CW11" s="316"/>
      <c r="CX11" s="316"/>
      <c r="CY11" s="316"/>
      <c r="CZ11" s="316"/>
      <c r="DA11" s="316"/>
      <c r="DB11" s="316"/>
      <c r="DC11" s="316"/>
      <c r="DD11" s="316"/>
      <c r="DE11" s="316"/>
      <c r="DF11" s="316"/>
      <c r="DG11" s="316"/>
      <c r="DH11" s="316"/>
      <c r="DI11" s="316"/>
      <c r="DJ11" s="316"/>
      <c r="DK11" s="316"/>
      <c r="DL11" s="316"/>
      <c r="DM11" s="316"/>
      <c r="DN11" s="316"/>
      <c r="DO11" s="316"/>
      <c r="DP11" s="316"/>
      <c r="DQ11" s="316"/>
      <c r="DR11" s="316"/>
      <c r="DS11" s="316"/>
      <c r="DT11" s="316"/>
      <c r="DU11" s="316"/>
      <c r="DV11" s="317"/>
      <c r="FO11" s="292" t="s">
        <v>145</v>
      </c>
      <c r="FP11" s="292"/>
      <c r="FQ11" s="292"/>
      <c r="FR11" s="1"/>
      <c r="FS11" s="315" t="s">
        <v>148</v>
      </c>
      <c r="FT11" s="316"/>
      <c r="FU11" s="316"/>
      <c r="FV11" s="316"/>
      <c r="FW11" s="316"/>
      <c r="FX11" s="316"/>
      <c r="FY11" s="316"/>
      <c r="FZ11" s="316"/>
      <c r="GA11" s="316"/>
      <c r="GB11" s="316"/>
      <c r="GC11" s="316"/>
      <c r="GD11" s="316"/>
      <c r="GE11" s="316"/>
      <c r="GF11" s="316"/>
      <c r="GG11" s="316"/>
      <c r="GH11" s="316"/>
      <c r="GI11" s="316"/>
      <c r="GJ11" s="316"/>
      <c r="GK11" s="316"/>
      <c r="GL11" s="316"/>
      <c r="GM11" s="316"/>
      <c r="GN11" s="316"/>
      <c r="GO11" s="316"/>
      <c r="GP11" s="316"/>
      <c r="GQ11" s="316"/>
      <c r="GR11" s="316"/>
      <c r="GS11" s="316"/>
      <c r="GT11" s="316"/>
      <c r="GU11" s="316"/>
      <c r="GV11" s="316"/>
      <c r="GW11" s="316"/>
      <c r="GX11" s="316"/>
      <c r="GY11" s="316"/>
      <c r="GZ11" s="316"/>
      <c r="HA11" s="316"/>
      <c r="HB11" s="316"/>
      <c r="HC11" s="316"/>
      <c r="HD11" s="316"/>
      <c r="HE11" s="316"/>
      <c r="HF11" s="316"/>
      <c r="HG11" s="316"/>
      <c r="HH11" s="316"/>
      <c r="HI11" s="316"/>
      <c r="HJ11" s="316"/>
      <c r="HK11" s="316"/>
      <c r="HL11" s="316"/>
      <c r="HM11" s="316"/>
      <c r="HN11" s="316"/>
      <c r="HO11" s="316"/>
      <c r="HP11" s="316"/>
      <c r="HQ11" s="316"/>
      <c r="HR11" s="316"/>
      <c r="HS11" s="316"/>
      <c r="HT11" s="316"/>
      <c r="HU11" s="316"/>
      <c r="HV11" s="316"/>
      <c r="HW11" s="316"/>
      <c r="HX11" s="316"/>
      <c r="HY11" s="316"/>
      <c r="HZ11" s="316"/>
      <c r="IA11" s="316"/>
      <c r="IB11" s="316"/>
      <c r="IC11" s="316"/>
      <c r="ID11" s="317"/>
    </row>
    <row r="12" spans="4:238" ht="19.5" thickBot="1" x14ac:dyDescent="0.45">
      <c r="CM12" s="216"/>
      <c r="CN12" s="216"/>
      <c r="CO12" s="216"/>
      <c r="CP12" s="12"/>
      <c r="CQ12" s="291" t="s">
        <v>135</v>
      </c>
      <c r="CR12" s="280"/>
      <c r="CS12" s="280"/>
      <c r="CT12" s="280"/>
      <c r="CU12" s="280" t="s">
        <v>136</v>
      </c>
      <c r="CV12" s="280"/>
      <c r="CW12" s="280"/>
      <c r="CX12" s="280"/>
      <c r="CY12" s="280" t="s">
        <v>137</v>
      </c>
      <c r="CZ12" s="280"/>
      <c r="DA12" s="280"/>
      <c r="DB12" s="280"/>
      <c r="DC12" s="280" t="s">
        <v>138</v>
      </c>
      <c r="DD12" s="280"/>
      <c r="DE12" s="280"/>
      <c r="DF12" s="280"/>
      <c r="DG12" s="280" t="s">
        <v>139</v>
      </c>
      <c r="DH12" s="280"/>
      <c r="DI12" s="280"/>
      <c r="DJ12" s="280"/>
      <c r="DK12" s="280" t="s">
        <v>140</v>
      </c>
      <c r="DL12" s="280"/>
      <c r="DM12" s="280"/>
      <c r="DN12" s="280"/>
      <c r="DO12" s="280" t="s">
        <v>141</v>
      </c>
      <c r="DP12" s="280"/>
      <c r="DQ12" s="280"/>
      <c r="DR12" s="280"/>
      <c r="DS12" s="280" t="s">
        <v>142</v>
      </c>
      <c r="DT12" s="280"/>
      <c r="DU12" s="280"/>
      <c r="DV12" s="281"/>
      <c r="FO12" s="216"/>
      <c r="FP12" s="216"/>
      <c r="FQ12" s="216"/>
      <c r="FR12" s="13"/>
      <c r="FS12" s="291" t="s">
        <v>128</v>
      </c>
      <c r="FT12" s="280"/>
      <c r="FU12" s="280"/>
      <c r="FV12" s="280"/>
      <c r="FW12" s="280" t="s">
        <v>127</v>
      </c>
      <c r="FX12" s="280"/>
      <c r="FY12" s="280"/>
      <c r="FZ12" s="280"/>
      <c r="GA12" s="280" t="s">
        <v>125</v>
      </c>
      <c r="GB12" s="280"/>
      <c r="GC12" s="280"/>
      <c r="GD12" s="280"/>
      <c r="GE12" s="280" t="s">
        <v>124</v>
      </c>
      <c r="GF12" s="280"/>
      <c r="GG12" s="280"/>
      <c r="GH12" s="280"/>
      <c r="GI12" s="280" t="s">
        <v>123</v>
      </c>
      <c r="GJ12" s="280"/>
      <c r="GK12" s="280"/>
      <c r="GL12" s="280"/>
      <c r="GM12" s="280" t="s">
        <v>132</v>
      </c>
      <c r="GN12" s="280"/>
      <c r="GO12" s="280"/>
      <c r="GP12" s="280"/>
      <c r="GQ12" s="280" t="s">
        <v>133</v>
      </c>
      <c r="GR12" s="280"/>
      <c r="GS12" s="280"/>
      <c r="GT12" s="280"/>
      <c r="GU12" s="280" t="s">
        <v>134</v>
      </c>
      <c r="GV12" s="280"/>
      <c r="GW12" s="280"/>
      <c r="GX12" s="280"/>
      <c r="GY12" s="280" t="s">
        <v>135</v>
      </c>
      <c r="GZ12" s="280"/>
      <c r="HA12" s="280"/>
      <c r="HB12" s="280"/>
      <c r="HC12" s="280" t="s">
        <v>136</v>
      </c>
      <c r="HD12" s="280"/>
      <c r="HE12" s="280"/>
      <c r="HF12" s="280"/>
      <c r="HG12" s="280" t="s">
        <v>137</v>
      </c>
      <c r="HH12" s="280"/>
      <c r="HI12" s="280"/>
      <c r="HJ12" s="280"/>
      <c r="HK12" s="280" t="s">
        <v>138</v>
      </c>
      <c r="HL12" s="280"/>
      <c r="HM12" s="280"/>
      <c r="HN12" s="280"/>
      <c r="HO12" s="280" t="s">
        <v>139</v>
      </c>
      <c r="HP12" s="280"/>
      <c r="HQ12" s="280"/>
      <c r="HR12" s="280"/>
      <c r="HS12" s="280" t="s">
        <v>140</v>
      </c>
      <c r="HT12" s="280"/>
      <c r="HU12" s="280"/>
      <c r="HV12" s="280"/>
      <c r="HW12" s="280" t="s">
        <v>141</v>
      </c>
      <c r="HX12" s="280"/>
      <c r="HY12" s="280"/>
      <c r="HZ12" s="280"/>
      <c r="IA12" s="280" t="s">
        <v>142</v>
      </c>
      <c r="IB12" s="280"/>
      <c r="IC12" s="280"/>
      <c r="ID12" s="281"/>
    </row>
    <row r="13" spans="4:238" x14ac:dyDescent="0.4">
      <c r="CM13" s="285" t="s">
        <v>14</v>
      </c>
      <c r="CN13" s="285"/>
      <c r="CO13" s="285"/>
      <c r="CP13" s="10"/>
      <c r="CQ13" s="318" t="s">
        <v>14</v>
      </c>
      <c r="CR13" s="319"/>
      <c r="CS13" s="319"/>
      <c r="CT13" s="319"/>
      <c r="CU13" s="319"/>
      <c r="CV13" s="319"/>
      <c r="CW13" s="319"/>
      <c r="CX13" s="319"/>
      <c r="CY13" s="319"/>
      <c r="CZ13" s="319"/>
      <c r="DA13" s="319"/>
      <c r="DB13" s="319"/>
      <c r="DC13" s="319"/>
      <c r="DD13" s="319"/>
      <c r="DE13" s="319"/>
      <c r="DF13" s="319"/>
      <c r="DG13" s="319"/>
      <c r="DH13" s="319"/>
      <c r="DI13" s="319"/>
      <c r="DJ13" s="319"/>
      <c r="DK13" s="319"/>
      <c r="DL13" s="319"/>
      <c r="DM13" s="319"/>
      <c r="DN13" s="319"/>
      <c r="DO13" s="319"/>
      <c r="DP13" s="319"/>
      <c r="DQ13" s="319"/>
      <c r="DR13" s="319"/>
      <c r="DS13" s="319"/>
      <c r="DT13" s="319"/>
      <c r="DU13" s="319"/>
      <c r="DV13" s="320"/>
    </row>
    <row r="14" spans="4:238" ht="19.5" thickBot="1" x14ac:dyDescent="0.45">
      <c r="CM14" s="216"/>
      <c r="CN14" s="216"/>
      <c r="CO14" s="216"/>
      <c r="CP14" s="12"/>
      <c r="CQ14" s="321"/>
      <c r="CR14" s="322"/>
      <c r="CS14" s="322"/>
      <c r="CT14" s="322"/>
      <c r="CU14" s="322"/>
      <c r="CV14" s="322"/>
      <c r="CW14" s="322"/>
      <c r="CX14" s="322"/>
      <c r="CY14" s="322"/>
      <c r="CZ14" s="322"/>
      <c r="DA14" s="322"/>
      <c r="DB14" s="322"/>
      <c r="DC14" s="322"/>
      <c r="DD14" s="322"/>
      <c r="DE14" s="322"/>
      <c r="DF14" s="322"/>
      <c r="DG14" s="322"/>
      <c r="DH14" s="322"/>
      <c r="DI14" s="322"/>
      <c r="DJ14" s="322"/>
      <c r="DK14" s="322"/>
      <c r="DL14" s="322"/>
      <c r="DM14" s="322"/>
      <c r="DN14" s="322"/>
      <c r="DO14" s="322"/>
      <c r="DP14" s="322"/>
      <c r="DQ14" s="322"/>
      <c r="DR14" s="322"/>
      <c r="DS14" s="322"/>
      <c r="DT14" s="322"/>
      <c r="DU14" s="322"/>
      <c r="DV14" s="323"/>
    </row>
    <row r="15" spans="4:238" x14ac:dyDescent="0.4">
      <c r="CM15" s="285" t="s">
        <v>145</v>
      </c>
      <c r="CN15" s="285"/>
      <c r="CO15" s="285"/>
      <c r="CP15" s="10"/>
      <c r="CQ15" s="315" t="s">
        <v>150</v>
      </c>
      <c r="CR15" s="316"/>
      <c r="CS15" s="316"/>
      <c r="CT15" s="316"/>
      <c r="CU15" s="316"/>
      <c r="CV15" s="316"/>
      <c r="CW15" s="316"/>
      <c r="CX15" s="316"/>
      <c r="CY15" s="316"/>
      <c r="CZ15" s="316"/>
      <c r="DA15" s="316"/>
      <c r="DB15" s="316"/>
      <c r="DC15" s="316"/>
      <c r="DD15" s="316"/>
      <c r="DE15" s="316"/>
      <c r="DF15" s="316"/>
      <c r="DG15" s="316"/>
      <c r="DH15" s="316"/>
      <c r="DI15" s="316"/>
      <c r="DJ15" s="316"/>
      <c r="DK15" s="316"/>
      <c r="DL15" s="316"/>
      <c r="DM15" s="316"/>
      <c r="DN15" s="316"/>
      <c r="DO15" s="316"/>
      <c r="DP15" s="316"/>
      <c r="DQ15" s="316"/>
      <c r="DR15" s="316"/>
      <c r="DS15" s="316"/>
      <c r="DT15" s="316"/>
      <c r="DU15" s="316"/>
      <c r="DV15" s="317"/>
    </row>
    <row r="16" spans="4:238" ht="19.5" thickBot="1" x14ac:dyDescent="0.45">
      <c r="CM16" s="216"/>
      <c r="CN16" s="216"/>
      <c r="CO16" s="216"/>
      <c r="CP16" s="12"/>
      <c r="CQ16" s="291" t="s">
        <v>128</v>
      </c>
      <c r="CR16" s="280"/>
      <c r="CS16" s="280"/>
      <c r="CT16" s="280"/>
      <c r="CU16" s="280" t="s">
        <v>127</v>
      </c>
      <c r="CV16" s="280"/>
      <c r="CW16" s="280"/>
      <c r="CX16" s="280"/>
      <c r="CY16" s="280" t="s">
        <v>125</v>
      </c>
      <c r="CZ16" s="280"/>
      <c r="DA16" s="280"/>
      <c r="DB16" s="280"/>
      <c r="DC16" s="280" t="s">
        <v>124</v>
      </c>
      <c r="DD16" s="280"/>
      <c r="DE16" s="280"/>
      <c r="DF16" s="280"/>
      <c r="DG16" s="280" t="s">
        <v>123</v>
      </c>
      <c r="DH16" s="280"/>
      <c r="DI16" s="280"/>
      <c r="DJ16" s="280"/>
      <c r="DK16" s="280" t="s">
        <v>132</v>
      </c>
      <c r="DL16" s="280"/>
      <c r="DM16" s="280"/>
      <c r="DN16" s="280"/>
      <c r="DO16" s="280" t="s">
        <v>133</v>
      </c>
      <c r="DP16" s="280"/>
      <c r="DQ16" s="280"/>
      <c r="DR16" s="280"/>
      <c r="DS16" s="280" t="s">
        <v>134</v>
      </c>
      <c r="DT16" s="280"/>
      <c r="DU16" s="280"/>
      <c r="DV16" s="281"/>
    </row>
    <row r="17" spans="91:238" x14ac:dyDescent="0.4">
      <c r="CM17" s="285" t="s">
        <v>146</v>
      </c>
      <c r="CN17" s="285"/>
      <c r="CO17" s="285"/>
      <c r="CP17" s="10"/>
      <c r="CQ17" s="315" t="s">
        <v>150</v>
      </c>
      <c r="CR17" s="316"/>
      <c r="CS17" s="316"/>
      <c r="CT17" s="316"/>
      <c r="CU17" s="316"/>
      <c r="CV17" s="316"/>
      <c r="CW17" s="316"/>
      <c r="CX17" s="316"/>
      <c r="CY17" s="316"/>
      <c r="CZ17" s="316"/>
      <c r="DA17" s="316"/>
      <c r="DB17" s="316"/>
      <c r="DC17" s="316"/>
      <c r="DD17" s="316"/>
      <c r="DE17" s="316"/>
      <c r="DF17" s="316"/>
      <c r="DG17" s="316"/>
      <c r="DH17" s="316"/>
      <c r="DI17" s="316"/>
      <c r="DJ17" s="316"/>
      <c r="DK17" s="316"/>
      <c r="DL17" s="316"/>
      <c r="DM17" s="316"/>
      <c r="DN17" s="316"/>
      <c r="DO17" s="316"/>
      <c r="DP17" s="316"/>
      <c r="DQ17" s="316"/>
      <c r="DR17" s="316"/>
      <c r="DS17" s="316"/>
      <c r="DT17" s="316"/>
      <c r="DU17" s="316"/>
      <c r="DV17" s="317"/>
    </row>
    <row r="18" spans="91:238" ht="19.5" thickBot="1" x14ac:dyDescent="0.45">
      <c r="CM18" s="216"/>
      <c r="CN18" s="216"/>
      <c r="CO18" s="216"/>
      <c r="CP18" s="12"/>
      <c r="CQ18" s="291" t="s">
        <v>135</v>
      </c>
      <c r="CR18" s="280"/>
      <c r="CS18" s="280"/>
      <c r="CT18" s="280"/>
      <c r="CU18" s="280" t="s">
        <v>136</v>
      </c>
      <c r="CV18" s="280"/>
      <c r="CW18" s="280"/>
      <c r="CX18" s="280"/>
      <c r="CY18" s="280" t="s">
        <v>137</v>
      </c>
      <c r="CZ18" s="280"/>
      <c r="DA18" s="280"/>
      <c r="DB18" s="280"/>
      <c r="DC18" s="280" t="s">
        <v>138</v>
      </c>
      <c r="DD18" s="280"/>
      <c r="DE18" s="280"/>
      <c r="DF18" s="280"/>
      <c r="DG18" s="280" t="s">
        <v>139</v>
      </c>
      <c r="DH18" s="280"/>
      <c r="DI18" s="280"/>
      <c r="DJ18" s="280"/>
      <c r="DK18" s="280" t="s">
        <v>140</v>
      </c>
      <c r="DL18" s="280"/>
      <c r="DM18" s="280"/>
      <c r="DN18" s="280"/>
      <c r="DO18" s="280" t="s">
        <v>141</v>
      </c>
      <c r="DP18" s="280"/>
      <c r="DQ18" s="280"/>
      <c r="DR18" s="280"/>
      <c r="DS18" s="280" t="s">
        <v>142</v>
      </c>
      <c r="DT18" s="280"/>
      <c r="DU18" s="280"/>
      <c r="DV18" s="281"/>
    </row>
    <row r="19" spans="91:238" ht="19.5" thickBot="1" x14ac:dyDescent="0.45">
      <c r="FR19" s="2"/>
      <c r="FS19" s="300" t="str">
        <f>"+0"</f>
        <v>+0</v>
      </c>
      <c r="FT19" s="40"/>
      <c r="FU19" s="40"/>
      <c r="FV19" s="256"/>
      <c r="FW19" s="300" t="str">
        <f>"+1"</f>
        <v>+1</v>
      </c>
      <c r="FX19" s="40"/>
      <c r="FY19" s="40"/>
      <c r="FZ19" s="256"/>
      <c r="GA19" s="300" t="str">
        <f>"+2"</f>
        <v>+2</v>
      </c>
      <c r="GB19" s="40"/>
      <c r="GC19" s="40"/>
      <c r="GD19" s="256"/>
      <c r="GE19" s="300" t="str">
        <f>"+3"</f>
        <v>+3</v>
      </c>
      <c r="GF19" s="40"/>
      <c r="GG19" s="40"/>
      <c r="GH19" s="256"/>
      <c r="GI19" s="300" t="str">
        <f>"+4"</f>
        <v>+4</v>
      </c>
      <c r="GJ19" s="40"/>
      <c r="GK19" s="40"/>
      <c r="GL19" s="256"/>
      <c r="GM19" s="300" t="str">
        <f>"+5"</f>
        <v>+5</v>
      </c>
      <c r="GN19" s="40"/>
      <c r="GO19" s="40"/>
      <c r="GP19" s="256"/>
      <c r="GQ19" s="330" t="str">
        <f>"+6"</f>
        <v>+6</v>
      </c>
      <c r="GR19" s="40"/>
      <c r="GS19" s="40"/>
      <c r="GT19" s="256"/>
      <c r="GU19" s="300" t="str">
        <f>"+7"</f>
        <v>+7</v>
      </c>
      <c r="GV19" s="40"/>
      <c r="GW19" s="40"/>
      <c r="GX19" s="256"/>
      <c r="GY19" s="300" t="str">
        <f>"+8"</f>
        <v>+8</v>
      </c>
      <c r="GZ19" s="40"/>
      <c r="HA19" s="40"/>
      <c r="HB19" s="256"/>
      <c r="HC19" s="300" t="str">
        <f>"+9"</f>
        <v>+9</v>
      </c>
      <c r="HD19" s="40"/>
      <c r="HE19" s="40"/>
      <c r="HF19" s="256"/>
      <c r="HG19" s="300" t="str">
        <f>"+10"</f>
        <v>+10</v>
      </c>
      <c r="HH19" s="40"/>
      <c r="HI19" s="40"/>
      <c r="HJ19" s="256"/>
      <c r="HK19" s="300" t="str">
        <f>"+11"</f>
        <v>+11</v>
      </c>
      <c r="HL19" s="40"/>
      <c r="HM19" s="40"/>
      <c r="HN19" s="256"/>
      <c r="HO19" s="300" t="str">
        <f>"+12"</f>
        <v>+12</v>
      </c>
      <c r="HP19" s="40"/>
      <c r="HQ19" s="40"/>
      <c r="HR19" s="256"/>
      <c r="HS19" s="300" t="str">
        <f>"+13"</f>
        <v>+13</v>
      </c>
      <c r="HT19" s="40"/>
      <c r="HU19" s="40"/>
      <c r="HV19" s="256"/>
      <c r="HW19" s="300" t="str">
        <f>"+14"</f>
        <v>+14</v>
      </c>
      <c r="HX19" s="40"/>
      <c r="HY19" s="40"/>
      <c r="HZ19" s="256"/>
      <c r="IA19" s="300" t="str">
        <f>"+15"</f>
        <v>+15</v>
      </c>
      <c r="IB19" s="40"/>
      <c r="IC19" s="40"/>
      <c r="ID19" s="256"/>
    </row>
    <row r="20" spans="91:238" x14ac:dyDescent="0.4">
      <c r="FO20" s="292" t="s">
        <v>122</v>
      </c>
      <c r="FP20" s="292"/>
      <c r="FQ20" s="292"/>
      <c r="FR20" s="1"/>
      <c r="FS20" s="310" t="s">
        <v>407</v>
      </c>
      <c r="FT20" s="294"/>
      <c r="FU20" s="294"/>
      <c r="FV20" s="294"/>
      <c r="FW20" s="325" t="s">
        <v>1</v>
      </c>
      <c r="FX20" s="325"/>
      <c r="FY20" s="325"/>
      <c r="FZ20" s="325"/>
      <c r="GA20" s="325"/>
      <c r="GB20" s="325"/>
      <c r="GC20" s="325"/>
      <c r="GD20" s="325"/>
      <c r="GE20" s="325"/>
      <c r="GF20" s="325"/>
      <c r="GG20" s="325"/>
      <c r="GH20" s="325"/>
      <c r="GI20" s="325"/>
      <c r="GJ20" s="325"/>
      <c r="GK20" s="325"/>
      <c r="GL20" s="325"/>
      <c r="GM20" s="325"/>
      <c r="GN20" s="325"/>
      <c r="GO20" s="325"/>
      <c r="GP20" s="325"/>
      <c r="GQ20" s="289" t="s">
        <v>411</v>
      </c>
      <c r="GR20" s="289"/>
      <c r="GS20" s="289"/>
      <c r="GT20" s="289"/>
      <c r="GU20" s="289"/>
      <c r="GV20" s="289"/>
      <c r="GW20" s="289"/>
      <c r="GX20" s="289"/>
      <c r="GY20" s="331" t="s">
        <v>410</v>
      </c>
      <c r="GZ20" s="316"/>
      <c r="HA20" s="316"/>
      <c r="HB20" s="316"/>
      <c r="HC20" s="316"/>
      <c r="HD20" s="316"/>
      <c r="HE20" s="316"/>
      <c r="HF20" s="316"/>
      <c r="HG20" s="334" t="s">
        <v>1</v>
      </c>
      <c r="HH20" s="319"/>
      <c r="HI20" s="319"/>
      <c r="HJ20" s="319"/>
      <c r="HK20" s="319"/>
      <c r="HL20" s="319"/>
      <c r="HM20" s="319"/>
      <c r="HN20" s="319"/>
      <c r="HO20" s="319"/>
      <c r="HP20" s="319"/>
      <c r="HQ20" s="319"/>
      <c r="HR20" s="319"/>
      <c r="HS20" s="319"/>
      <c r="HT20" s="319"/>
      <c r="HU20" s="319"/>
      <c r="HV20" s="319"/>
      <c r="HW20" s="319"/>
      <c r="HX20" s="319"/>
      <c r="HY20" s="319"/>
      <c r="HZ20" s="319"/>
      <c r="IA20" s="319"/>
      <c r="IB20" s="319"/>
      <c r="IC20" s="319"/>
      <c r="ID20" s="320"/>
    </row>
    <row r="21" spans="91:238" ht="19.5" thickBot="1" x14ac:dyDescent="0.45">
      <c r="FO21" s="216"/>
      <c r="FP21" s="216"/>
      <c r="FQ21" s="216"/>
      <c r="FR21" s="13"/>
      <c r="FS21" s="291" t="s">
        <v>128</v>
      </c>
      <c r="FT21" s="280"/>
      <c r="FU21" s="280"/>
      <c r="FV21" s="280"/>
      <c r="FW21" s="328"/>
      <c r="FX21" s="328"/>
      <c r="FY21" s="328"/>
      <c r="FZ21" s="328"/>
      <c r="GA21" s="328"/>
      <c r="GB21" s="328"/>
      <c r="GC21" s="328"/>
      <c r="GD21" s="328"/>
      <c r="GE21" s="328"/>
      <c r="GF21" s="328"/>
      <c r="GG21" s="328"/>
      <c r="GH21" s="328"/>
      <c r="GI21" s="328"/>
      <c r="GJ21" s="328"/>
      <c r="GK21" s="328"/>
      <c r="GL21" s="328"/>
      <c r="GM21" s="328"/>
      <c r="GN21" s="328"/>
      <c r="GO21" s="328"/>
      <c r="GP21" s="328"/>
      <c r="GQ21" s="280" t="s">
        <v>127</v>
      </c>
      <c r="GR21" s="280"/>
      <c r="GS21" s="280"/>
      <c r="GT21" s="280"/>
      <c r="GU21" s="280" t="s">
        <v>128</v>
      </c>
      <c r="GV21" s="280"/>
      <c r="GW21" s="280"/>
      <c r="GX21" s="280"/>
      <c r="GY21" s="299" t="s">
        <v>128</v>
      </c>
      <c r="GZ21" s="280"/>
      <c r="HA21" s="280"/>
      <c r="HB21" s="280"/>
      <c r="HC21" s="280" t="s">
        <v>127</v>
      </c>
      <c r="HD21" s="280"/>
      <c r="HE21" s="280"/>
      <c r="HF21" s="280"/>
      <c r="HG21" s="335"/>
      <c r="HH21" s="322"/>
      <c r="HI21" s="322"/>
      <c r="HJ21" s="322"/>
      <c r="HK21" s="322"/>
      <c r="HL21" s="322"/>
      <c r="HM21" s="322"/>
      <c r="HN21" s="322"/>
      <c r="HO21" s="322"/>
      <c r="HP21" s="322"/>
      <c r="HQ21" s="322"/>
      <c r="HR21" s="322"/>
      <c r="HS21" s="322"/>
      <c r="HT21" s="322"/>
      <c r="HU21" s="322"/>
      <c r="HV21" s="322"/>
      <c r="HW21" s="322"/>
      <c r="HX21" s="322"/>
      <c r="HY21" s="322"/>
      <c r="HZ21" s="322"/>
      <c r="IA21" s="322"/>
      <c r="IB21" s="322"/>
      <c r="IC21" s="322"/>
      <c r="ID21" s="323"/>
    </row>
    <row r="22" spans="91:238" x14ac:dyDescent="0.4">
      <c r="FO22" s="292" t="s">
        <v>143</v>
      </c>
      <c r="FP22" s="292"/>
      <c r="FQ22" s="292"/>
      <c r="FR22" s="1"/>
      <c r="FS22" s="315" t="s">
        <v>149</v>
      </c>
      <c r="FT22" s="316"/>
      <c r="FU22" s="316"/>
      <c r="FV22" s="316"/>
      <c r="FW22" s="316"/>
      <c r="FX22" s="316"/>
      <c r="FY22" s="316"/>
      <c r="FZ22" s="316"/>
      <c r="GA22" s="316"/>
      <c r="GB22" s="316"/>
      <c r="GC22" s="316"/>
      <c r="GD22" s="316"/>
      <c r="GE22" s="316"/>
      <c r="GF22" s="316"/>
      <c r="GG22" s="316"/>
      <c r="GH22" s="316"/>
      <c r="GI22" s="316"/>
      <c r="GJ22" s="316"/>
      <c r="GK22" s="316"/>
      <c r="GL22" s="316"/>
      <c r="GM22" s="316"/>
      <c r="GN22" s="316"/>
      <c r="GO22" s="316"/>
      <c r="GP22" s="316"/>
      <c r="GQ22" s="316"/>
      <c r="GR22" s="316"/>
      <c r="GS22" s="316"/>
      <c r="GT22" s="316"/>
      <c r="GU22" s="316"/>
      <c r="GV22" s="316"/>
      <c r="GW22" s="316"/>
      <c r="GX22" s="316"/>
      <c r="GY22" s="316"/>
      <c r="GZ22" s="316"/>
      <c r="HA22" s="316"/>
      <c r="HB22" s="316"/>
      <c r="HC22" s="316"/>
      <c r="HD22" s="316"/>
      <c r="HE22" s="316"/>
      <c r="HF22" s="316"/>
      <c r="HG22" s="316"/>
      <c r="HH22" s="316"/>
      <c r="HI22" s="316"/>
      <c r="HJ22" s="316"/>
      <c r="HK22" s="316"/>
      <c r="HL22" s="316"/>
      <c r="HM22" s="316"/>
      <c r="HN22" s="316"/>
      <c r="HO22" s="316"/>
      <c r="HP22" s="316"/>
      <c r="HQ22" s="316"/>
      <c r="HR22" s="316"/>
      <c r="HS22" s="316"/>
      <c r="HT22" s="316"/>
      <c r="HU22" s="316"/>
      <c r="HV22" s="316"/>
      <c r="HW22" s="316"/>
      <c r="HX22" s="316"/>
      <c r="HY22" s="316"/>
      <c r="HZ22" s="316"/>
      <c r="IA22" s="316"/>
      <c r="IB22" s="316"/>
      <c r="IC22" s="316"/>
      <c r="ID22" s="317"/>
    </row>
    <row r="23" spans="91:238" ht="19.5" thickBot="1" x14ac:dyDescent="0.45">
      <c r="FO23" s="216"/>
      <c r="FP23" s="216"/>
      <c r="FQ23" s="216"/>
      <c r="FR23" s="13"/>
      <c r="FS23" s="291" t="s">
        <v>128</v>
      </c>
      <c r="FT23" s="280"/>
      <c r="FU23" s="280"/>
      <c r="FV23" s="280"/>
      <c r="FW23" s="280" t="s">
        <v>127</v>
      </c>
      <c r="FX23" s="280"/>
      <c r="FY23" s="280"/>
      <c r="FZ23" s="280"/>
      <c r="GA23" s="280" t="s">
        <v>125</v>
      </c>
      <c r="GB23" s="280"/>
      <c r="GC23" s="280"/>
      <c r="GD23" s="280"/>
      <c r="GE23" s="280" t="s">
        <v>124</v>
      </c>
      <c r="GF23" s="280"/>
      <c r="GG23" s="280"/>
      <c r="GH23" s="280"/>
      <c r="GI23" s="280" t="s">
        <v>123</v>
      </c>
      <c r="GJ23" s="280"/>
      <c r="GK23" s="280"/>
      <c r="GL23" s="280"/>
      <c r="GM23" s="280" t="s">
        <v>132</v>
      </c>
      <c r="GN23" s="280"/>
      <c r="GO23" s="280"/>
      <c r="GP23" s="280"/>
      <c r="GQ23" s="280" t="s">
        <v>133</v>
      </c>
      <c r="GR23" s="280"/>
      <c r="GS23" s="280"/>
      <c r="GT23" s="280"/>
      <c r="GU23" s="280" t="s">
        <v>134</v>
      </c>
      <c r="GV23" s="280"/>
      <c r="GW23" s="280"/>
      <c r="GX23" s="280"/>
      <c r="GY23" s="280" t="s">
        <v>135</v>
      </c>
      <c r="GZ23" s="280"/>
      <c r="HA23" s="280"/>
      <c r="HB23" s="280"/>
      <c r="HC23" s="280" t="s">
        <v>136</v>
      </c>
      <c r="HD23" s="280"/>
      <c r="HE23" s="280"/>
      <c r="HF23" s="280"/>
      <c r="HG23" s="280" t="s">
        <v>137</v>
      </c>
      <c r="HH23" s="280"/>
      <c r="HI23" s="280"/>
      <c r="HJ23" s="280"/>
      <c r="HK23" s="280" t="s">
        <v>138</v>
      </c>
      <c r="HL23" s="280"/>
      <c r="HM23" s="280"/>
      <c r="HN23" s="280"/>
      <c r="HO23" s="280" t="s">
        <v>139</v>
      </c>
      <c r="HP23" s="280"/>
      <c r="HQ23" s="280"/>
      <c r="HR23" s="280"/>
      <c r="HS23" s="280" t="s">
        <v>140</v>
      </c>
      <c r="HT23" s="280"/>
      <c r="HU23" s="280"/>
      <c r="HV23" s="280"/>
      <c r="HW23" s="280" t="s">
        <v>141</v>
      </c>
      <c r="HX23" s="280"/>
      <c r="HY23" s="280"/>
      <c r="HZ23" s="280"/>
      <c r="IA23" s="280" t="s">
        <v>142</v>
      </c>
      <c r="IB23" s="280"/>
      <c r="IC23" s="280"/>
      <c r="ID23" s="281"/>
    </row>
    <row r="24" spans="91:238" x14ac:dyDescent="0.4">
      <c r="FO24" s="292" t="s">
        <v>14</v>
      </c>
      <c r="FP24" s="292"/>
      <c r="FQ24" s="292"/>
      <c r="FR24" s="1"/>
      <c r="FS24" s="324" t="s">
        <v>14</v>
      </c>
      <c r="FT24" s="325"/>
      <c r="FU24" s="325"/>
      <c r="FV24" s="325"/>
      <c r="FW24" s="325"/>
      <c r="FX24" s="325"/>
      <c r="FY24" s="325"/>
      <c r="FZ24" s="325"/>
      <c r="GA24" s="325"/>
      <c r="GB24" s="325"/>
      <c r="GC24" s="325"/>
      <c r="GD24" s="325"/>
      <c r="GE24" s="325"/>
      <c r="GF24" s="325"/>
      <c r="GG24" s="325"/>
      <c r="GH24" s="325"/>
      <c r="GI24" s="325"/>
      <c r="GJ24" s="325"/>
      <c r="GK24" s="325"/>
      <c r="GL24" s="325"/>
      <c r="GM24" s="325"/>
      <c r="GN24" s="325"/>
      <c r="GO24" s="325"/>
      <c r="GP24" s="325"/>
      <c r="GQ24" s="325"/>
      <c r="GR24" s="325"/>
      <c r="GS24" s="325"/>
      <c r="GT24" s="325"/>
      <c r="GU24" s="325"/>
      <c r="GV24" s="325"/>
      <c r="GW24" s="325"/>
      <c r="GX24" s="325"/>
      <c r="GY24" s="325"/>
      <c r="GZ24" s="325"/>
      <c r="HA24" s="325"/>
      <c r="HB24" s="325"/>
      <c r="HC24" s="325"/>
      <c r="HD24" s="325"/>
      <c r="HE24" s="325"/>
      <c r="HF24" s="325"/>
      <c r="HG24" s="325"/>
      <c r="HH24" s="325"/>
      <c r="HI24" s="325"/>
      <c r="HJ24" s="325"/>
      <c r="HK24" s="325"/>
      <c r="HL24" s="325"/>
      <c r="HM24" s="325"/>
      <c r="HN24" s="325"/>
      <c r="HO24" s="325"/>
      <c r="HP24" s="325"/>
      <c r="HQ24" s="325"/>
      <c r="HR24" s="325"/>
      <c r="HS24" s="325"/>
      <c r="HT24" s="325"/>
      <c r="HU24" s="325"/>
      <c r="HV24" s="325"/>
      <c r="HW24" s="325"/>
      <c r="HX24" s="325"/>
      <c r="HY24" s="325"/>
      <c r="HZ24" s="325"/>
      <c r="IA24" s="325"/>
      <c r="IB24" s="325"/>
      <c r="IC24" s="325"/>
      <c r="ID24" s="326"/>
    </row>
    <row r="25" spans="91:238" ht="19.5" thickBot="1" x14ac:dyDescent="0.45">
      <c r="FO25" s="216"/>
      <c r="FP25" s="216"/>
      <c r="FQ25" s="216"/>
      <c r="FR25" s="13"/>
      <c r="FS25" s="327"/>
      <c r="FT25" s="328"/>
      <c r="FU25" s="328"/>
      <c r="FV25" s="328"/>
      <c r="FW25" s="328"/>
      <c r="FX25" s="328"/>
      <c r="FY25" s="328"/>
      <c r="FZ25" s="328"/>
      <c r="GA25" s="328"/>
      <c r="GB25" s="328"/>
      <c r="GC25" s="328"/>
      <c r="GD25" s="328"/>
      <c r="GE25" s="328"/>
      <c r="GF25" s="328"/>
      <c r="GG25" s="328"/>
      <c r="GH25" s="328"/>
      <c r="GI25" s="328"/>
      <c r="GJ25" s="328"/>
      <c r="GK25" s="328"/>
      <c r="GL25" s="328"/>
      <c r="GM25" s="328"/>
      <c r="GN25" s="328"/>
      <c r="GO25" s="328"/>
      <c r="GP25" s="328"/>
      <c r="GQ25" s="328"/>
      <c r="GR25" s="328"/>
      <c r="GS25" s="328"/>
      <c r="GT25" s="328"/>
      <c r="GU25" s="328"/>
      <c r="GV25" s="328"/>
      <c r="GW25" s="328"/>
      <c r="GX25" s="328"/>
      <c r="GY25" s="328"/>
      <c r="GZ25" s="328"/>
      <c r="HA25" s="328"/>
      <c r="HB25" s="328"/>
      <c r="HC25" s="328"/>
      <c r="HD25" s="328"/>
      <c r="HE25" s="328"/>
      <c r="HF25" s="328"/>
      <c r="HG25" s="328"/>
      <c r="HH25" s="328"/>
      <c r="HI25" s="328"/>
      <c r="HJ25" s="328"/>
      <c r="HK25" s="328"/>
      <c r="HL25" s="328"/>
      <c r="HM25" s="328"/>
      <c r="HN25" s="328"/>
      <c r="HO25" s="328"/>
      <c r="HP25" s="328"/>
      <c r="HQ25" s="328"/>
      <c r="HR25" s="328"/>
      <c r="HS25" s="328"/>
      <c r="HT25" s="328"/>
      <c r="HU25" s="328"/>
      <c r="HV25" s="328"/>
      <c r="HW25" s="328"/>
      <c r="HX25" s="328"/>
      <c r="HY25" s="328"/>
      <c r="HZ25" s="328"/>
      <c r="IA25" s="328"/>
      <c r="IB25" s="328"/>
      <c r="IC25" s="328"/>
      <c r="ID25" s="329"/>
    </row>
    <row r="26" spans="91:238" x14ac:dyDescent="0.4">
      <c r="FO26" s="332" t="s">
        <v>145</v>
      </c>
      <c r="FP26" s="332"/>
      <c r="FQ26" s="332"/>
      <c r="FR26" s="1"/>
      <c r="FS26" s="315" t="s">
        <v>150</v>
      </c>
      <c r="FT26" s="316"/>
      <c r="FU26" s="316"/>
      <c r="FV26" s="316"/>
      <c r="FW26" s="316"/>
      <c r="FX26" s="316"/>
      <c r="FY26" s="316"/>
      <c r="FZ26" s="316"/>
      <c r="GA26" s="316"/>
      <c r="GB26" s="316"/>
      <c r="GC26" s="316"/>
      <c r="GD26" s="316"/>
      <c r="GE26" s="316"/>
      <c r="GF26" s="316"/>
      <c r="GG26" s="316"/>
      <c r="GH26" s="316"/>
      <c r="GI26" s="316"/>
      <c r="GJ26" s="316"/>
      <c r="GK26" s="316"/>
      <c r="GL26" s="316"/>
      <c r="GM26" s="316"/>
      <c r="GN26" s="316"/>
      <c r="GO26" s="316"/>
      <c r="GP26" s="316"/>
      <c r="GQ26" s="316"/>
      <c r="GR26" s="316"/>
      <c r="GS26" s="316"/>
      <c r="GT26" s="316"/>
      <c r="GU26" s="316"/>
      <c r="GV26" s="316"/>
      <c r="GW26" s="316"/>
      <c r="GX26" s="316"/>
      <c r="GY26" s="316"/>
      <c r="GZ26" s="316"/>
      <c r="HA26" s="316"/>
      <c r="HB26" s="316"/>
      <c r="HC26" s="316"/>
      <c r="HD26" s="316"/>
      <c r="HE26" s="316"/>
      <c r="HF26" s="316"/>
      <c r="HG26" s="316"/>
      <c r="HH26" s="316"/>
      <c r="HI26" s="316"/>
      <c r="HJ26" s="316"/>
      <c r="HK26" s="316"/>
      <c r="HL26" s="316"/>
      <c r="HM26" s="316"/>
      <c r="HN26" s="316"/>
      <c r="HO26" s="316"/>
      <c r="HP26" s="316"/>
      <c r="HQ26" s="316"/>
      <c r="HR26" s="316"/>
      <c r="HS26" s="316"/>
      <c r="HT26" s="316"/>
      <c r="HU26" s="316"/>
      <c r="HV26" s="316"/>
      <c r="HW26" s="316"/>
      <c r="HX26" s="316"/>
      <c r="HY26" s="316"/>
      <c r="HZ26" s="316"/>
      <c r="IA26" s="316"/>
      <c r="IB26" s="316"/>
      <c r="IC26" s="316"/>
      <c r="ID26" s="317"/>
    </row>
    <row r="27" spans="91:238" ht="19.5" thickBot="1" x14ac:dyDescent="0.45">
      <c r="FO27" s="333"/>
      <c r="FP27" s="333"/>
      <c r="FQ27" s="333"/>
      <c r="FR27" s="13"/>
      <c r="FS27" s="291" t="s">
        <v>128</v>
      </c>
      <c r="FT27" s="280"/>
      <c r="FU27" s="280"/>
      <c r="FV27" s="280"/>
      <c r="FW27" s="280" t="s">
        <v>127</v>
      </c>
      <c r="FX27" s="280"/>
      <c r="FY27" s="280"/>
      <c r="FZ27" s="280"/>
      <c r="GA27" s="280" t="s">
        <v>125</v>
      </c>
      <c r="GB27" s="280"/>
      <c r="GC27" s="280"/>
      <c r="GD27" s="280"/>
      <c r="GE27" s="280" t="s">
        <v>124</v>
      </c>
      <c r="GF27" s="280"/>
      <c r="GG27" s="280"/>
      <c r="GH27" s="280"/>
      <c r="GI27" s="280" t="s">
        <v>123</v>
      </c>
      <c r="GJ27" s="280"/>
      <c r="GK27" s="280"/>
      <c r="GL27" s="280"/>
      <c r="GM27" s="280" t="s">
        <v>132</v>
      </c>
      <c r="GN27" s="280"/>
      <c r="GO27" s="280"/>
      <c r="GP27" s="280"/>
      <c r="GQ27" s="280" t="s">
        <v>133</v>
      </c>
      <c r="GR27" s="280"/>
      <c r="GS27" s="280"/>
      <c r="GT27" s="280"/>
      <c r="GU27" s="280" t="s">
        <v>134</v>
      </c>
      <c r="GV27" s="280"/>
      <c r="GW27" s="280"/>
      <c r="GX27" s="280"/>
      <c r="GY27" s="280" t="s">
        <v>135</v>
      </c>
      <c r="GZ27" s="280"/>
      <c r="HA27" s="280"/>
      <c r="HB27" s="280"/>
      <c r="HC27" s="280" t="s">
        <v>136</v>
      </c>
      <c r="HD27" s="280"/>
      <c r="HE27" s="280"/>
      <c r="HF27" s="280"/>
      <c r="HG27" s="280" t="s">
        <v>137</v>
      </c>
      <c r="HH27" s="280"/>
      <c r="HI27" s="280"/>
      <c r="HJ27" s="280"/>
      <c r="HK27" s="280" t="s">
        <v>138</v>
      </c>
      <c r="HL27" s="280"/>
      <c r="HM27" s="280"/>
      <c r="HN27" s="280"/>
      <c r="HO27" s="280" t="s">
        <v>139</v>
      </c>
      <c r="HP27" s="280"/>
      <c r="HQ27" s="280"/>
      <c r="HR27" s="280"/>
      <c r="HS27" s="280" t="s">
        <v>140</v>
      </c>
      <c r="HT27" s="280"/>
      <c r="HU27" s="280"/>
      <c r="HV27" s="280"/>
      <c r="HW27" s="280" t="s">
        <v>141</v>
      </c>
      <c r="HX27" s="280"/>
      <c r="HY27" s="280"/>
      <c r="HZ27" s="280"/>
      <c r="IA27" s="280" t="s">
        <v>142</v>
      </c>
      <c r="IB27" s="280"/>
      <c r="IC27" s="280"/>
      <c r="ID27" s="281"/>
    </row>
  </sheetData>
  <mergeCells count="317">
    <mergeCell ref="GY21:HB21"/>
    <mergeCell ref="HC21:HF21"/>
    <mergeCell ref="HG20:ID21"/>
    <mergeCell ref="HG27:HJ27"/>
    <mergeCell ref="HK27:HN27"/>
    <mergeCell ref="HO27:HR27"/>
    <mergeCell ref="HS27:HV27"/>
    <mergeCell ref="HW27:HZ27"/>
    <mergeCell ref="HW23:HZ23"/>
    <mergeCell ref="IA23:ID23"/>
    <mergeCell ref="FO24:FQ25"/>
    <mergeCell ref="FS24:ID25"/>
    <mergeCell ref="FO26:FQ27"/>
    <mergeCell ref="FS26:ID26"/>
    <mergeCell ref="FS27:FV27"/>
    <mergeCell ref="FW27:FZ27"/>
    <mergeCell ref="GA27:GD27"/>
    <mergeCell ref="GE27:GH27"/>
    <mergeCell ref="GI27:GL27"/>
    <mergeCell ref="GM27:GP27"/>
    <mergeCell ref="GQ27:GT27"/>
    <mergeCell ref="GU27:GX27"/>
    <mergeCell ref="GY27:HB27"/>
    <mergeCell ref="HC27:HF27"/>
    <mergeCell ref="IA27:ID27"/>
    <mergeCell ref="FO22:FQ23"/>
    <mergeCell ref="FS22:ID22"/>
    <mergeCell ref="FS23:FV23"/>
    <mergeCell ref="FW23:FZ23"/>
    <mergeCell ref="GA23:GD23"/>
    <mergeCell ref="GE23:GH23"/>
    <mergeCell ref="GI23:GL23"/>
    <mergeCell ref="GM23:GP23"/>
    <mergeCell ref="GQ23:GT23"/>
    <mergeCell ref="GU23:GX23"/>
    <mergeCell ref="GY23:HB23"/>
    <mergeCell ref="HC23:HF23"/>
    <mergeCell ref="HG23:HJ23"/>
    <mergeCell ref="HK23:HN23"/>
    <mergeCell ref="HO23:HR23"/>
    <mergeCell ref="HS23:HV23"/>
    <mergeCell ref="IA19:ID19"/>
    <mergeCell ref="FO20:FQ21"/>
    <mergeCell ref="FS20:FV20"/>
    <mergeCell ref="FW20:GP21"/>
    <mergeCell ref="GQ20:GX20"/>
    <mergeCell ref="FS21:FV21"/>
    <mergeCell ref="GQ21:GT21"/>
    <mergeCell ref="GU21:GX21"/>
    <mergeCell ref="HG19:HJ19"/>
    <mergeCell ref="HK19:HN19"/>
    <mergeCell ref="HO19:HR19"/>
    <mergeCell ref="HS19:HV19"/>
    <mergeCell ref="HW19:HZ19"/>
    <mergeCell ref="GM19:GP19"/>
    <mergeCell ref="GQ19:GT19"/>
    <mergeCell ref="GU19:GX19"/>
    <mergeCell ref="GY19:HB19"/>
    <mergeCell ref="HC19:HF19"/>
    <mergeCell ref="FS19:FV19"/>
    <mergeCell ref="FW19:FZ19"/>
    <mergeCell ref="GA19:GD19"/>
    <mergeCell ref="GE19:GH19"/>
    <mergeCell ref="GI19:GL19"/>
    <mergeCell ref="GY20:HF20"/>
    <mergeCell ref="IA12:ID12"/>
    <mergeCell ref="FS9:ID10"/>
    <mergeCell ref="FO7:FQ8"/>
    <mergeCell ref="FO11:FQ12"/>
    <mergeCell ref="FO9:FQ10"/>
    <mergeCell ref="HG12:HJ12"/>
    <mergeCell ref="HK12:HN12"/>
    <mergeCell ref="HO12:HR12"/>
    <mergeCell ref="HS12:HV12"/>
    <mergeCell ref="HW12:HZ12"/>
    <mergeCell ref="GM12:GP12"/>
    <mergeCell ref="GQ12:GT12"/>
    <mergeCell ref="GU12:GX12"/>
    <mergeCell ref="GY12:HB12"/>
    <mergeCell ref="HC12:HF12"/>
    <mergeCell ref="IA8:ID8"/>
    <mergeCell ref="FS12:FV12"/>
    <mergeCell ref="FW12:FZ12"/>
    <mergeCell ref="GA12:GD12"/>
    <mergeCell ref="GE12:GH12"/>
    <mergeCell ref="GI12:GL12"/>
    <mergeCell ref="IA4:ID4"/>
    <mergeCell ref="FS11:ID11"/>
    <mergeCell ref="HG8:HJ8"/>
    <mergeCell ref="HK8:HN8"/>
    <mergeCell ref="HO8:HR8"/>
    <mergeCell ref="HS8:HV8"/>
    <mergeCell ref="HW8:HZ8"/>
    <mergeCell ref="GM8:GP8"/>
    <mergeCell ref="GQ8:GT8"/>
    <mergeCell ref="GU8:GX8"/>
    <mergeCell ref="GY8:HB8"/>
    <mergeCell ref="HC8:HF8"/>
    <mergeCell ref="FS8:FV8"/>
    <mergeCell ref="FW8:FZ8"/>
    <mergeCell ref="GA8:GD8"/>
    <mergeCell ref="GE8:GH8"/>
    <mergeCell ref="GI8:GL8"/>
    <mergeCell ref="FS6:FV6"/>
    <mergeCell ref="GQ6:GT6"/>
    <mergeCell ref="GU6:GX6"/>
    <mergeCell ref="FS7:ID7"/>
    <mergeCell ref="GM4:GP4"/>
    <mergeCell ref="GQ4:GT4"/>
    <mergeCell ref="GY4:HB4"/>
    <mergeCell ref="GQ5:GX5"/>
    <mergeCell ref="FS4:FV4"/>
    <mergeCell ref="FW4:FZ4"/>
    <mergeCell ref="GA4:GD4"/>
    <mergeCell ref="GE4:GH4"/>
    <mergeCell ref="GI4:GL4"/>
    <mergeCell ref="FW5:GP5"/>
    <mergeCell ref="FW6:FZ6"/>
    <mergeCell ref="GA6:GD6"/>
    <mergeCell ref="GE6:GH6"/>
    <mergeCell ref="GI6:GL6"/>
    <mergeCell ref="GM6:GP6"/>
    <mergeCell ref="HC4:HF4"/>
    <mergeCell ref="HG4:HJ4"/>
    <mergeCell ref="HK4:HN4"/>
    <mergeCell ref="HO4:HR4"/>
    <mergeCell ref="HS4:HV4"/>
    <mergeCell ref="HW4:HZ4"/>
    <mergeCell ref="EX4:FA4"/>
    <mergeCell ref="FB4:FE4"/>
    <mergeCell ref="FF4:FI4"/>
    <mergeCell ref="GU4:GX4"/>
    <mergeCell ref="ED4:EG4"/>
    <mergeCell ref="EH4:EK4"/>
    <mergeCell ref="EL4:EO4"/>
    <mergeCell ref="EP4:ES4"/>
    <mergeCell ref="ET4:EW4"/>
    <mergeCell ref="EH5:FA5"/>
    <mergeCell ref="EH6:EK6"/>
    <mergeCell ref="EL6:EO6"/>
    <mergeCell ref="EP6:ES6"/>
    <mergeCell ref="ET6:EW6"/>
    <mergeCell ref="EX6:FA6"/>
    <mergeCell ref="CM9:CO10"/>
    <mergeCell ref="CM11:CO12"/>
    <mergeCell ref="CM13:CO14"/>
    <mergeCell ref="CM15:CO16"/>
    <mergeCell ref="CM17:CO18"/>
    <mergeCell ref="CQ17:DV17"/>
    <mergeCell ref="CQ18:CT18"/>
    <mergeCell ref="CU18:CX18"/>
    <mergeCell ref="CY18:DB18"/>
    <mergeCell ref="DC18:DF18"/>
    <mergeCell ref="DG18:DJ18"/>
    <mergeCell ref="DK18:DN18"/>
    <mergeCell ref="DO18:DR18"/>
    <mergeCell ref="DS18:DV18"/>
    <mergeCell ref="CQ15:DV15"/>
    <mergeCell ref="CQ16:CT16"/>
    <mergeCell ref="CU16:CX16"/>
    <mergeCell ref="CY16:DB16"/>
    <mergeCell ref="DC16:DF16"/>
    <mergeCell ref="DG16:DJ16"/>
    <mergeCell ref="DK16:DN16"/>
    <mergeCell ref="DO16:DR16"/>
    <mergeCell ref="DS16:DV16"/>
    <mergeCell ref="CQ13:DV14"/>
    <mergeCell ref="CQ11:DV11"/>
    <mergeCell ref="CQ12:CT12"/>
    <mergeCell ref="CU12:CX12"/>
    <mergeCell ref="CY12:DB12"/>
    <mergeCell ref="DC12:DF12"/>
    <mergeCell ref="DG12:DJ12"/>
    <mergeCell ref="DK12:DN12"/>
    <mergeCell ref="DO12:DR12"/>
    <mergeCell ref="DS12:DV12"/>
    <mergeCell ref="CQ10:CT10"/>
    <mergeCell ref="CU10:CX10"/>
    <mergeCell ref="CQ9:DV9"/>
    <mergeCell ref="CY10:DB10"/>
    <mergeCell ref="DC10:DF10"/>
    <mergeCell ref="DG10:DJ10"/>
    <mergeCell ref="DK10:DN10"/>
    <mergeCell ref="DO10:DR10"/>
    <mergeCell ref="DS10:DV10"/>
    <mergeCell ref="DG4:DJ4"/>
    <mergeCell ref="DK4:DN4"/>
    <mergeCell ref="DO4:DR4"/>
    <mergeCell ref="DS4:DV4"/>
    <mergeCell ref="DO5:DV5"/>
    <mergeCell ref="CM7:CO8"/>
    <mergeCell ref="CQ7:CX7"/>
    <mergeCell ref="CQ8:CT8"/>
    <mergeCell ref="CU8:CX8"/>
    <mergeCell ref="CQ4:CT4"/>
    <mergeCell ref="CU4:CX4"/>
    <mergeCell ref="CY4:DB4"/>
    <mergeCell ref="DC4:DF4"/>
    <mergeCell ref="CM5:CO6"/>
    <mergeCell ref="CQ5:CT5"/>
    <mergeCell ref="CQ6:CT6"/>
    <mergeCell ref="CU5:DN5"/>
    <mergeCell ref="DG6:DJ6"/>
    <mergeCell ref="DK6:DN6"/>
    <mergeCell ref="CY6:DB6"/>
    <mergeCell ref="DC6:DF6"/>
    <mergeCell ref="CU6:CX6"/>
    <mergeCell ref="CY7:DV7"/>
    <mergeCell ref="DC8:DF8"/>
    <mergeCell ref="BR7:BS8"/>
    <mergeCell ref="BU7:CB7"/>
    <mergeCell ref="CC7:CJ7"/>
    <mergeCell ref="BU8:BX8"/>
    <mergeCell ref="BY8:CB8"/>
    <mergeCell ref="CC8:CF8"/>
    <mergeCell ref="CG8:CJ8"/>
    <mergeCell ref="BU4:BX4"/>
    <mergeCell ref="BY4:CB4"/>
    <mergeCell ref="CC4:CF4"/>
    <mergeCell ref="CG4:CJ4"/>
    <mergeCell ref="BR5:BS6"/>
    <mergeCell ref="BU5:BX5"/>
    <mergeCell ref="BY5:CJ5"/>
    <mergeCell ref="BU6:BX6"/>
    <mergeCell ref="BY6:CB6"/>
    <mergeCell ref="CC6:CF6"/>
    <mergeCell ref="CG6:CJ6"/>
    <mergeCell ref="AV9:AX10"/>
    <mergeCell ref="AZ9:BO9"/>
    <mergeCell ref="AZ10:BC10"/>
    <mergeCell ref="BD10:BG10"/>
    <mergeCell ref="BH10:BK10"/>
    <mergeCell ref="BL10:BO10"/>
    <mergeCell ref="AV7:AX8"/>
    <mergeCell ref="AZ7:BG7"/>
    <mergeCell ref="BH7:BO7"/>
    <mergeCell ref="AZ8:BC8"/>
    <mergeCell ref="BD8:BG8"/>
    <mergeCell ref="BH8:BK8"/>
    <mergeCell ref="BL8:BO8"/>
    <mergeCell ref="AZ4:BC4"/>
    <mergeCell ref="BD4:BG4"/>
    <mergeCell ref="BH4:BK4"/>
    <mergeCell ref="BL4:BO4"/>
    <mergeCell ref="AV5:AX6"/>
    <mergeCell ref="AZ5:BC5"/>
    <mergeCell ref="BD5:BO5"/>
    <mergeCell ref="AZ6:BC6"/>
    <mergeCell ref="BD6:BG6"/>
    <mergeCell ref="BH6:BK6"/>
    <mergeCell ref="BL6:BO6"/>
    <mergeCell ref="D7:E8"/>
    <mergeCell ref="G7:N7"/>
    <mergeCell ref="O7:V7"/>
    <mergeCell ref="G8:J8"/>
    <mergeCell ref="K8:N8"/>
    <mergeCell ref="O8:R8"/>
    <mergeCell ref="S8:V8"/>
    <mergeCell ref="AD4:AG4"/>
    <mergeCell ref="AH4:AK4"/>
    <mergeCell ref="Z7:AB8"/>
    <mergeCell ref="AD7:AK7"/>
    <mergeCell ref="G4:J4"/>
    <mergeCell ref="K4:N4"/>
    <mergeCell ref="O4:R4"/>
    <mergeCell ref="S4:V4"/>
    <mergeCell ref="D5:E6"/>
    <mergeCell ref="G5:J5"/>
    <mergeCell ref="K5:V5"/>
    <mergeCell ref="G6:J6"/>
    <mergeCell ref="K6:N6"/>
    <mergeCell ref="O6:R6"/>
    <mergeCell ref="S6:V6"/>
    <mergeCell ref="AL4:AO4"/>
    <mergeCell ref="AP4:AS4"/>
    <mergeCell ref="Z5:AB6"/>
    <mergeCell ref="AD5:AG5"/>
    <mergeCell ref="AH5:AS5"/>
    <mergeCell ref="AD6:AG6"/>
    <mergeCell ref="AH6:AK6"/>
    <mergeCell ref="AL6:AO6"/>
    <mergeCell ref="AP6:AS6"/>
    <mergeCell ref="AL7:AS7"/>
    <mergeCell ref="AD8:AG8"/>
    <mergeCell ref="AH8:AK8"/>
    <mergeCell ref="AL8:AO8"/>
    <mergeCell ref="AP8:AS8"/>
    <mergeCell ref="Z9:AB10"/>
    <mergeCell ref="AD9:AS9"/>
    <mergeCell ref="AD10:AG10"/>
    <mergeCell ref="AH10:AK10"/>
    <mergeCell ref="AL10:AO10"/>
    <mergeCell ref="AP10:AS10"/>
    <mergeCell ref="DG8:DJ8"/>
    <mergeCell ref="DK8:DN8"/>
    <mergeCell ref="DO8:DR8"/>
    <mergeCell ref="DS8:DV8"/>
    <mergeCell ref="CY8:DB8"/>
    <mergeCell ref="DO6:DR6"/>
    <mergeCell ref="DS6:DV6"/>
    <mergeCell ref="GY5:ID5"/>
    <mergeCell ref="HG6:HJ6"/>
    <mergeCell ref="HK6:HN6"/>
    <mergeCell ref="HO6:HR6"/>
    <mergeCell ref="HS6:HV6"/>
    <mergeCell ref="HW6:HZ6"/>
    <mergeCell ref="IA6:ID6"/>
    <mergeCell ref="GY6:HB6"/>
    <mergeCell ref="HC6:HF6"/>
    <mergeCell ref="DZ5:EB6"/>
    <mergeCell ref="ED5:EG5"/>
    <mergeCell ref="FB5:FI5"/>
    <mergeCell ref="ED6:EG6"/>
    <mergeCell ref="FB6:FE6"/>
    <mergeCell ref="FF6:FI6"/>
    <mergeCell ref="FO5:FQ6"/>
    <mergeCell ref="FS5:FV5"/>
  </mergeCells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4BDA1-B1F5-40EF-BA39-2EA137280542}">
  <dimension ref="I2:AT42"/>
  <sheetViews>
    <sheetView showGridLines="0" zoomScale="85" zoomScaleNormal="85" workbookViewId="0">
      <selection activeCell="CB21" sqref="CB21"/>
    </sheetView>
  </sheetViews>
  <sheetFormatPr defaultRowHeight="18.75" x14ac:dyDescent="0.4"/>
  <cols>
    <col min="1" max="526" width="3.625" customWidth="1"/>
  </cols>
  <sheetData>
    <row r="2" spans="9:46" x14ac:dyDescent="0.4">
      <c r="AG2" s="336" t="s">
        <v>610</v>
      </c>
      <c r="AH2" s="144"/>
      <c r="AI2" s="144"/>
      <c r="AJ2" s="144"/>
      <c r="AK2" s="144"/>
      <c r="AL2" s="144"/>
      <c r="AM2" s="144"/>
      <c r="AN2" s="144"/>
      <c r="AO2" s="144"/>
      <c r="AP2" s="144"/>
      <c r="AQ2" s="144"/>
      <c r="AR2" s="144"/>
      <c r="AS2" s="144"/>
      <c r="AT2" s="144"/>
    </row>
    <row r="4" spans="9:46" ht="19.5" thickBot="1" x14ac:dyDescent="0.45">
      <c r="L4" s="362" t="s">
        <v>609</v>
      </c>
      <c r="M4" s="362"/>
      <c r="N4" s="362"/>
      <c r="O4" s="362"/>
      <c r="P4" s="362"/>
      <c r="Q4" s="362"/>
      <c r="R4" s="362"/>
      <c r="S4" s="362"/>
      <c r="AJ4" s="362" t="s">
        <v>609</v>
      </c>
      <c r="AK4" s="362"/>
      <c r="AL4" s="362"/>
      <c r="AM4" s="362"/>
      <c r="AN4" s="362"/>
      <c r="AO4" s="362"/>
      <c r="AP4" s="362"/>
      <c r="AQ4" s="362"/>
    </row>
    <row r="5" spans="9:46" x14ac:dyDescent="0.4">
      <c r="I5" s="343" t="s">
        <v>604</v>
      </c>
      <c r="J5" s="344"/>
      <c r="K5" s="343"/>
      <c r="L5" s="344"/>
      <c r="M5" s="343" t="s">
        <v>604</v>
      </c>
      <c r="N5" s="344"/>
      <c r="O5" s="343" t="s">
        <v>604</v>
      </c>
      <c r="P5" s="344"/>
      <c r="Q5" s="343" t="s">
        <v>604</v>
      </c>
      <c r="R5" s="344"/>
      <c r="S5" s="343" t="s">
        <v>604</v>
      </c>
      <c r="T5" s="344"/>
      <c r="U5" s="343" t="s">
        <v>604</v>
      </c>
      <c r="V5" s="344"/>
      <c r="AG5" s="343" t="s">
        <v>604</v>
      </c>
      <c r="AH5" s="344"/>
      <c r="AI5" s="343"/>
      <c r="AJ5" s="344"/>
      <c r="AK5" s="343" t="s">
        <v>604</v>
      </c>
      <c r="AL5" s="344"/>
      <c r="AM5" s="343" t="s">
        <v>604</v>
      </c>
      <c r="AN5" s="344"/>
      <c r="AO5" s="343" t="s">
        <v>604</v>
      </c>
      <c r="AP5" s="344"/>
      <c r="AQ5" s="337" t="s">
        <v>606</v>
      </c>
      <c r="AR5" s="338"/>
      <c r="AS5" s="337" t="s">
        <v>605</v>
      </c>
      <c r="AT5" s="338"/>
    </row>
    <row r="6" spans="9:46" x14ac:dyDescent="0.4">
      <c r="I6" s="345"/>
      <c r="J6" s="346"/>
      <c r="K6" s="345"/>
      <c r="L6" s="346"/>
      <c r="M6" s="345"/>
      <c r="N6" s="346"/>
      <c r="O6" s="345"/>
      <c r="P6" s="346"/>
      <c r="Q6" s="345"/>
      <c r="R6" s="346"/>
      <c r="S6" s="345"/>
      <c r="T6" s="346"/>
      <c r="U6" s="345"/>
      <c r="V6" s="346"/>
      <c r="AG6" s="345"/>
      <c r="AH6" s="346"/>
      <c r="AI6" s="345"/>
      <c r="AJ6" s="346"/>
      <c r="AK6" s="345"/>
      <c r="AL6" s="346"/>
      <c r="AM6" s="345"/>
      <c r="AN6" s="346"/>
      <c r="AO6" s="345"/>
      <c r="AP6" s="346"/>
      <c r="AQ6" s="339"/>
      <c r="AR6" s="340"/>
      <c r="AS6" s="339"/>
      <c r="AT6" s="340"/>
    </row>
    <row r="7" spans="9:46" ht="19.5" thickBot="1" x14ac:dyDescent="0.45">
      <c r="I7" s="341" t="s">
        <v>603</v>
      </c>
      <c r="J7" s="342"/>
      <c r="K7" s="341" t="s">
        <v>14</v>
      </c>
      <c r="L7" s="342"/>
      <c r="M7" s="341" t="s">
        <v>76</v>
      </c>
      <c r="N7" s="342"/>
      <c r="O7" s="341" t="s">
        <v>74</v>
      </c>
      <c r="P7" s="342"/>
      <c r="Q7" s="341" t="s">
        <v>72</v>
      </c>
      <c r="R7" s="342"/>
      <c r="S7" s="341" t="s">
        <v>69</v>
      </c>
      <c r="T7" s="342"/>
      <c r="U7" s="341" t="s">
        <v>65</v>
      </c>
      <c r="V7" s="342"/>
      <c r="AG7" s="341" t="s">
        <v>603</v>
      </c>
      <c r="AH7" s="342"/>
      <c r="AI7" s="341" t="s">
        <v>14</v>
      </c>
      <c r="AJ7" s="342"/>
      <c r="AK7" s="341" t="s">
        <v>76</v>
      </c>
      <c r="AL7" s="342"/>
      <c r="AM7" s="341" t="s">
        <v>74</v>
      </c>
      <c r="AN7" s="342"/>
      <c r="AO7" s="341" t="s">
        <v>72</v>
      </c>
      <c r="AP7" s="342"/>
      <c r="AQ7" s="341" t="s">
        <v>69</v>
      </c>
      <c r="AR7" s="342"/>
      <c r="AS7" s="341" t="s">
        <v>65</v>
      </c>
      <c r="AT7" s="342"/>
    </row>
    <row r="11" spans="9:46" ht="19.5" thickBot="1" x14ac:dyDescent="0.45"/>
    <row r="12" spans="9:46" ht="19.5" thickTop="1" x14ac:dyDescent="0.4">
      <c r="I12" s="343" t="s">
        <v>604</v>
      </c>
      <c r="J12" s="344"/>
      <c r="K12" s="343"/>
      <c r="L12" s="344"/>
      <c r="M12" s="343" t="s">
        <v>604</v>
      </c>
      <c r="N12" s="344"/>
      <c r="O12" s="343" t="s">
        <v>604</v>
      </c>
      <c r="P12" s="344"/>
      <c r="Q12" s="343" t="s">
        <v>604</v>
      </c>
      <c r="R12" s="344"/>
      <c r="S12" s="337" t="s">
        <v>606</v>
      </c>
      <c r="T12" s="338"/>
      <c r="U12" s="337" t="s">
        <v>605</v>
      </c>
      <c r="V12" s="338"/>
      <c r="AG12" s="343" t="s">
        <v>604</v>
      </c>
      <c r="AH12" s="344"/>
      <c r="AI12" s="343"/>
      <c r="AJ12" s="344"/>
      <c r="AK12" s="343" t="s">
        <v>604</v>
      </c>
      <c r="AL12" s="344"/>
      <c r="AM12" s="343" t="s">
        <v>604</v>
      </c>
      <c r="AN12" s="344"/>
      <c r="AO12" s="343" t="s">
        <v>604</v>
      </c>
      <c r="AP12" s="344"/>
      <c r="AQ12" s="337" t="s">
        <v>606</v>
      </c>
      <c r="AR12" s="347"/>
      <c r="AS12" s="361" t="s">
        <v>605</v>
      </c>
      <c r="AT12" s="349"/>
    </row>
    <row r="13" spans="9:46" ht="19.5" thickBot="1" x14ac:dyDescent="0.45">
      <c r="I13" s="345"/>
      <c r="J13" s="346"/>
      <c r="K13" s="345"/>
      <c r="L13" s="346"/>
      <c r="M13" s="345"/>
      <c r="N13" s="346"/>
      <c r="O13" s="345"/>
      <c r="P13" s="346"/>
      <c r="Q13" s="345"/>
      <c r="R13" s="346"/>
      <c r="S13" s="339"/>
      <c r="T13" s="340"/>
      <c r="U13" s="339"/>
      <c r="V13" s="340"/>
      <c r="AG13" s="345"/>
      <c r="AH13" s="346"/>
      <c r="AI13" s="345"/>
      <c r="AJ13" s="346"/>
      <c r="AK13" s="345"/>
      <c r="AL13" s="346"/>
      <c r="AM13" s="345"/>
      <c r="AN13" s="346"/>
      <c r="AO13" s="345"/>
      <c r="AP13" s="346"/>
      <c r="AQ13" s="339"/>
      <c r="AR13" s="154"/>
      <c r="AS13" s="350"/>
      <c r="AT13" s="351"/>
    </row>
    <row r="14" spans="9:46" ht="20.25" thickTop="1" thickBot="1" x14ac:dyDescent="0.45">
      <c r="I14" s="341" t="s">
        <v>603</v>
      </c>
      <c r="J14" s="342"/>
      <c r="K14" s="341" t="s">
        <v>14</v>
      </c>
      <c r="L14" s="342"/>
      <c r="M14" s="341" t="s">
        <v>76</v>
      </c>
      <c r="N14" s="342"/>
      <c r="O14" s="341" t="s">
        <v>74</v>
      </c>
      <c r="P14" s="342"/>
      <c r="Q14" s="341" t="s">
        <v>72</v>
      </c>
      <c r="R14" s="342"/>
      <c r="S14" s="341" t="s">
        <v>69</v>
      </c>
      <c r="T14" s="342"/>
      <c r="U14" s="341" t="s">
        <v>65</v>
      </c>
      <c r="V14" s="342"/>
      <c r="AG14" s="341" t="s">
        <v>603</v>
      </c>
      <c r="AH14" s="342"/>
      <c r="AI14" s="341" t="s">
        <v>14</v>
      </c>
      <c r="AJ14" s="342"/>
      <c r="AK14" s="341" t="s">
        <v>76</v>
      </c>
      <c r="AL14" s="342"/>
      <c r="AM14" s="341" t="s">
        <v>74</v>
      </c>
      <c r="AN14" s="342"/>
      <c r="AO14" s="341" t="s">
        <v>72</v>
      </c>
      <c r="AP14" s="342"/>
      <c r="AQ14" s="341" t="s">
        <v>69</v>
      </c>
      <c r="AR14" s="342"/>
      <c r="AS14" s="341" t="s">
        <v>65</v>
      </c>
      <c r="AT14" s="342"/>
    </row>
    <row r="18" spans="33:46" ht="19.5" thickBot="1" x14ac:dyDescent="0.45"/>
    <row r="19" spans="33:46" ht="19.5" thickTop="1" x14ac:dyDescent="0.4">
      <c r="AG19" s="343" t="s">
        <v>604</v>
      </c>
      <c r="AH19" s="344"/>
      <c r="AI19" s="343"/>
      <c r="AJ19" s="344"/>
      <c r="AK19" s="343" t="s">
        <v>604</v>
      </c>
      <c r="AL19" s="344"/>
      <c r="AM19" s="343" t="s">
        <v>604</v>
      </c>
      <c r="AN19" s="344"/>
      <c r="AO19" s="343" t="s">
        <v>604</v>
      </c>
      <c r="AP19" s="359"/>
      <c r="AQ19" s="348" t="s">
        <v>606</v>
      </c>
      <c r="AR19" s="349"/>
      <c r="AS19" s="347" t="s">
        <v>605</v>
      </c>
      <c r="AT19" s="338"/>
    </row>
    <row r="20" spans="33:46" ht="19.5" thickBot="1" x14ac:dyDescent="0.45">
      <c r="AG20" s="345"/>
      <c r="AH20" s="346"/>
      <c r="AI20" s="345"/>
      <c r="AJ20" s="346"/>
      <c r="AK20" s="345"/>
      <c r="AL20" s="346"/>
      <c r="AM20" s="345"/>
      <c r="AN20" s="346"/>
      <c r="AO20" s="345"/>
      <c r="AP20" s="360"/>
      <c r="AQ20" s="350"/>
      <c r="AR20" s="351"/>
      <c r="AS20" s="154"/>
      <c r="AT20" s="340"/>
    </row>
    <row r="21" spans="33:46" ht="20.25" thickTop="1" thickBot="1" x14ac:dyDescent="0.45">
      <c r="AG21" s="341" t="s">
        <v>603</v>
      </c>
      <c r="AH21" s="342"/>
      <c r="AI21" s="341" t="s">
        <v>14</v>
      </c>
      <c r="AJ21" s="342"/>
      <c r="AK21" s="341" t="s">
        <v>76</v>
      </c>
      <c r="AL21" s="342"/>
      <c r="AM21" s="341" t="s">
        <v>74</v>
      </c>
      <c r="AN21" s="342"/>
      <c r="AO21" s="341" t="s">
        <v>72</v>
      </c>
      <c r="AP21" s="342"/>
      <c r="AQ21" s="341" t="s">
        <v>69</v>
      </c>
      <c r="AR21" s="342"/>
      <c r="AS21" s="341" t="s">
        <v>65</v>
      </c>
      <c r="AT21" s="342"/>
    </row>
    <row r="25" spans="33:46" ht="19.5" thickBot="1" x14ac:dyDescent="0.45"/>
    <row r="26" spans="33:46" x14ac:dyDescent="0.4">
      <c r="AG26" s="343" t="s">
        <v>604</v>
      </c>
      <c r="AH26" s="344"/>
      <c r="AI26" s="343"/>
      <c r="AJ26" s="344"/>
      <c r="AK26" s="343" t="s">
        <v>604</v>
      </c>
      <c r="AL26" s="344"/>
      <c r="AM26" s="343" t="s">
        <v>604</v>
      </c>
      <c r="AN26" s="344"/>
      <c r="AO26" s="343" t="s">
        <v>604</v>
      </c>
      <c r="AP26" s="344"/>
      <c r="AQ26" s="337" t="s">
        <v>606</v>
      </c>
      <c r="AR26" s="338"/>
      <c r="AS26" s="337" t="s">
        <v>605</v>
      </c>
      <c r="AT26" s="338"/>
    </row>
    <row r="27" spans="33:46" x14ac:dyDescent="0.4">
      <c r="AG27" s="345"/>
      <c r="AH27" s="346"/>
      <c r="AI27" s="345"/>
      <c r="AJ27" s="346"/>
      <c r="AK27" s="345"/>
      <c r="AL27" s="346"/>
      <c r="AM27" s="345"/>
      <c r="AN27" s="346"/>
      <c r="AO27" s="345"/>
      <c r="AP27" s="346"/>
      <c r="AQ27" s="339"/>
      <c r="AR27" s="340"/>
      <c r="AS27" s="339"/>
      <c r="AT27" s="340"/>
    </row>
    <row r="28" spans="33:46" ht="19.5" thickBot="1" x14ac:dyDescent="0.45">
      <c r="AG28" s="341" t="s">
        <v>603</v>
      </c>
      <c r="AH28" s="342"/>
      <c r="AI28" s="341" t="s">
        <v>14</v>
      </c>
      <c r="AJ28" s="342"/>
      <c r="AK28" s="341" t="s">
        <v>76</v>
      </c>
      <c r="AL28" s="342"/>
      <c r="AM28" s="341" t="s">
        <v>74</v>
      </c>
      <c r="AN28" s="342"/>
      <c r="AO28" s="341" t="s">
        <v>72</v>
      </c>
      <c r="AP28" s="342"/>
      <c r="AQ28" s="341" t="s">
        <v>69</v>
      </c>
      <c r="AR28" s="342"/>
      <c r="AS28" s="341" t="s">
        <v>65</v>
      </c>
      <c r="AT28" s="342"/>
    </row>
    <row r="32" spans="33:46" ht="19.5" thickBot="1" x14ac:dyDescent="0.45"/>
    <row r="33" spans="33:46" x14ac:dyDescent="0.4">
      <c r="AG33" s="343" t="s">
        <v>604</v>
      </c>
      <c r="AH33" s="344"/>
      <c r="AI33" s="343"/>
      <c r="AJ33" s="344"/>
      <c r="AK33" s="343" t="s">
        <v>604</v>
      </c>
      <c r="AL33" s="344"/>
      <c r="AM33" s="337" t="s">
        <v>608</v>
      </c>
      <c r="AN33" s="347"/>
      <c r="AO33" s="354" t="s">
        <v>607</v>
      </c>
      <c r="AP33" s="355"/>
      <c r="AQ33" s="347" t="s">
        <v>606</v>
      </c>
      <c r="AR33" s="338"/>
      <c r="AS33" s="337" t="s">
        <v>605</v>
      </c>
      <c r="AT33" s="338"/>
    </row>
    <row r="34" spans="33:46" x14ac:dyDescent="0.4">
      <c r="AG34" s="345"/>
      <c r="AH34" s="346"/>
      <c r="AI34" s="345"/>
      <c r="AJ34" s="346"/>
      <c r="AK34" s="345"/>
      <c r="AL34" s="346"/>
      <c r="AM34" s="339"/>
      <c r="AN34" s="154"/>
      <c r="AO34" s="356"/>
      <c r="AP34" s="357"/>
      <c r="AQ34" s="358"/>
      <c r="AR34" s="353"/>
      <c r="AS34" s="352"/>
      <c r="AT34" s="353"/>
    </row>
    <row r="35" spans="33:46" ht="19.5" thickBot="1" x14ac:dyDescent="0.45">
      <c r="AG35" s="341" t="s">
        <v>603</v>
      </c>
      <c r="AH35" s="342"/>
      <c r="AI35" s="341" t="s">
        <v>14</v>
      </c>
      <c r="AJ35" s="342"/>
      <c r="AK35" s="341" t="s">
        <v>76</v>
      </c>
      <c r="AL35" s="342"/>
      <c r="AM35" s="341" t="s">
        <v>74</v>
      </c>
      <c r="AN35" s="342"/>
      <c r="AO35" s="341" t="s">
        <v>72</v>
      </c>
      <c r="AP35" s="342"/>
      <c r="AQ35" s="341" t="s">
        <v>69</v>
      </c>
      <c r="AR35" s="342"/>
      <c r="AS35" s="341" t="s">
        <v>65</v>
      </c>
      <c r="AT35" s="342"/>
    </row>
    <row r="39" spans="33:46" ht="19.5" thickBot="1" x14ac:dyDescent="0.45"/>
    <row r="40" spans="33:46" ht="19.5" thickTop="1" x14ac:dyDescent="0.4">
      <c r="AG40" s="343" t="s">
        <v>604</v>
      </c>
      <c r="AH40" s="344"/>
      <c r="AI40" s="343"/>
      <c r="AJ40" s="344"/>
      <c r="AK40" s="343" t="s">
        <v>604</v>
      </c>
      <c r="AL40" s="344"/>
      <c r="AM40" s="337" t="s">
        <v>608</v>
      </c>
      <c r="AN40" s="347"/>
      <c r="AO40" s="348" t="s">
        <v>607</v>
      </c>
      <c r="AP40" s="349"/>
      <c r="AQ40" s="347" t="s">
        <v>606</v>
      </c>
      <c r="AR40" s="338"/>
      <c r="AS40" s="337" t="s">
        <v>605</v>
      </c>
      <c r="AT40" s="338"/>
    </row>
    <row r="41" spans="33:46" ht="19.5" thickBot="1" x14ac:dyDescent="0.45">
      <c r="AG41" s="345"/>
      <c r="AH41" s="346"/>
      <c r="AI41" s="345"/>
      <c r="AJ41" s="346"/>
      <c r="AK41" s="345"/>
      <c r="AL41" s="346"/>
      <c r="AM41" s="339"/>
      <c r="AN41" s="154"/>
      <c r="AO41" s="350"/>
      <c r="AP41" s="351"/>
      <c r="AQ41" s="154"/>
      <c r="AR41" s="340"/>
      <c r="AS41" s="339"/>
      <c r="AT41" s="340"/>
    </row>
    <row r="42" spans="33:46" ht="20.25" thickTop="1" thickBot="1" x14ac:dyDescent="0.45">
      <c r="AG42" s="341" t="s">
        <v>603</v>
      </c>
      <c r="AH42" s="342"/>
      <c r="AI42" s="341" t="s">
        <v>14</v>
      </c>
      <c r="AJ42" s="342"/>
      <c r="AK42" s="341" t="s">
        <v>76</v>
      </c>
      <c r="AL42" s="342"/>
      <c r="AM42" s="341" t="s">
        <v>74</v>
      </c>
      <c r="AN42" s="342"/>
      <c r="AO42" s="341" t="s">
        <v>72</v>
      </c>
      <c r="AP42" s="342"/>
      <c r="AQ42" s="341" t="s">
        <v>69</v>
      </c>
      <c r="AR42" s="342"/>
      <c r="AS42" s="341" t="s">
        <v>65</v>
      </c>
      <c r="AT42" s="342"/>
    </row>
  </sheetData>
  <mergeCells count="115">
    <mergeCell ref="Q7:R7"/>
    <mergeCell ref="O7:P7"/>
    <mergeCell ref="M7:N7"/>
    <mergeCell ref="K7:L7"/>
    <mergeCell ref="I7:J7"/>
    <mergeCell ref="U5:V6"/>
    <mergeCell ref="S5:T6"/>
    <mergeCell ref="Q5:R6"/>
    <mergeCell ref="O5:P6"/>
    <mergeCell ref="M5:N6"/>
    <mergeCell ref="K5:L6"/>
    <mergeCell ref="L4:S4"/>
    <mergeCell ref="AG5:AH6"/>
    <mergeCell ref="AI5:AJ6"/>
    <mergeCell ref="AK5:AL6"/>
    <mergeCell ref="AM5:AN6"/>
    <mergeCell ref="AO5:AP6"/>
    <mergeCell ref="AJ4:AQ4"/>
    <mergeCell ref="U12:V13"/>
    <mergeCell ref="I14:J14"/>
    <mergeCell ref="K14:L14"/>
    <mergeCell ref="M14:N14"/>
    <mergeCell ref="O14:P14"/>
    <mergeCell ref="Q14:R14"/>
    <mergeCell ref="S14:T14"/>
    <mergeCell ref="U14:V14"/>
    <mergeCell ref="I12:J13"/>
    <mergeCell ref="K12:L13"/>
    <mergeCell ref="M12:N13"/>
    <mergeCell ref="O12:P13"/>
    <mergeCell ref="Q12:R13"/>
    <mergeCell ref="S12:T13"/>
    <mergeCell ref="I5:J6"/>
    <mergeCell ref="U7:V7"/>
    <mergeCell ref="S7:T7"/>
    <mergeCell ref="AQ5:AR6"/>
    <mergeCell ref="AS5:AT6"/>
    <mergeCell ref="AG7:AH7"/>
    <mergeCell ref="AI7:AJ7"/>
    <mergeCell ref="AK7:AL7"/>
    <mergeCell ref="AM7:AN7"/>
    <mergeCell ref="AO7:AP7"/>
    <mergeCell ref="AQ7:AR7"/>
    <mergeCell ref="AS7:AT7"/>
    <mergeCell ref="AS12:AT13"/>
    <mergeCell ref="AG14:AH14"/>
    <mergeCell ref="AI14:AJ14"/>
    <mergeCell ref="AK14:AL14"/>
    <mergeCell ref="AM14:AN14"/>
    <mergeCell ref="AO14:AP14"/>
    <mergeCell ref="AQ14:AR14"/>
    <mergeCell ref="AS14:AT14"/>
    <mergeCell ref="AG12:AH13"/>
    <mergeCell ref="AI12:AJ13"/>
    <mergeCell ref="AK12:AL13"/>
    <mergeCell ref="AM12:AN13"/>
    <mergeCell ref="AO12:AP13"/>
    <mergeCell ref="AQ12:AR13"/>
    <mergeCell ref="AS19:AT20"/>
    <mergeCell ref="AG21:AH21"/>
    <mergeCell ref="AI21:AJ21"/>
    <mergeCell ref="AK21:AL21"/>
    <mergeCell ref="AM21:AN21"/>
    <mergeCell ref="AO21:AP21"/>
    <mergeCell ref="AQ21:AR21"/>
    <mergeCell ref="AS21:AT21"/>
    <mergeCell ref="AG19:AH20"/>
    <mergeCell ref="AI19:AJ20"/>
    <mergeCell ref="AK19:AL20"/>
    <mergeCell ref="AM19:AN20"/>
    <mergeCell ref="AO19:AP20"/>
    <mergeCell ref="AQ19:AR20"/>
    <mergeCell ref="AI33:AJ34"/>
    <mergeCell ref="AK33:AL34"/>
    <mergeCell ref="AM33:AN34"/>
    <mergeCell ref="AO33:AP34"/>
    <mergeCell ref="AQ33:AR34"/>
    <mergeCell ref="AS26:AT27"/>
    <mergeCell ref="AG28:AH28"/>
    <mergeCell ref="AI28:AJ28"/>
    <mergeCell ref="AK28:AL28"/>
    <mergeCell ref="AM28:AN28"/>
    <mergeCell ref="AO28:AP28"/>
    <mergeCell ref="AQ28:AR28"/>
    <mergeCell ref="AS28:AT28"/>
    <mergeCell ref="AG26:AH27"/>
    <mergeCell ref="AI26:AJ27"/>
    <mergeCell ref="AK26:AL27"/>
    <mergeCell ref="AM26:AN27"/>
    <mergeCell ref="AO26:AP27"/>
    <mergeCell ref="AQ26:AR27"/>
    <mergeCell ref="AG2:AT2"/>
    <mergeCell ref="AS40:AT41"/>
    <mergeCell ref="AG42:AH42"/>
    <mergeCell ref="AI42:AJ42"/>
    <mergeCell ref="AK42:AL42"/>
    <mergeCell ref="AM42:AN42"/>
    <mergeCell ref="AO42:AP42"/>
    <mergeCell ref="AQ42:AR42"/>
    <mergeCell ref="AS42:AT42"/>
    <mergeCell ref="AG40:AH41"/>
    <mergeCell ref="AI40:AJ41"/>
    <mergeCell ref="AK40:AL41"/>
    <mergeCell ref="AM40:AN41"/>
    <mergeCell ref="AO40:AP41"/>
    <mergeCell ref="AQ40:AR41"/>
    <mergeCell ref="AS33:AT34"/>
    <mergeCell ref="AG35:AH35"/>
    <mergeCell ref="AI35:AJ35"/>
    <mergeCell ref="AK35:AL35"/>
    <mergeCell ref="AM35:AN35"/>
    <mergeCell ref="AO35:AP35"/>
    <mergeCell ref="AQ35:AR35"/>
    <mergeCell ref="AS35:AT35"/>
    <mergeCell ref="AG33:AH34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Sheet1</vt:lpstr>
      <vt:lpstr>メモリレイアウト</vt:lpstr>
      <vt:lpstr>波形パラメータ</vt:lpstr>
      <vt:lpstr>キャプチャパラメータ</vt:lpstr>
      <vt:lpstr>FB制御コマンド</vt:lpstr>
      <vt:lpstr>コマンドエラーレポート</vt:lpstr>
      <vt:lpstr>通信パケット</vt:lpstr>
      <vt:lpstr>コマンドバッファ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keisuke koike</dc:creator>
  <cp:lastModifiedBy>Koike</cp:lastModifiedBy>
  <dcterms:created xsi:type="dcterms:W3CDTF">2022-08-16T06:43:04Z</dcterms:created>
  <dcterms:modified xsi:type="dcterms:W3CDTF">2024-12-20T05:43:13Z</dcterms:modified>
</cp:coreProperties>
</file>