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ike\Desktop\"/>
    </mc:Choice>
  </mc:AlternateContent>
  <xr:revisionPtr revIDLastSave="0" documentId="13_ncr:1_{21C7C2CC-5F0D-48C7-AC5A-A7293B231873}" xr6:coauthVersionLast="46" xr6:coauthVersionMax="46" xr10:uidLastSave="{00000000-0000-0000-0000-000000000000}"/>
  <bookViews>
    <workbookView xWindow="-22395" yWindow="1260" windowWidth="19035" windowHeight="17430" xr2:uid="{18A7600C-3FF1-4B99-B190-D6B6417BA721}"/>
  </bookViews>
  <sheets>
    <sheet name="Non-MTS版 BRAM キャプチャ" sheetId="7" r:id="rId1"/>
    <sheet name="MTS版 BRAM キャプチャ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9" l="1"/>
  <c r="F46" i="9"/>
  <c r="E46" i="9"/>
  <c r="D46" i="9"/>
  <c r="C46" i="9"/>
  <c r="N46" i="9" s="1"/>
  <c r="O46" i="9" s="1"/>
  <c r="N45" i="9"/>
  <c r="O45" i="9" s="1"/>
  <c r="G45" i="9"/>
  <c r="F45" i="9"/>
  <c r="E45" i="9"/>
  <c r="D45" i="9"/>
  <c r="C45" i="9"/>
  <c r="O43" i="9"/>
  <c r="N43" i="9"/>
  <c r="R42" i="9"/>
  <c r="S42" i="9" s="1"/>
  <c r="V42" i="9" s="1"/>
  <c r="P42" i="9"/>
  <c r="O42" i="9"/>
  <c r="P43" i="9" s="1"/>
  <c r="R43" i="9" s="1"/>
  <c r="S43" i="9" s="1"/>
  <c r="V43" i="9" s="1"/>
  <c r="N42" i="9"/>
  <c r="O41" i="9"/>
  <c r="N41" i="9"/>
  <c r="N40" i="9"/>
  <c r="O40" i="9" s="1"/>
  <c r="P41" i="9" s="1"/>
  <c r="R41" i="9" s="1"/>
  <c r="S41" i="9" s="1"/>
  <c r="V41" i="9" s="1"/>
  <c r="N39" i="9"/>
  <c r="O39" i="9" s="1"/>
  <c r="P40" i="9" s="1"/>
  <c r="R40" i="9" s="1"/>
  <c r="S40" i="9" s="1"/>
  <c r="V40" i="9" s="1"/>
  <c r="O38" i="9"/>
  <c r="P39" i="9" s="1"/>
  <c r="R39" i="9" s="1"/>
  <c r="S39" i="9" s="1"/>
  <c r="V39" i="9" s="1"/>
  <c r="N38" i="9"/>
  <c r="N37" i="9"/>
  <c r="O37" i="9" s="1"/>
  <c r="P38" i="9" s="1"/>
  <c r="R38" i="9" s="1"/>
  <c r="S38" i="9" s="1"/>
  <c r="V38" i="9" s="1"/>
  <c r="N36" i="9"/>
  <c r="O36" i="9" s="1"/>
  <c r="P37" i="9" s="1"/>
  <c r="R37" i="9" s="1"/>
  <c r="S37" i="9" s="1"/>
  <c r="V37" i="9" s="1"/>
  <c r="O35" i="9"/>
  <c r="P36" i="9" s="1"/>
  <c r="R36" i="9" s="1"/>
  <c r="S36" i="9" s="1"/>
  <c r="V36" i="9" s="1"/>
  <c r="N35" i="9"/>
  <c r="N34" i="9"/>
  <c r="O34" i="9" s="1"/>
  <c r="P35" i="9" s="1"/>
  <c r="R35" i="9" s="1"/>
  <c r="S35" i="9" s="1"/>
  <c r="V35" i="9" s="1"/>
  <c r="O33" i="9"/>
  <c r="P34" i="9" s="1"/>
  <c r="R34" i="9" s="1"/>
  <c r="S34" i="9" s="1"/>
  <c r="V34" i="9" s="1"/>
  <c r="N33" i="9"/>
  <c r="P32" i="9"/>
  <c r="R32" i="9" s="1"/>
  <c r="S32" i="9" s="1"/>
  <c r="V32" i="9" s="1"/>
  <c r="N32" i="9"/>
  <c r="O32" i="9" s="1"/>
  <c r="P33" i="9" s="1"/>
  <c r="R33" i="9" s="1"/>
  <c r="S33" i="9" s="1"/>
  <c r="V33" i="9" s="1"/>
  <c r="Q31" i="9"/>
  <c r="O31" i="9"/>
  <c r="N31" i="9"/>
  <c r="R30" i="9"/>
  <c r="S30" i="9" s="1"/>
  <c r="V30" i="9" s="1"/>
  <c r="P30" i="9"/>
  <c r="O30" i="9"/>
  <c r="P31" i="9" s="1"/>
  <c r="R31" i="9" s="1"/>
  <c r="S31" i="9" s="1"/>
  <c r="V31" i="9" s="1"/>
  <c r="N30" i="9"/>
  <c r="O29" i="9"/>
  <c r="N29" i="9"/>
  <c r="N28" i="9"/>
  <c r="O28" i="9" s="1"/>
  <c r="P29" i="9" s="1"/>
  <c r="R29" i="9" s="1"/>
  <c r="S29" i="9" s="1"/>
  <c r="V29" i="9" s="1"/>
  <c r="N27" i="9"/>
  <c r="O27" i="9" s="1"/>
  <c r="P28" i="9" s="1"/>
  <c r="R28" i="9" s="1"/>
  <c r="S28" i="9" s="1"/>
  <c r="V28" i="9" s="1"/>
  <c r="O26" i="9"/>
  <c r="P27" i="9" s="1"/>
  <c r="R27" i="9" s="1"/>
  <c r="S27" i="9" s="1"/>
  <c r="V27" i="9" s="1"/>
  <c r="N26" i="9"/>
  <c r="N25" i="9"/>
  <c r="O25" i="9" s="1"/>
  <c r="P26" i="9" s="1"/>
  <c r="R26" i="9" s="1"/>
  <c r="S26" i="9" s="1"/>
  <c r="V26" i="9" s="1"/>
  <c r="N24" i="9"/>
  <c r="O24" i="9" s="1"/>
  <c r="P25" i="9" s="1"/>
  <c r="R25" i="9" s="1"/>
  <c r="S25" i="9" s="1"/>
  <c r="V25" i="9" s="1"/>
  <c r="O23" i="9"/>
  <c r="P24" i="9" s="1"/>
  <c r="R24" i="9" s="1"/>
  <c r="S24" i="9" s="1"/>
  <c r="V24" i="9" s="1"/>
  <c r="N23" i="9"/>
  <c r="N22" i="9"/>
  <c r="O22" i="9" s="1"/>
  <c r="P23" i="9" s="1"/>
  <c r="R23" i="9" s="1"/>
  <c r="S23" i="9" s="1"/>
  <c r="V23" i="9" s="1"/>
  <c r="O21" i="9"/>
  <c r="P22" i="9" s="1"/>
  <c r="R22" i="9" s="1"/>
  <c r="S22" i="9" s="1"/>
  <c r="V22" i="9" s="1"/>
  <c r="N21" i="9"/>
  <c r="P20" i="9"/>
  <c r="R20" i="9" s="1"/>
  <c r="S20" i="9" s="1"/>
  <c r="V20" i="9" s="1"/>
  <c r="N20" i="9"/>
  <c r="O20" i="9" s="1"/>
  <c r="P21" i="9" s="1"/>
  <c r="R21" i="9" s="1"/>
  <c r="S21" i="9" s="1"/>
  <c r="V21" i="9" s="1"/>
  <c r="O19" i="9"/>
  <c r="N19" i="9"/>
  <c r="O18" i="9"/>
  <c r="P19" i="9" s="1"/>
  <c r="R19" i="9" s="1"/>
  <c r="S19" i="9" s="1"/>
  <c r="V19" i="9" s="1"/>
  <c r="N18" i="9"/>
  <c r="N17" i="9"/>
  <c r="O17" i="9" s="1"/>
  <c r="P18" i="9" s="1"/>
  <c r="R18" i="9" s="1"/>
  <c r="S18" i="9" s="1"/>
  <c r="V18" i="9" s="1"/>
  <c r="Q16" i="9"/>
  <c r="N16" i="9"/>
  <c r="O16" i="9" s="1"/>
  <c r="P17" i="9" s="1"/>
  <c r="R17" i="9" s="1"/>
  <c r="S17" i="9" s="1"/>
  <c r="V17" i="9" s="1"/>
  <c r="N15" i="9"/>
  <c r="O15" i="9" s="1"/>
  <c r="P16" i="9" s="1"/>
  <c r="R16" i="9" s="1"/>
  <c r="S16" i="9" s="1"/>
  <c r="V16" i="9" s="1"/>
  <c r="N14" i="9"/>
  <c r="O14" i="9" s="1"/>
  <c r="P15" i="9" s="1"/>
  <c r="R15" i="9" s="1"/>
  <c r="S15" i="9" s="1"/>
  <c r="V15" i="9" s="1"/>
  <c r="T13" i="9"/>
  <c r="N13" i="9"/>
  <c r="O13" i="9" s="1"/>
  <c r="P14" i="9" s="1"/>
  <c r="T12" i="9"/>
  <c r="N12" i="9"/>
  <c r="O12" i="9" s="1"/>
  <c r="L12" i="9"/>
  <c r="K12" i="9"/>
  <c r="T9" i="9"/>
  <c r="Q42" i="9" s="1"/>
  <c r="T8" i="9"/>
  <c r="T4" i="9"/>
  <c r="P13" i="7"/>
  <c r="P14" i="7"/>
  <c r="L12" i="7"/>
  <c r="P43" i="7"/>
  <c r="Q45" i="7"/>
  <c r="N14" i="7"/>
  <c r="O14" i="7" s="1"/>
  <c r="P15" i="7" s="1"/>
  <c r="R15" i="7" s="1"/>
  <c r="S15" i="7" s="1"/>
  <c r="C46" i="7"/>
  <c r="N16" i="7"/>
  <c r="O16" i="7" s="1"/>
  <c r="P17" i="7" s="1"/>
  <c r="R17" i="7" s="1"/>
  <c r="S17" i="7" s="1"/>
  <c r="V17" i="7" s="1"/>
  <c r="N17" i="7"/>
  <c r="O17" i="7" s="1"/>
  <c r="P18" i="7" s="1"/>
  <c r="R18" i="7" s="1"/>
  <c r="S18" i="7" s="1"/>
  <c r="V18" i="7" s="1"/>
  <c r="N18" i="7"/>
  <c r="O18" i="7" s="1"/>
  <c r="P19" i="7" s="1"/>
  <c r="R19" i="7" s="1"/>
  <c r="S19" i="7" s="1"/>
  <c r="V19" i="7" s="1"/>
  <c r="N19" i="7"/>
  <c r="O19" i="7" s="1"/>
  <c r="P20" i="7" s="1"/>
  <c r="R20" i="7" s="1"/>
  <c r="S20" i="7" s="1"/>
  <c r="V20" i="7" s="1"/>
  <c r="N20" i="7"/>
  <c r="O20" i="7" s="1"/>
  <c r="P21" i="7" s="1"/>
  <c r="R21" i="7" s="1"/>
  <c r="S21" i="7" s="1"/>
  <c r="V21" i="7" s="1"/>
  <c r="N21" i="7"/>
  <c r="N22" i="7"/>
  <c r="O22" i="7" s="1"/>
  <c r="P23" i="7" s="1"/>
  <c r="R23" i="7" s="1"/>
  <c r="S23" i="7" s="1"/>
  <c r="V23" i="7" s="1"/>
  <c r="N23" i="7"/>
  <c r="O23" i="7" s="1"/>
  <c r="P24" i="7" s="1"/>
  <c r="R24" i="7" s="1"/>
  <c r="S24" i="7" s="1"/>
  <c r="V24" i="7" s="1"/>
  <c r="N24" i="7"/>
  <c r="O24" i="7" s="1"/>
  <c r="P25" i="7" s="1"/>
  <c r="R25" i="7" s="1"/>
  <c r="S25" i="7" s="1"/>
  <c r="V25" i="7" s="1"/>
  <c r="N25" i="7"/>
  <c r="O25" i="7" s="1"/>
  <c r="P26" i="7" s="1"/>
  <c r="R26" i="7" s="1"/>
  <c r="S26" i="7" s="1"/>
  <c r="V26" i="7" s="1"/>
  <c r="N26" i="7"/>
  <c r="O26" i="7" s="1"/>
  <c r="P27" i="7" s="1"/>
  <c r="R27" i="7" s="1"/>
  <c r="S27" i="7" s="1"/>
  <c r="V27" i="7" s="1"/>
  <c r="N27" i="7"/>
  <c r="O27" i="7" s="1"/>
  <c r="P28" i="7" s="1"/>
  <c r="R28" i="7" s="1"/>
  <c r="S28" i="7" s="1"/>
  <c r="V28" i="7" s="1"/>
  <c r="N28" i="7"/>
  <c r="O28" i="7" s="1"/>
  <c r="P29" i="7" s="1"/>
  <c r="R29" i="7" s="1"/>
  <c r="S29" i="7" s="1"/>
  <c r="V29" i="7" s="1"/>
  <c r="N29" i="7"/>
  <c r="O29" i="7" s="1"/>
  <c r="P30" i="7" s="1"/>
  <c r="R30" i="7" s="1"/>
  <c r="S30" i="7" s="1"/>
  <c r="V30" i="7" s="1"/>
  <c r="N30" i="7"/>
  <c r="N31" i="7"/>
  <c r="O31" i="7" s="1"/>
  <c r="P32" i="7" s="1"/>
  <c r="R32" i="7" s="1"/>
  <c r="S32" i="7" s="1"/>
  <c r="V32" i="7" s="1"/>
  <c r="N32" i="7"/>
  <c r="O32" i="7" s="1"/>
  <c r="P33" i="7" s="1"/>
  <c r="R33" i="7" s="1"/>
  <c r="S33" i="7" s="1"/>
  <c r="V33" i="7" s="1"/>
  <c r="N33" i="7"/>
  <c r="N34" i="7"/>
  <c r="O34" i="7" s="1"/>
  <c r="P35" i="7" s="1"/>
  <c r="R35" i="7" s="1"/>
  <c r="S35" i="7" s="1"/>
  <c r="V35" i="7" s="1"/>
  <c r="N35" i="7"/>
  <c r="O35" i="7" s="1"/>
  <c r="P36" i="7" s="1"/>
  <c r="R36" i="7" s="1"/>
  <c r="S36" i="7" s="1"/>
  <c r="V36" i="7" s="1"/>
  <c r="N36" i="7"/>
  <c r="O36" i="7" s="1"/>
  <c r="P37" i="7" s="1"/>
  <c r="R37" i="7" s="1"/>
  <c r="S37" i="7" s="1"/>
  <c r="V37" i="7" s="1"/>
  <c r="N37" i="7"/>
  <c r="O37" i="7" s="1"/>
  <c r="P38" i="7" s="1"/>
  <c r="R38" i="7" s="1"/>
  <c r="S38" i="7" s="1"/>
  <c r="V38" i="7" s="1"/>
  <c r="N38" i="7"/>
  <c r="O38" i="7" s="1"/>
  <c r="P39" i="7" s="1"/>
  <c r="R39" i="7" s="1"/>
  <c r="S39" i="7" s="1"/>
  <c r="V39" i="7" s="1"/>
  <c r="N39" i="7"/>
  <c r="O39" i="7" s="1"/>
  <c r="P40" i="7" s="1"/>
  <c r="R40" i="7" s="1"/>
  <c r="S40" i="7" s="1"/>
  <c r="V40" i="7" s="1"/>
  <c r="N40" i="7"/>
  <c r="O40" i="7" s="1"/>
  <c r="P41" i="7" s="1"/>
  <c r="R41" i="7" s="1"/>
  <c r="S41" i="7" s="1"/>
  <c r="V41" i="7" s="1"/>
  <c r="N41" i="7"/>
  <c r="O41" i="7" s="1"/>
  <c r="P42" i="7" s="1"/>
  <c r="R42" i="7" s="1"/>
  <c r="S42" i="7" s="1"/>
  <c r="V42" i="7" s="1"/>
  <c r="N42" i="7"/>
  <c r="O42" i="7" s="1"/>
  <c r="N43" i="7"/>
  <c r="O43" i="7" s="1"/>
  <c r="N12" i="7"/>
  <c r="O12" i="7" s="1"/>
  <c r="N13" i="7"/>
  <c r="O13" i="7" s="1"/>
  <c r="N15" i="7"/>
  <c r="O15" i="7" s="1"/>
  <c r="O21" i="7"/>
  <c r="P22" i="7" s="1"/>
  <c r="R22" i="7" s="1"/>
  <c r="S22" i="7" s="1"/>
  <c r="V22" i="7" s="1"/>
  <c r="O33" i="7"/>
  <c r="P34" i="7" s="1"/>
  <c r="R34" i="7" s="1"/>
  <c r="S34" i="7" s="1"/>
  <c r="V34" i="7" s="1"/>
  <c r="T9" i="7"/>
  <c r="Q14" i="7" s="1"/>
  <c r="G45" i="7"/>
  <c r="F45" i="7"/>
  <c r="E45" i="7"/>
  <c r="D45" i="7"/>
  <c r="N45" i="7" s="1"/>
  <c r="C45" i="7"/>
  <c r="T12" i="7"/>
  <c r="T13" i="7"/>
  <c r="D46" i="7"/>
  <c r="K12" i="7"/>
  <c r="E46" i="7"/>
  <c r="F46" i="7"/>
  <c r="G46" i="7"/>
  <c r="O30" i="7"/>
  <c r="P31" i="7" s="1"/>
  <c r="R31" i="7" s="1"/>
  <c r="S31" i="7" s="1"/>
  <c r="V31" i="7" s="1"/>
  <c r="T4" i="7"/>
  <c r="P45" i="7" s="1"/>
  <c r="T8" i="7"/>
  <c r="P46" i="9" l="1"/>
  <c r="Q17" i="9"/>
  <c r="Q19" i="9"/>
  <c r="M34" i="9"/>
  <c r="K34" i="9" s="1"/>
  <c r="M22" i="9"/>
  <c r="K22" i="9" s="1"/>
  <c r="M33" i="9"/>
  <c r="K33" i="9" s="1"/>
  <c r="M21" i="9"/>
  <c r="K21" i="9" s="1"/>
  <c r="M32" i="9"/>
  <c r="K32" i="9" s="1"/>
  <c r="M20" i="9"/>
  <c r="K20" i="9" s="1"/>
  <c r="M43" i="9"/>
  <c r="K43" i="9" s="1"/>
  <c r="M31" i="9"/>
  <c r="K31" i="9" s="1"/>
  <c r="M19" i="9"/>
  <c r="K19" i="9" s="1"/>
  <c r="P13" i="9"/>
  <c r="M23" i="9"/>
  <c r="K23" i="9" s="1"/>
  <c r="M42" i="9"/>
  <c r="K42" i="9" s="1"/>
  <c r="M30" i="9"/>
  <c r="K30" i="9" s="1"/>
  <c r="M18" i="9"/>
  <c r="K18" i="9" s="1"/>
  <c r="M14" i="9"/>
  <c r="K14" i="9" s="1"/>
  <c r="M41" i="9"/>
  <c r="K41" i="9" s="1"/>
  <c r="M29" i="9"/>
  <c r="K29" i="9" s="1"/>
  <c r="M17" i="9"/>
  <c r="K17" i="9" s="1"/>
  <c r="M16" i="9"/>
  <c r="K16" i="9" s="1"/>
  <c r="M40" i="9"/>
  <c r="K40" i="9" s="1"/>
  <c r="M28" i="9"/>
  <c r="K28" i="9" s="1"/>
  <c r="M39" i="9"/>
  <c r="K39" i="9" s="1"/>
  <c r="M27" i="9"/>
  <c r="K27" i="9" s="1"/>
  <c r="M15" i="9"/>
  <c r="K15" i="9" s="1"/>
  <c r="M35" i="9"/>
  <c r="K35" i="9" s="1"/>
  <c r="M38" i="9"/>
  <c r="K38" i="9" s="1"/>
  <c r="M26" i="9"/>
  <c r="K26" i="9" s="1"/>
  <c r="M37" i="9"/>
  <c r="K37" i="9" s="1"/>
  <c r="M25" i="9"/>
  <c r="K25" i="9" s="1"/>
  <c r="M13" i="9"/>
  <c r="K13" i="9" s="1"/>
  <c r="L13" i="9" s="1"/>
  <c r="M36" i="9"/>
  <c r="K36" i="9" s="1"/>
  <c r="M24" i="9"/>
  <c r="K24" i="9" s="1"/>
  <c r="Q43" i="9"/>
  <c r="Q20" i="9"/>
  <c r="Q32" i="9"/>
  <c r="M45" i="9"/>
  <c r="K45" i="9" s="1"/>
  <c r="L45" i="9" s="1"/>
  <c r="Q21" i="9"/>
  <c r="Q33" i="9"/>
  <c r="Q22" i="9"/>
  <c r="Q34" i="9"/>
  <c r="Q23" i="9"/>
  <c r="Q35" i="9"/>
  <c r="P45" i="9"/>
  <c r="R45" i="9" s="1"/>
  <c r="S45" i="9" s="1"/>
  <c r="M46" i="9"/>
  <c r="K46" i="9" s="1"/>
  <c r="Q24" i="9"/>
  <c r="Q36" i="9"/>
  <c r="Q45" i="9"/>
  <c r="Q13" i="9"/>
  <c r="Q25" i="9"/>
  <c r="Q37" i="9"/>
  <c r="Q12" i="9"/>
  <c r="R12" i="9" s="1"/>
  <c r="S12" i="9" s="1"/>
  <c r="Q14" i="9"/>
  <c r="R14" i="9" s="1"/>
  <c r="S14" i="9" s="1"/>
  <c r="V14" i="9" s="1"/>
  <c r="Q26" i="9"/>
  <c r="Q38" i="9"/>
  <c r="Q15" i="9"/>
  <c r="Q27" i="9"/>
  <c r="Q39" i="9"/>
  <c r="Q46" i="9"/>
  <c r="Q28" i="9"/>
  <c r="Q40" i="9"/>
  <c r="Q29" i="9"/>
  <c r="Q41" i="9"/>
  <c r="Q18" i="9"/>
  <c r="Q30" i="9"/>
  <c r="M13" i="7"/>
  <c r="K13" i="7" s="1"/>
  <c r="L13" i="7" s="1"/>
  <c r="N46" i="7"/>
  <c r="O46" i="7" s="1"/>
  <c r="M45" i="7"/>
  <c r="K45" i="7" s="1"/>
  <c r="L45" i="7" s="1"/>
  <c r="R43" i="7"/>
  <c r="S43" i="7" s="1"/>
  <c r="V43" i="7" s="1"/>
  <c r="Q15" i="7"/>
  <c r="R14" i="7"/>
  <c r="S14" i="7" s="1"/>
  <c r="V14" i="7" s="1"/>
  <c r="M14" i="7"/>
  <c r="K14" i="7" s="1"/>
  <c r="L14" i="7" s="1"/>
  <c r="P16" i="7"/>
  <c r="R16" i="7" s="1"/>
  <c r="S16" i="7" s="1"/>
  <c r="V16" i="7" s="1"/>
  <c r="M42" i="7"/>
  <c r="K42" i="7" s="1"/>
  <c r="L42" i="7" s="1"/>
  <c r="Q41" i="7"/>
  <c r="M43" i="7"/>
  <c r="K43" i="7" s="1"/>
  <c r="L43" i="7" s="1"/>
  <c r="Q12" i="7"/>
  <c r="R12" i="7" s="1"/>
  <c r="S12" i="7" s="1"/>
  <c r="Q13" i="7"/>
  <c r="Q46" i="7"/>
  <c r="M15" i="7"/>
  <c r="K15" i="7" s="1"/>
  <c r="R45" i="7"/>
  <c r="Q37" i="7"/>
  <c r="Q35" i="7"/>
  <c r="Q31" i="7"/>
  <c r="Q30" i="7"/>
  <c r="Q29" i="7"/>
  <c r="Q25" i="7"/>
  <c r="Q24" i="7"/>
  <c r="Q23" i="7"/>
  <c r="Q19" i="7"/>
  <c r="Q43" i="7"/>
  <c r="Q17" i="7"/>
  <c r="Q42" i="7"/>
  <c r="Q28" i="7"/>
  <c r="Q40" i="7"/>
  <c r="Q22" i="7"/>
  <c r="Q36" i="7"/>
  <c r="Q18" i="7"/>
  <c r="Q34" i="7"/>
  <c r="Q16" i="7"/>
  <c r="Q33" i="7"/>
  <c r="Q21" i="7"/>
  <c r="Q32" i="7"/>
  <c r="Q20" i="7"/>
  <c r="Q39" i="7"/>
  <c r="Q27" i="7"/>
  <c r="Q38" i="7"/>
  <c r="Q26" i="7"/>
  <c r="M16" i="7"/>
  <c r="K16" i="7" s="1"/>
  <c r="L16" i="7" s="1"/>
  <c r="M35" i="7"/>
  <c r="K35" i="7" s="1"/>
  <c r="L35" i="7" s="1"/>
  <c r="M33" i="7"/>
  <c r="K33" i="7" s="1"/>
  <c r="L33" i="7" s="1"/>
  <c r="M32" i="7"/>
  <c r="K32" i="7" s="1"/>
  <c r="L32" i="7" s="1"/>
  <c r="M23" i="7"/>
  <c r="K23" i="7" s="1"/>
  <c r="L23" i="7" s="1"/>
  <c r="M31" i="7"/>
  <c r="K31" i="7" s="1"/>
  <c r="L31" i="7" s="1"/>
  <c r="M21" i="7"/>
  <c r="K21" i="7" s="1"/>
  <c r="L21" i="7" s="1"/>
  <c r="M19" i="7"/>
  <c r="K19" i="7" s="1"/>
  <c r="L19" i="7" s="1"/>
  <c r="M20" i="7"/>
  <c r="K20" i="7" s="1"/>
  <c r="L20" i="7" s="1"/>
  <c r="M38" i="7"/>
  <c r="K38" i="7" s="1"/>
  <c r="L38" i="7" s="1"/>
  <c r="M22" i="7"/>
  <c r="K22" i="7" s="1"/>
  <c r="L22" i="7" s="1"/>
  <c r="M34" i="7"/>
  <c r="K34" i="7" s="1"/>
  <c r="L34" i="7" s="1"/>
  <c r="M24" i="7"/>
  <c r="K24" i="7" s="1"/>
  <c r="L24" i="7" s="1"/>
  <c r="M36" i="7"/>
  <c r="K36" i="7" s="1"/>
  <c r="L36" i="7" s="1"/>
  <c r="M25" i="7"/>
  <c r="K25" i="7" s="1"/>
  <c r="L25" i="7" s="1"/>
  <c r="M37" i="7"/>
  <c r="K37" i="7" s="1"/>
  <c r="L37" i="7" s="1"/>
  <c r="M26" i="7"/>
  <c r="K26" i="7" s="1"/>
  <c r="L26" i="7" s="1"/>
  <c r="M27" i="7"/>
  <c r="K27" i="7" s="1"/>
  <c r="L27" i="7" s="1"/>
  <c r="M39" i="7"/>
  <c r="K39" i="7" s="1"/>
  <c r="L39" i="7" s="1"/>
  <c r="M28" i="7"/>
  <c r="K28" i="7" s="1"/>
  <c r="L28" i="7" s="1"/>
  <c r="M40" i="7"/>
  <c r="K40" i="7" s="1"/>
  <c r="L40" i="7" s="1"/>
  <c r="M17" i="7"/>
  <c r="K17" i="7" s="1"/>
  <c r="L17" i="7" s="1"/>
  <c r="M29" i="7"/>
  <c r="K29" i="7" s="1"/>
  <c r="L29" i="7" s="1"/>
  <c r="M41" i="7"/>
  <c r="K41" i="7" s="1"/>
  <c r="L41" i="7" s="1"/>
  <c r="M18" i="7"/>
  <c r="K18" i="7" s="1"/>
  <c r="L18" i="7" s="1"/>
  <c r="M30" i="7"/>
  <c r="K30" i="7" s="1"/>
  <c r="L30" i="7" s="1"/>
  <c r="R46" i="9" l="1"/>
  <c r="S46" i="9" s="1"/>
  <c r="T39" i="9"/>
  <c r="W39" i="9" s="1"/>
  <c r="I39" i="9" s="1"/>
  <c r="L39" i="9"/>
  <c r="T41" i="9" s="1"/>
  <c r="W41" i="9" s="1"/>
  <c r="I41" i="9" s="1"/>
  <c r="R13" i="9"/>
  <c r="S13" i="9" s="1"/>
  <c r="V12" i="9"/>
  <c r="T15" i="9"/>
  <c r="W15" i="9" s="1"/>
  <c r="I15" i="9" s="1"/>
  <c r="L15" i="9"/>
  <c r="T17" i="9" s="1"/>
  <c r="W17" i="9" s="1"/>
  <c r="I17" i="9" s="1"/>
  <c r="L27" i="9"/>
  <c r="L19" i="9"/>
  <c r="T45" i="9"/>
  <c r="W12" i="9" s="1"/>
  <c r="L40" i="9"/>
  <c r="T42" i="9" s="1"/>
  <c r="W42" i="9" s="1"/>
  <c r="I42" i="9" s="1"/>
  <c r="L31" i="9"/>
  <c r="T33" i="9" s="1"/>
  <c r="W33" i="9" s="1"/>
  <c r="I33" i="9" s="1"/>
  <c r="L42" i="9"/>
  <c r="L23" i="9"/>
  <c r="T25" i="9" s="1"/>
  <c r="W25" i="9" s="1"/>
  <c r="I25" i="9" s="1"/>
  <c r="L28" i="9"/>
  <c r="T30" i="9" s="1"/>
  <c r="W30" i="9" s="1"/>
  <c r="I30" i="9" s="1"/>
  <c r="L24" i="9"/>
  <c r="T26" i="9" s="1"/>
  <c r="W26" i="9" s="1"/>
  <c r="I26" i="9" s="1"/>
  <c r="T36" i="9"/>
  <c r="W36" i="9" s="1"/>
  <c r="I36" i="9" s="1"/>
  <c r="L36" i="9"/>
  <c r="T38" i="9" s="1"/>
  <c r="W38" i="9" s="1"/>
  <c r="I38" i="9" s="1"/>
  <c r="L16" i="9"/>
  <c r="T18" i="9" s="1"/>
  <c r="W18" i="9" s="1"/>
  <c r="I18" i="9" s="1"/>
  <c r="L43" i="9"/>
  <c r="L46" i="9"/>
  <c r="L17" i="9"/>
  <c r="T19" i="9" s="1"/>
  <c r="W19" i="9" s="1"/>
  <c r="I19" i="9" s="1"/>
  <c r="L20" i="9"/>
  <c r="T22" i="9" s="1"/>
  <c r="W22" i="9" s="1"/>
  <c r="I22" i="9" s="1"/>
  <c r="L25" i="9"/>
  <c r="T27" i="9" s="1"/>
  <c r="W27" i="9" s="1"/>
  <c r="I27" i="9" s="1"/>
  <c r="L29" i="9"/>
  <c r="T31" i="9" s="1"/>
  <c r="W31" i="9" s="1"/>
  <c r="I31" i="9" s="1"/>
  <c r="T29" i="9"/>
  <c r="W29" i="9" s="1"/>
  <c r="I29" i="9" s="1"/>
  <c r="L32" i="9"/>
  <c r="T34" i="9" s="1"/>
  <c r="W34" i="9" s="1"/>
  <c r="I34" i="9" s="1"/>
  <c r="L37" i="9"/>
  <c r="L41" i="9"/>
  <c r="T43" i="9" s="1"/>
  <c r="W43" i="9" s="1"/>
  <c r="I43" i="9" s="1"/>
  <c r="L21" i="9"/>
  <c r="T23" i="9" s="1"/>
  <c r="W23" i="9" s="1"/>
  <c r="I23" i="9" s="1"/>
  <c r="T21" i="9"/>
  <c r="W21" i="9" s="1"/>
  <c r="I21" i="9" s="1"/>
  <c r="L26" i="9"/>
  <c r="T28" i="9" s="1"/>
  <c r="W28" i="9" s="1"/>
  <c r="I28" i="9" s="1"/>
  <c r="T14" i="9"/>
  <c r="W14" i="9" s="1"/>
  <c r="I14" i="9" s="1"/>
  <c r="L14" i="9"/>
  <c r="T16" i="9" s="1"/>
  <c r="W16" i="9" s="1"/>
  <c r="I16" i="9" s="1"/>
  <c r="L33" i="9"/>
  <c r="T35" i="9" s="1"/>
  <c r="W35" i="9" s="1"/>
  <c r="I35" i="9" s="1"/>
  <c r="L38" i="9"/>
  <c r="T40" i="9" s="1"/>
  <c r="W40" i="9" s="1"/>
  <c r="I40" i="9" s="1"/>
  <c r="L18" i="9"/>
  <c r="T20" i="9" s="1"/>
  <c r="W20" i="9" s="1"/>
  <c r="I20" i="9" s="1"/>
  <c r="L22" i="9"/>
  <c r="T24" i="9" s="1"/>
  <c r="W24" i="9" s="1"/>
  <c r="I24" i="9" s="1"/>
  <c r="L35" i="9"/>
  <c r="T37" i="9" s="1"/>
  <c r="W37" i="9" s="1"/>
  <c r="I37" i="9" s="1"/>
  <c r="L30" i="9"/>
  <c r="T32" i="9" s="1"/>
  <c r="W32" i="9" s="1"/>
  <c r="I32" i="9" s="1"/>
  <c r="L34" i="9"/>
  <c r="S45" i="7"/>
  <c r="T16" i="7"/>
  <c r="W16" i="7" s="1"/>
  <c r="I16" i="7" s="1"/>
  <c r="T14" i="7"/>
  <c r="W14" i="7" s="1"/>
  <c r="I14" i="7" s="1"/>
  <c r="T15" i="7"/>
  <c r="L15" i="7"/>
  <c r="V15" i="7"/>
  <c r="T45" i="7"/>
  <c r="R13" i="7"/>
  <c r="S13" i="7" s="1"/>
  <c r="O45" i="7"/>
  <c r="M46" i="7" s="1"/>
  <c r="V13" i="9" l="1"/>
  <c r="T46" i="9"/>
  <c r="W13" i="9" s="1"/>
  <c r="I13" i="9" s="1"/>
  <c r="I12" i="9"/>
  <c r="V12" i="7"/>
  <c r="T17" i="7"/>
  <c r="W17" i="7" s="1"/>
  <c r="I17" i="7" s="1"/>
  <c r="T32" i="7"/>
  <c r="W32" i="7" s="1"/>
  <c r="I32" i="7" s="1"/>
  <c r="T42" i="7"/>
  <c r="W42" i="7" s="1"/>
  <c r="I42" i="7" s="1"/>
  <c r="T19" i="7"/>
  <c r="W19" i="7" s="1"/>
  <c r="I19" i="7" s="1"/>
  <c r="T23" i="7"/>
  <c r="W23" i="7" s="1"/>
  <c r="I23" i="7" s="1"/>
  <c r="T41" i="7"/>
  <c r="W41" i="7" s="1"/>
  <c r="I41" i="7" s="1"/>
  <c r="T21" i="7"/>
  <c r="W21" i="7" s="1"/>
  <c r="I21" i="7" s="1"/>
  <c r="T18" i="7"/>
  <c r="W18" i="7" s="1"/>
  <c r="I18" i="7" s="1"/>
  <c r="T29" i="7"/>
  <c r="W29" i="7" s="1"/>
  <c r="I29" i="7" s="1"/>
  <c r="T33" i="7"/>
  <c r="W33" i="7" s="1"/>
  <c r="I33" i="7" s="1"/>
  <c r="T36" i="7"/>
  <c r="W36" i="7" s="1"/>
  <c r="I36" i="7" s="1"/>
  <c r="T27" i="7"/>
  <c r="W27" i="7" s="1"/>
  <c r="I27" i="7" s="1"/>
  <c r="T24" i="7"/>
  <c r="W24" i="7" s="1"/>
  <c r="I24" i="7" s="1"/>
  <c r="T40" i="7"/>
  <c r="W40" i="7" s="1"/>
  <c r="I40" i="7" s="1"/>
  <c r="T39" i="7"/>
  <c r="W39" i="7" s="1"/>
  <c r="I39" i="7" s="1"/>
  <c r="T25" i="7"/>
  <c r="W25" i="7" s="1"/>
  <c r="I25" i="7" s="1"/>
  <c r="T20" i="7"/>
  <c r="W20" i="7" s="1"/>
  <c r="I20" i="7" s="1"/>
  <c r="T31" i="7"/>
  <c r="W31" i="7" s="1"/>
  <c r="I31" i="7" s="1"/>
  <c r="T38" i="7"/>
  <c r="W38" i="7" s="1"/>
  <c r="I38" i="7" s="1"/>
  <c r="T35" i="7"/>
  <c r="W35" i="7" s="1"/>
  <c r="I35" i="7" s="1"/>
  <c r="T43" i="7"/>
  <c r="W43" i="7" s="1"/>
  <c r="I43" i="7" s="1"/>
  <c r="T26" i="7"/>
  <c r="W26" i="7" s="1"/>
  <c r="I26" i="7" s="1"/>
  <c r="T34" i="7"/>
  <c r="W34" i="7" s="1"/>
  <c r="I34" i="7" s="1"/>
  <c r="T30" i="7"/>
  <c r="W30" i="7" s="1"/>
  <c r="I30" i="7" s="1"/>
  <c r="T22" i="7"/>
  <c r="W22" i="7" s="1"/>
  <c r="I22" i="7" s="1"/>
  <c r="T28" i="7"/>
  <c r="W28" i="7" s="1"/>
  <c r="I28" i="7" s="1"/>
  <c r="T37" i="7"/>
  <c r="W37" i="7" s="1"/>
  <c r="I37" i="7" s="1"/>
  <c r="W15" i="7"/>
  <c r="I15" i="7" s="1"/>
  <c r="K46" i="7"/>
  <c r="L46" i="7" s="1"/>
  <c r="P46" i="7"/>
  <c r="R46" i="7" s="1"/>
  <c r="S46" i="7" s="1"/>
  <c r="V13" i="7" s="1"/>
  <c r="T46" i="7" l="1"/>
  <c r="W13" i="7" l="1"/>
  <c r="I13" i="7" s="1"/>
  <c r="W12" i="7"/>
  <c r="I12" i="7" s="1"/>
</calcChain>
</file>

<file path=xl/sharedStrings.xml><?xml version="1.0" encoding="utf-8"?>
<sst xmlns="http://schemas.openxmlformats.org/spreadsheetml/2006/main" count="71" uniqueCount="33">
  <si>
    <t>初期化</t>
    <rPh sb="0" eb="3">
      <t>ショキカ</t>
    </rPh>
    <phoneticPr fontId="1"/>
  </si>
  <si>
    <t>書き込み完了待ち</t>
    <rPh sb="0" eb="1">
      <t>カ</t>
    </rPh>
    <rPh sb="2" eb="3">
      <t>コ</t>
    </rPh>
    <rPh sb="4" eb="6">
      <t>カンリョウ</t>
    </rPh>
    <rPh sb="6" eb="7">
      <t>マ</t>
    </rPh>
    <phoneticPr fontId="1"/>
  </si>
  <si>
    <t>ns</t>
    <phoneticPr fontId="1"/>
  </si>
  <si>
    <t>post blank [ns]</t>
    <phoneticPr fontId="1"/>
  </si>
  <si>
    <t>キャプチャ時間 [ns]</t>
    <rPh sb="5" eb="7">
      <t>ジカン</t>
    </rPh>
    <phoneticPr fontId="1"/>
  </si>
  <si>
    <t>ステップ</t>
    <phoneticPr fontId="1"/>
  </si>
  <si>
    <t>出力サイクル数</t>
    <rPh sb="0" eb="2">
      <t>シュツリョク</t>
    </rPh>
    <rPh sb="6" eb="7">
      <t>スウ</t>
    </rPh>
    <phoneticPr fontId="1"/>
  </si>
  <si>
    <t>波形シーケンスの繰り返し</t>
    <rPh sb="0" eb="2">
      <t>ハケイ</t>
    </rPh>
    <rPh sb="8" eb="9">
      <t>ク</t>
    </rPh>
    <rPh sb="10" eb="11">
      <t>カエ</t>
    </rPh>
    <phoneticPr fontId="1"/>
  </si>
  <si>
    <t>あり</t>
  </si>
  <si>
    <t>キャプチャディレイ [ns]</t>
    <phoneticPr fontId="1"/>
  </si>
  <si>
    <t>出力周波数 [MHz]</t>
    <rPh sb="0" eb="2">
      <t>シュツリョク</t>
    </rPh>
    <rPh sb="2" eb="5">
      <t>シュウハスウ</t>
    </rPh>
    <phoneticPr fontId="1"/>
  </si>
  <si>
    <t>波形出力期間 [ns]</t>
    <rPh sb="0" eb="2">
      <t>ハケイ</t>
    </rPh>
    <rPh sb="2" eb="4">
      <t>シュツリョク</t>
    </rPh>
    <rPh sb="4" eb="6">
      <t>キカン</t>
    </rPh>
    <phoneticPr fontId="1"/>
  </si>
  <si>
    <t>BRAM バンド幅</t>
    <rPh sb="8" eb="9">
      <t>ハバ</t>
    </rPh>
    <phoneticPr fontId="1"/>
  </si>
  <si>
    <t>MByte/sec</t>
    <phoneticPr fontId="1"/>
  </si>
  <si>
    <t>キャプチャ可能</t>
    <rPh sb="5" eb="7">
      <t>カノウ</t>
    </rPh>
    <phoneticPr fontId="1"/>
  </si>
  <si>
    <t>バンド幅チェック</t>
    <rPh sb="3" eb="4">
      <t>ハバ</t>
    </rPh>
    <phoneticPr fontId="1"/>
  </si>
  <si>
    <t>FIFO リセット</t>
    <phoneticPr fontId="1"/>
  </si>
  <si>
    <t>キャプチャ開始可能チェック</t>
    <rPh sb="5" eb="7">
      <t>カイシ</t>
    </rPh>
    <rPh sb="7" eb="9">
      <t>カノウ</t>
    </rPh>
    <phoneticPr fontId="1"/>
  </si>
  <si>
    <t>ステップ数</t>
    <rPh sb="4" eb="5">
      <t>スウ</t>
    </rPh>
    <phoneticPr fontId="1"/>
  </si>
  <si>
    <t>波形ステップ期間  [ns]</t>
    <phoneticPr fontId="1"/>
  </si>
  <si>
    <t>キャプチャ開始時刻 [ns]</t>
    <rPh sb="5" eb="7">
      <t>カイシ</t>
    </rPh>
    <rPh sb="7" eb="9">
      <t>ジコク</t>
    </rPh>
    <phoneticPr fontId="1"/>
  </si>
  <si>
    <t>キャプチャ終了時刻 [ns]</t>
    <phoneticPr fontId="1"/>
  </si>
  <si>
    <t>波形出力開始時刻 [ns]</t>
    <rPh sb="0" eb="2">
      <t>ハケイ</t>
    </rPh>
    <rPh sb="2" eb="4">
      <t>シュツリョク</t>
    </rPh>
    <rPh sb="4" eb="6">
      <t>カイシ</t>
    </rPh>
    <rPh sb="6" eb="8">
      <t>ジコク</t>
    </rPh>
    <phoneticPr fontId="1"/>
  </si>
  <si>
    <t>要求されるバンド幅 [MBytes/sec]</t>
    <rPh sb="0" eb="2">
      <t>ヨウキュウ</t>
    </rPh>
    <rPh sb="8" eb="9">
      <t>ハバ</t>
    </rPh>
    <phoneticPr fontId="1"/>
  </si>
  <si>
    <t>転送待機時間 [ns]</t>
    <rPh sb="0" eb="2">
      <t>テンソウ</t>
    </rPh>
    <rPh sb="2" eb="4">
      <t>タイキ</t>
    </rPh>
    <rPh sb="4" eb="6">
      <t>ジカン</t>
    </rPh>
    <phoneticPr fontId="1"/>
  </si>
  <si>
    <t>転送データ量[MBytes]</t>
    <rPh sb="0" eb="2">
      <t>テンソウ</t>
    </rPh>
    <rPh sb="5" eb="6">
      <t>リョウ</t>
    </rPh>
    <phoneticPr fontId="1"/>
  </si>
  <si>
    <t>いいえ</t>
  </si>
  <si>
    <t>ADC データ受信レート</t>
    <rPh sb="7" eb="9">
      <t>ジュシン</t>
    </rPh>
    <phoneticPr fontId="1"/>
  </si>
  <si>
    <t>I/Q データのキャプチャ</t>
    <phoneticPr fontId="1"/>
  </si>
  <si>
    <t>バンド幅チェック(繰り返し込み)</t>
    <rPh sb="3" eb="4">
      <t>ハバ</t>
    </rPh>
    <rPh sb="9" eb="10">
      <t>ク</t>
    </rPh>
    <rPh sb="11" eb="12">
      <t>カエ</t>
    </rPh>
    <rPh sb="13" eb="14">
      <t>コ</t>
    </rPh>
    <phoneticPr fontId="1"/>
  </si>
  <si>
    <t>キャプチャ可能チェック (繰り返し込み)</t>
    <rPh sb="5" eb="7">
      <t>カノウ</t>
    </rPh>
    <rPh sb="13" eb="14">
      <t>ク</t>
    </rPh>
    <rPh sb="15" eb="16">
      <t>カエ</t>
    </rPh>
    <rPh sb="17" eb="18">
      <t>コ</t>
    </rPh>
    <phoneticPr fontId="1"/>
  </si>
  <si>
    <t>ADC サンプリング周波数 [Msps]</t>
    <rPh sb="10" eb="13">
      <t>シュウハスウ</t>
    </rPh>
    <phoneticPr fontId="1"/>
  </si>
  <si>
    <t>※MTS版のサンプリングレートは固定</t>
    <rPh sb="4" eb="5">
      <t>バン</t>
    </rPh>
    <rPh sb="16" eb="18">
      <t>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</si>
</sst>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 applyAlignment="1">
      <alignment horizontal="right" vertical="center"/>
    </xf>
    <xf numFmtId="0" fontId="0" fillId="0" borderId="5" xfId="0" applyFill="1" applyBorder="1">
      <alignment vertical="center"/>
    </xf>
    <xf numFmtId="0" fontId="0" fillId="0" borderId="6" xfId="0" applyFill="1" applyBorder="1" applyAlignment="1">
      <alignment horizontal="right"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2" borderId="20" xfId="0" applyFill="1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123264</xdr:rowOff>
    </xdr:from>
    <xdr:to>
      <xdr:col>9</xdr:col>
      <xdr:colOff>112059</xdr:colOff>
      <xdr:row>6</xdr:row>
      <xdr:rowOff>68035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1999333-DD22-4DF6-AC92-950826486BF4}"/>
            </a:ext>
          </a:extLst>
        </xdr:cNvPr>
        <xdr:cNvSpPr/>
      </xdr:nvSpPr>
      <xdr:spPr>
        <a:xfrm>
          <a:off x="6561044" y="593911"/>
          <a:ext cx="3905250" cy="8860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赤枠の部分を埋めてください。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この計算シートは、波形ステップとキャプチャステップが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対応している場合にのみ対応しています。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13608</xdr:colOff>
      <xdr:row>4</xdr:row>
      <xdr:rowOff>95650</xdr:rowOff>
    </xdr:from>
    <xdr:to>
      <xdr:col>5</xdr:col>
      <xdr:colOff>285750</xdr:colOff>
      <xdr:row>10</xdr:row>
      <xdr:rowOff>231321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D6544549-A5D0-4773-BB27-D846086E412E}"/>
            </a:ext>
          </a:extLst>
        </xdr:cNvPr>
        <xdr:cNvCxnSpPr>
          <a:stCxn id="2" idx="1"/>
        </xdr:cNvCxnSpPr>
      </xdr:nvCxnSpPr>
      <xdr:spPr>
        <a:xfrm flipH="1">
          <a:off x="6288902" y="1036944"/>
          <a:ext cx="272142" cy="1547612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</xdr:row>
      <xdr:rowOff>95650</xdr:rowOff>
    </xdr:from>
    <xdr:to>
      <xdr:col>5</xdr:col>
      <xdr:colOff>285750</xdr:colOff>
      <xdr:row>7</xdr:row>
      <xdr:rowOff>212481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6B459E3-686D-402C-9A08-0A9EA81FB757}"/>
            </a:ext>
          </a:extLst>
        </xdr:cNvPr>
        <xdr:cNvCxnSpPr>
          <a:stCxn id="2" idx="1"/>
        </xdr:cNvCxnSpPr>
      </xdr:nvCxnSpPr>
      <xdr:spPr>
        <a:xfrm flipH="1">
          <a:off x="4269442" y="1036944"/>
          <a:ext cx="2291602" cy="822802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1188944</xdr:colOff>
      <xdr:row>1</xdr:row>
      <xdr:rowOff>208428</xdr:rowOff>
    </xdr:from>
    <xdr:to>
      <xdr:col>12</xdr:col>
      <xdr:colOff>896472</xdr:colOff>
      <xdr:row>5</xdr:row>
      <xdr:rowOff>153199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76AEF73-4544-41CA-B53F-B1F0A5F1A95F}"/>
            </a:ext>
          </a:extLst>
        </xdr:cNvPr>
        <xdr:cNvSpPr/>
      </xdr:nvSpPr>
      <xdr:spPr>
        <a:xfrm>
          <a:off x="11543179" y="443752"/>
          <a:ext cx="4649322" cy="8860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そのステップが、キャプチャ可能であれば </a:t>
          </a:r>
          <a:r>
            <a:rPr kumimoji="1" lang="en-US" altLang="ja-JP" sz="1100">
              <a:solidFill>
                <a:schemeClr val="tx1"/>
              </a:solidFill>
            </a:rPr>
            <a:t>TRUE </a:t>
          </a:r>
          <a:r>
            <a:rPr kumimoji="1" lang="ja-JP" altLang="en-US" sz="1100">
              <a:solidFill>
                <a:schemeClr val="tx1"/>
              </a:solidFill>
            </a:rPr>
            <a:t>と表示されます。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FALSE </a:t>
          </a:r>
          <a:r>
            <a:rPr kumimoji="1" lang="ja-JP" altLang="en-US" sz="1100">
              <a:solidFill>
                <a:schemeClr val="tx1"/>
              </a:solidFill>
            </a:rPr>
            <a:t>以降のステップは正しくキャプチャされない可能性があります。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1266268</xdr:colOff>
      <xdr:row>3</xdr:row>
      <xdr:rowOff>180814</xdr:rowOff>
    </xdr:from>
    <xdr:to>
      <xdr:col>9</xdr:col>
      <xdr:colOff>1188944</xdr:colOff>
      <xdr:row>11</xdr:row>
      <xdr:rowOff>22412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53435060-8067-43B8-B5D5-955E5F7B402F}"/>
            </a:ext>
          </a:extLst>
        </xdr:cNvPr>
        <xdr:cNvCxnSpPr>
          <a:stCxn id="25" idx="1"/>
        </xdr:cNvCxnSpPr>
      </xdr:nvCxnSpPr>
      <xdr:spPr>
        <a:xfrm flipH="1">
          <a:off x="10287003" y="886785"/>
          <a:ext cx="1256176" cy="1724186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123264</xdr:rowOff>
    </xdr:from>
    <xdr:to>
      <xdr:col>9</xdr:col>
      <xdr:colOff>112059</xdr:colOff>
      <xdr:row>6</xdr:row>
      <xdr:rowOff>68035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E243031-A866-43E0-BED4-54A8AB705765}"/>
            </a:ext>
          </a:extLst>
        </xdr:cNvPr>
        <xdr:cNvSpPr/>
      </xdr:nvSpPr>
      <xdr:spPr>
        <a:xfrm>
          <a:off x="6553200" y="599514"/>
          <a:ext cx="3912534" cy="89727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赤枠の部分を埋めてください。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この計算シートは、波形ステップとキャプチャステップが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対応している場合にのみ対応しています。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13608</xdr:colOff>
      <xdr:row>4</xdr:row>
      <xdr:rowOff>95650</xdr:rowOff>
    </xdr:from>
    <xdr:to>
      <xdr:col>5</xdr:col>
      <xdr:colOff>285750</xdr:colOff>
      <xdr:row>10</xdr:row>
      <xdr:rowOff>231321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E9605C5-2AAD-4AEB-8513-CE24B12D6AE7}"/>
            </a:ext>
          </a:extLst>
        </xdr:cNvPr>
        <xdr:cNvCxnSpPr>
          <a:stCxn id="2" idx="1"/>
        </xdr:cNvCxnSpPr>
      </xdr:nvCxnSpPr>
      <xdr:spPr>
        <a:xfrm flipH="1">
          <a:off x="6281058" y="1048150"/>
          <a:ext cx="272142" cy="1564421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</xdr:row>
      <xdr:rowOff>95650</xdr:rowOff>
    </xdr:from>
    <xdr:to>
      <xdr:col>5</xdr:col>
      <xdr:colOff>285750</xdr:colOff>
      <xdr:row>7</xdr:row>
      <xdr:rowOff>212481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A25D2EA-A99A-4282-90DC-E0B8BA9484FE}"/>
            </a:ext>
          </a:extLst>
        </xdr:cNvPr>
        <xdr:cNvCxnSpPr>
          <a:stCxn id="2" idx="1"/>
        </xdr:cNvCxnSpPr>
      </xdr:nvCxnSpPr>
      <xdr:spPr>
        <a:xfrm flipH="1">
          <a:off x="4267201" y="1048150"/>
          <a:ext cx="2285999" cy="831206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1188944</xdr:colOff>
      <xdr:row>1</xdr:row>
      <xdr:rowOff>208428</xdr:rowOff>
    </xdr:from>
    <xdr:to>
      <xdr:col>12</xdr:col>
      <xdr:colOff>896472</xdr:colOff>
      <xdr:row>5</xdr:row>
      <xdr:rowOff>153199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0D2B554-F9FC-4CC9-A057-7A7ABC68CBA9}"/>
            </a:ext>
          </a:extLst>
        </xdr:cNvPr>
        <xdr:cNvSpPr/>
      </xdr:nvSpPr>
      <xdr:spPr>
        <a:xfrm>
          <a:off x="11542619" y="446553"/>
          <a:ext cx="4651003" cy="89727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そのステップが、キャプチャ可能であれば </a:t>
          </a:r>
          <a:r>
            <a:rPr kumimoji="1" lang="en-US" altLang="ja-JP" sz="1100">
              <a:solidFill>
                <a:schemeClr val="tx1"/>
              </a:solidFill>
            </a:rPr>
            <a:t>TRUE </a:t>
          </a:r>
          <a:r>
            <a:rPr kumimoji="1" lang="ja-JP" altLang="en-US" sz="1100">
              <a:solidFill>
                <a:schemeClr val="tx1"/>
              </a:solidFill>
            </a:rPr>
            <a:t>と表示されます。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FALSE </a:t>
          </a:r>
          <a:r>
            <a:rPr kumimoji="1" lang="ja-JP" altLang="en-US" sz="1100">
              <a:solidFill>
                <a:schemeClr val="tx1"/>
              </a:solidFill>
            </a:rPr>
            <a:t>以降のステップは正しくキャプチャされない可能性があります。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1266268</xdr:colOff>
      <xdr:row>3</xdr:row>
      <xdr:rowOff>180814</xdr:rowOff>
    </xdr:from>
    <xdr:to>
      <xdr:col>9</xdr:col>
      <xdr:colOff>1188944</xdr:colOff>
      <xdr:row>11</xdr:row>
      <xdr:rowOff>22412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52047E16-2639-467D-9CB0-9EDE41A00370}"/>
            </a:ext>
          </a:extLst>
        </xdr:cNvPr>
        <xdr:cNvCxnSpPr>
          <a:stCxn id="5" idx="1"/>
        </xdr:cNvCxnSpPr>
      </xdr:nvCxnSpPr>
      <xdr:spPr>
        <a:xfrm flipH="1">
          <a:off x="10286443" y="895189"/>
          <a:ext cx="1256176" cy="1746598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AB6F-07CF-4257-9480-4413F3A1118B}">
  <dimension ref="B3:W49"/>
  <sheetViews>
    <sheetView tabSelected="1" zoomScale="85" zoomScaleNormal="85" workbookViewId="0">
      <selection activeCell="E27" sqref="E27"/>
    </sheetView>
  </sheetViews>
  <sheetFormatPr defaultRowHeight="18.75" x14ac:dyDescent="0.4"/>
  <cols>
    <col min="2" max="2" width="12.125" customWidth="1"/>
    <col min="3" max="3" width="19.5" customWidth="1"/>
    <col min="4" max="4" width="15.375" customWidth="1"/>
    <col min="5" max="5" width="26.25" customWidth="1"/>
    <col min="6" max="6" width="16.75" customWidth="1"/>
    <col min="7" max="7" width="18.875" customWidth="1"/>
    <col min="8" max="8" width="0.5" customWidth="1"/>
    <col min="9" max="10" width="17.5" customWidth="1"/>
    <col min="11" max="11" width="22.625" customWidth="1"/>
    <col min="12" max="13" width="24.75" customWidth="1"/>
    <col min="14" max="15" width="20.125" customWidth="1"/>
    <col min="16" max="16" width="21.625" customWidth="1"/>
    <col min="17" max="17" width="20.125" customWidth="1"/>
    <col min="18" max="18" width="31.625" customWidth="1"/>
    <col min="19" max="19" width="23.5" customWidth="1"/>
    <col min="20" max="20" width="28.75" customWidth="1"/>
    <col min="21" max="21" width="11.625" customWidth="1"/>
    <col min="22" max="22" width="39.375" customWidth="1"/>
    <col min="23" max="23" width="30.875" customWidth="1"/>
  </cols>
  <sheetData>
    <row r="3" spans="2:23" x14ac:dyDescent="0.4"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2:23" x14ac:dyDescent="0.4">
      <c r="K4" s="12"/>
      <c r="L4" s="12"/>
      <c r="M4" s="12"/>
      <c r="N4" s="14"/>
      <c r="O4" s="14"/>
      <c r="P4" s="14"/>
      <c r="Q4" s="14"/>
      <c r="R4" s="14"/>
      <c r="S4" s="16" t="s">
        <v>18</v>
      </c>
      <c r="T4" s="17">
        <f>COUNTIF(C12:C43, "&gt;0")</f>
        <v>3</v>
      </c>
      <c r="U4" s="18"/>
      <c r="V4" s="12"/>
      <c r="W4" s="12"/>
    </row>
    <row r="5" spans="2:23" x14ac:dyDescent="0.4">
      <c r="K5" s="12"/>
      <c r="L5" s="12"/>
      <c r="M5" s="12"/>
      <c r="N5" s="14"/>
      <c r="O5" s="14"/>
      <c r="P5" s="14"/>
      <c r="Q5" s="14"/>
      <c r="R5" s="14"/>
      <c r="S5" s="19" t="s">
        <v>0</v>
      </c>
      <c r="T5" s="12">
        <v>96</v>
      </c>
      <c r="U5" s="20" t="s">
        <v>2</v>
      </c>
      <c r="V5" s="12"/>
      <c r="W5" s="12"/>
    </row>
    <row r="6" spans="2:23" x14ac:dyDescent="0.4">
      <c r="K6" s="12"/>
      <c r="L6" s="12"/>
      <c r="M6" s="12"/>
      <c r="N6" s="14"/>
      <c r="O6" s="14"/>
      <c r="P6" s="14"/>
      <c r="Q6" s="14"/>
      <c r="R6" s="14"/>
      <c r="S6" s="19" t="s">
        <v>1</v>
      </c>
      <c r="T6" s="12">
        <v>150</v>
      </c>
      <c r="U6" s="20" t="s">
        <v>2</v>
      </c>
      <c r="V6" s="12"/>
      <c r="W6" s="12"/>
    </row>
    <row r="7" spans="2:23" x14ac:dyDescent="0.4">
      <c r="B7" s="29" t="s">
        <v>31</v>
      </c>
      <c r="C7" s="29"/>
      <c r="D7" s="24">
        <v>4096</v>
      </c>
      <c r="K7" s="12"/>
      <c r="L7" s="12"/>
      <c r="M7" s="12"/>
      <c r="N7" s="14"/>
      <c r="O7" s="14"/>
      <c r="P7" s="14"/>
      <c r="Q7" s="14"/>
      <c r="R7" s="14"/>
      <c r="S7" s="19" t="s">
        <v>16</v>
      </c>
      <c r="T7" s="12">
        <v>680</v>
      </c>
      <c r="U7" s="20" t="s">
        <v>2</v>
      </c>
      <c r="V7" s="12"/>
      <c r="W7" s="12"/>
    </row>
    <row r="8" spans="2:23" x14ac:dyDescent="0.4">
      <c r="C8" s="11" t="s">
        <v>7</v>
      </c>
      <c r="D8" s="25" t="s">
        <v>8</v>
      </c>
      <c r="K8" s="12"/>
      <c r="L8" s="12"/>
      <c r="M8" s="12"/>
      <c r="N8" s="14"/>
      <c r="O8" s="14"/>
      <c r="P8" s="14"/>
      <c r="Q8" s="14"/>
      <c r="R8" s="14"/>
      <c r="S8" s="19" t="s">
        <v>12</v>
      </c>
      <c r="T8" s="12">
        <f>64*300</f>
        <v>19200</v>
      </c>
      <c r="U8" s="20" t="s">
        <v>13</v>
      </c>
      <c r="V8" s="12"/>
      <c r="W8" s="12"/>
    </row>
    <row r="9" spans="2:23" x14ac:dyDescent="0.4">
      <c r="C9" s="11" t="s">
        <v>28</v>
      </c>
      <c r="D9" s="26" t="s">
        <v>26</v>
      </c>
      <c r="K9" s="12"/>
      <c r="L9" s="12"/>
      <c r="M9" s="12"/>
      <c r="N9" s="15"/>
      <c r="O9" s="15"/>
      <c r="P9" s="15"/>
      <c r="Q9" s="15"/>
      <c r="R9" s="15"/>
      <c r="S9" s="21" t="s">
        <v>27</v>
      </c>
      <c r="T9" s="22">
        <f>IF($D$9="はい", 8*$D$7, 4*$D$7)</f>
        <v>16384</v>
      </c>
      <c r="U9" s="23" t="s">
        <v>13</v>
      </c>
      <c r="V9" s="12"/>
      <c r="W9" s="12"/>
    </row>
    <row r="10" spans="2:23" x14ac:dyDescent="0.4"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2:23" x14ac:dyDescent="0.4">
      <c r="B11" s="1" t="s">
        <v>5</v>
      </c>
      <c r="C11" s="1" t="s">
        <v>10</v>
      </c>
      <c r="D11" s="1" t="s">
        <v>6</v>
      </c>
      <c r="E11" s="1" t="s">
        <v>9</v>
      </c>
      <c r="F11" s="1" t="s">
        <v>3</v>
      </c>
      <c r="G11" s="1" t="s">
        <v>4</v>
      </c>
      <c r="H11" s="1"/>
      <c r="I11" s="1" t="s">
        <v>14</v>
      </c>
      <c r="J11" s="1"/>
      <c r="K11" s="13" t="s">
        <v>20</v>
      </c>
      <c r="L11" s="13" t="s">
        <v>21</v>
      </c>
      <c r="M11" s="13" t="s">
        <v>22</v>
      </c>
      <c r="N11" s="13" t="s">
        <v>11</v>
      </c>
      <c r="O11" s="13" t="s">
        <v>19</v>
      </c>
      <c r="P11" s="13" t="s">
        <v>24</v>
      </c>
      <c r="Q11" s="13" t="s">
        <v>25</v>
      </c>
      <c r="R11" s="13" t="s">
        <v>23</v>
      </c>
      <c r="S11" s="13" t="s">
        <v>15</v>
      </c>
      <c r="T11" s="13" t="s">
        <v>17</v>
      </c>
      <c r="U11" s="12"/>
      <c r="V11" s="13" t="s">
        <v>29</v>
      </c>
      <c r="W11" s="13" t="s">
        <v>30</v>
      </c>
    </row>
    <row r="12" spans="2:23" x14ac:dyDescent="0.4">
      <c r="B12">
        <v>0</v>
      </c>
      <c r="C12" s="3">
        <v>10</v>
      </c>
      <c r="D12" s="4">
        <v>6</v>
      </c>
      <c r="E12" s="4">
        <v>180</v>
      </c>
      <c r="F12" s="4">
        <v>0</v>
      </c>
      <c r="G12" s="5">
        <v>500</v>
      </c>
      <c r="H12" s="2"/>
      <c r="I12" s="27" t="b">
        <f ca="1">AND(V12, W12)</f>
        <v>1</v>
      </c>
      <c r="K12" s="12">
        <f>E12</f>
        <v>180</v>
      </c>
      <c r="L12" s="12">
        <f t="shared" ref="L12:L43" si="0">K12+G12+SUM($T$5:$T$7)</f>
        <v>1606</v>
      </c>
      <c r="M12" s="12">
        <v>0</v>
      </c>
      <c r="N12" s="12">
        <f t="shared" ref="N12:N43" si="1">IF(C12&lt;=0, 0, 1000 *D12 / C12)</f>
        <v>600</v>
      </c>
      <c r="O12" s="12">
        <f t="shared" ref="O12:O43" si="2">N12+F12</f>
        <v>600</v>
      </c>
      <c r="P12" s="12">
        <v>0</v>
      </c>
      <c r="Q12" s="12">
        <f t="shared" ref="Q12:Q43" si="3">$T$9*(G12/1000000000)</f>
        <v>8.1919999999999996E-3</v>
      </c>
      <c r="R12" s="12">
        <f t="shared" ref="R12:R43" si="4">IF((G12-P12) &gt; 0, Q12/((G12-P12)/1000000000), NA())</f>
        <v>16384</v>
      </c>
      <c r="S12" s="12" t="str">
        <f t="shared" ref="S12:S43" si="5">IF(ISNA(R12), "NG", IF($T$8&gt;R12,"OK", "NG"))</f>
        <v>OK</v>
      </c>
      <c r="T12" s="12" t="str">
        <f>"OK"</f>
        <v>OK</v>
      </c>
      <c r="U12" s="12"/>
      <c r="V12" s="12" t="b">
        <f ca="1">AND(IF($D$8="あり", S45, "OK") = "OK", S12="OK")</f>
        <v>1</v>
      </c>
      <c r="W12" s="12" t="b">
        <f ca="1">AND(IF($D$8="あり", IF($T$4=1,T46,T45), "OK") = "OK", T12="OK")</f>
        <v>1</v>
      </c>
    </row>
    <row r="13" spans="2:23" x14ac:dyDescent="0.4">
      <c r="B13">
        <v>1</v>
      </c>
      <c r="C13" s="6">
        <v>20</v>
      </c>
      <c r="D13" s="2">
        <v>10</v>
      </c>
      <c r="E13" s="2">
        <v>180</v>
      </c>
      <c r="F13" s="2">
        <v>500</v>
      </c>
      <c r="G13" s="7">
        <v>400</v>
      </c>
      <c r="H13" s="2"/>
      <c r="I13" s="27" t="b">
        <f t="shared" ref="I13:I43" ca="1" si="6">AND(V13, W13)</f>
        <v>1</v>
      </c>
      <c r="K13" s="12">
        <f t="shared" ref="K13:K43" si="7">M13+E13</f>
        <v>780</v>
      </c>
      <c r="L13" s="12">
        <f t="shared" si="0"/>
        <v>2106</v>
      </c>
      <c r="M13" s="12">
        <f>O12</f>
        <v>600</v>
      </c>
      <c r="N13" s="12">
        <f t="shared" si="1"/>
        <v>500</v>
      </c>
      <c r="O13" s="12">
        <f t="shared" si="2"/>
        <v>1000</v>
      </c>
      <c r="P13" s="12">
        <f t="shared" ref="P13:P43" si="8">MAX(0, E12+G12+$T$6 - (O12+E13))</f>
        <v>50</v>
      </c>
      <c r="Q13" s="12">
        <f t="shared" si="3"/>
        <v>6.5535999999999997E-3</v>
      </c>
      <c r="R13" s="12">
        <f t="shared" si="4"/>
        <v>18724.571428571428</v>
      </c>
      <c r="S13" s="12" t="str">
        <f t="shared" si="5"/>
        <v>OK</v>
      </c>
      <c r="T13" s="12" t="str">
        <f>"OK"</f>
        <v>OK</v>
      </c>
      <c r="U13" s="12"/>
      <c r="V13" s="12" t="b">
        <f>AND(IF($D$8="あり", S46, "OK") = "OK", S13="OK")</f>
        <v>1</v>
      </c>
      <c r="W13" s="12" t="b">
        <f ca="1">AND(IF($D$8="あり", T46, "OK") ="OK", T13="OK")</f>
        <v>1</v>
      </c>
    </row>
    <row r="14" spans="2:23" x14ac:dyDescent="0.4">
      <c r="B14">
        <v>2</v>
      </c>
      <c r="C14" s="6">
        <v>20</v>
      </c>
      <c r="D14" s="2">
        <v>20</v>
      </c>
      <c r="E14" s="2">
        <v>180</v>
      </c>
      <c r="F14" s="2">
        <v>0</v>
      </c>
      <c r="G14" s="7">
        <v>400</v>
      </c>
      <c r="H14" s="2"/>
      <c r="I14" s="27" t="b">
        <f t="shared" si="6"/>
        <v>1</v>
      </c>
      <c r="K14" s="12">
        <f t="shared" si="7"/>
        <v>1780</v>
      </c>
      <c r="L14" s="12">
        <f t="shared" si="0"/>
        <v>3106</v>
      </c>
      <c r="M14" s="12">
        <f>SUM(O12:O13)</f>
        <v>1600</v>
      </c>
      <c r="N14" s="12">
        <f t="shared" si="1"/>
        <v>1000</v>
      </c>
      <c r="O14" s="12">
        <f t="shared" si="2"/>
        <v>1000</v>
      </c>
      <c r="P14" s="12">
        <f t="shared" si="8"/>
        <v>0</v>
      </c>
      <c r="Q14" s="12">
        <f t="shared" si="3"/>
        <v>6.5535999999999997E-3</v>
      </c>
      <c r="R14" s="12">
        <f t="shared" si="4"/>
        <v>16384</v>
      </c>
      <c r="S14" s="12" t="str">
        <f t="shared" si="5"/>
        <v>OK</v>
      </c>
      <c r="T14" s="12" t="str">
        <f t="shared" ref="T14:T43" si="9">IF(K14&gt;=L12, "OK", "NG")</f>
        <v>OK</v>
      </c>
      <c r="U14" s="12"/>
      <c r="V14" s="12" t="b">
        <f>S14="OK"</f>
        <v>1</v>
      </c>
      <c r="W14" s="12" t="b">
        <f>T14="OK"</f>
        <v>1</v>
      </c>
    </row>
    <row r="15" spans="2:23" x14ac:dyDescent="0.4">
      <c r="B15">
        <v>3</v>
      </c>
      <c r="C15" s="6"/>
      <c r="D15" s="2"/>
      <c r="E15" s="2"/>
      <c r="F15" s="2"/>
      <c r="G15" s="7"/>
      <c r="H15" s="2"/>
      <c r="I15" s="27" t="b">
        <f t="shared" si="6"/>
        <v>0</v>
      </c>
      <c r="K15" s="12">
        <f t="shared" si="7"/>
        <v>2600</v>
      </c>
      <c r="L15" s="12">
        <f t="shared" si="0"/>
        <v>3526</v>
      </c>
      <c r="M15" s="12">
        <f>SUM(O12:O14)</f>
        <v>2600</v>
      </c>
      <c r="N15" s="12">
        <f t="shared" si="1"/>
        <v>0</v>
      </c>
      <c r="O15" s="12">
        <f t="shared" si="2"/>
        <v>0</v>
      </c>
      <c r="P15" s="12">
        <f t="shared" si="8"/>
        <v>0</v>
      </c>
      <c r="Q15" s="12">
        <f t="shared" si="3"/>
        <v>0</v>
      </c>
      <c r="R15" s="12" t="e">
        <f t="shared" si="4"/>
        <v>#N/A</v>
      </c>
      <c r="S15" s="12" t="str">
        <f t="shared" si="5"/>
        <v>NG</v>
      </c>
      <c r="T15" s="12" t="str">
        <f t="shared" si="9"/>
        <v>OK</v>
      </c>
      <c r="U15" s="12"/>
      <c r="V15" s="12" t="b">
        <f t="shared" ref="V15:V43" si="10">S15="OK"</f>
        <v>0</v>
      </c>
      <c r="W15" s="12" t="b">
        <f>T15="OK"</f>
        <v>1</v>
      </c>
    </row>
    <row r="16" spans="2:23" x14ac:dyDescent="0.4">
      <c r="B16">
        <v>4</v>
      </c>
      <c r="C16" s="6"/>
      <c r="D16" s="2"/>
      <c r="E16" s="2"/>
      <c r="F16" s="2"/>
      <c r="G16" s="7"/>
      <c r="H16" s="2"/>
      <c r="I16" s="27" t="b">
        <f t="shared" si="6"/>
        <v>0</v>
      </c>
      <c r="K16" s="12">
        <f t="shared" si="7"/>
        <v>2600</v>
      </c>
      <c r="L16" s="12">
        <f t="shared" si="0"/>
        <v>3526</v>
      </c>
      <c r="M16" s="12">
        <f>SUM(O12:O15)</f>
        <v>2600</v>
      </c>
      <c r="N16" s="12">
        <f t="shared" si="1"/>
        <v>0</v>
      </c>
      <c r="O16" s="12">
        <f t="shared" si="2"/>
        <v>0</v>
      </c>
      <c r="P16" s="12">
        <f t="shared" si="8"/>
        <v>150</v>
      </c>
      <c r="Q16" s="12">
        <f t="shared" si="3"/>
        <v>0</v>
      </c>
      <c r="R16" s="12" t="e">
        <f t="shared" si="4"/>
        <v>#N/A</v>
      </c>
      <c r="S16" s="12" t="str">
        <f t="shared" si="5"/>
        <v>NG</v>
      </c>
      <c r="T16" s="12" t="str">
        <f t="shared" si="9"/>
        <v>NG</v>
      </c>
      <c r="U16" s="12"/>
      <c r="V16" s="12" t="b">
        <f t="shared" si="10"/>
        <v>0</v>
      </c>
      <c r="W16" s="12" t="b">
        <f>T16="OK"</f>
        <v>0</v>
      </c>
    </row>
    <row r="17" spans="2:23" x14ac:dyDescent="0.4">
      <c r="B17">
        <v>5</v>
      </c>
      <c r="C17" s="6"/>
      <c r="D17" s="2"/>
      <c r="E17" s="2"/>
      <c r="F17" s="2"/>
      <c r="G17" s="7"/>
      <c r="H17" s="2"/>
      <c r="I17" s="27" t="b">
        <f t="shared" si="6"/>
        <v>0</v>
      </c>
      <c r="K17" s="12">
        <f t="shared" si="7"/>
        <v>2600</v>
      </c>
      <c r="L17" s="12">
        <f t="shared" si="0"/>
        <v>3526</v>
      </c>
      <c r="M17" s="12">
        <f>SUM(O12:O16)</f>
        <v>2600</v>
      </c>
      <c r="N17" s="12">
        <f t="shared" si="1"/>
        <v>0</v>
      </c>
      <c r="O17" s="12">
        <f t="shared" si="2"/>
        <v>0</v>
      </c>
      <c r="P17" s="12">
        <f t="shared" si="8"/>
        <v>150</v>
      </c>
      <c r="Q17" s="12">
        <f t="shared" si="3"/>
        <v>0</v>
      </c>
      <c r="R17" s="12" t="e">
        <f t="shared" si="4"/>
        <v>#N/A</v>
      </c>
      <c r="S17" s="12" t="str">
        <f t="shared" si="5"/>
        <v>NG</v>
      </c>
      <c r="T17" s="12" t="str">
        <f t="shared" si="9"/>
        <v>NG</v>
      </c>
      <c r="U17" s="12"/>
      <c r="V17" s="12" t="b">
        <f t="shared" si="10"/>
        <v>0</v>
      </c>
      <c r="W17" s="12" t="b">
        <f>T17="OK"</f>
        <v>0</v>
      </c>
    </row>
    <row r="18" spans="2:23" x14ac:dyDescent="0.4">
      <c r="B18">
        <v>6</v>
      </c>
      <c r="C18" s="6"/>
      <c r="D18" s="2"/>
      <c r="E18" s="2"/>
      <c r="F18" s="2"/>
      <c r="G18" s="7"/>
      <c r="H18" s="2"/>
      <c r="I18" s="27" t="b">
        <f t="shared" si="6"/>
        <v>0</v>
      </c>
      <c r="K18" s="12">
        <f t="shared" si="7"/>
        <v>2600</v>
      </c>
      <c r="L18" s="12">
        <f t="shared" si="0"/>
        <v>3526</v>
      </c>
      <c r="M18" s="12">
        <f>SUM(O12:O17)</f>
        <v>2600</v>
      </c>
      <c r="N18" s="12">
        <f t="shared" si="1"/>
        <v>0</v>
      </c>
      <c r="O18" s="12">
        <f t="shared" si="2"/>
        <v>0</v>
      </c>
      <c r="P18" s="12">
        <f t="shared" si="8"/>
        <v>150</v>
      </c>
      <c r="Q18" s="12">
        <f t="shared" si="3"/>
        <v>0</v>
      </c>
      <c r="R18" s="12" t="e">
        <f t="shared" si="4"/>
        <v>#N/A</v>
      </c>
      <c r="S18" s="12" t="str">
        <f t="shared" si="5"/>
        <v>NG</v>
      </c>
      <c r="T18" s="12" t="str">
        <f t="shared" si="9"/>
        <v>NG</v>
      </c>
      <c r="U18" s="12"/>
      <c r="V18" s="12" t="b">
        <f t="shared" si="10"/>
        <v>0</v>
      </c>
      <c r="W18" s="12" t="b">
        <f t="shared" ref="W18:W43" si="11">T18="OK"</f>
        <v>0</v>
      </c>
    </row>
    <row r="19" spans="2:23" x14ac:dyDescent="0.4">
      <c r="B19">
        <v>7</v>
      </c>
      <c r="C19" s="6"/>
      <c r="D19" s="2"/>
      <c r="E19" s="2"/>
      <c r="F19" s="2"/>
      <c r="G19" s="7"/>
      <c r="H19" s="2"/>
      <c r="I19" s="27" t="b">
        <f t="shared" si="6"/>
        <v>0</v>
      </c>
      <c r="K19" s="12">
        <f t="shared" si="7"/>
        <v>2600</v>
      </c>
      <c r="L19" s="12">
        <f t="shared" si="0"/>
        <v>3526</v>
      </c>
      <c r="M19" s="12">
        <f>SUM(O12:O18)</f>
        <v>2600</v>
      </c>
      <c r="N19" s="12">
        <f t="shared" si="1"/>
        <v>0</v>
      </c>
      <c r="O19" s="12">
        <f t="shared" si="2"/>
        <v>0</v>
      </c>
      <c r="P19" s="12">
        <f t="shared" si="8"/>
        <v>150</v>
      </c>
      <c r="Q19" s="12">
        <f t="shared" si="3"/>
        <v>0</v>
      </c>
      <c r="R19" s="12" t="e">
        <f t="shared" si="4"/>
        <v>#N/A</v>
      </c>
      <c r="S19" s="12" t="str">
        <f t="shared" si="5"/>
        <v>NG</v>
      </c>
      <c r="T19" s="12" t="str">
        <f t="shared" si="9"/>
        <v>NG</v>
      </c>
      <c r="U19" s="12"/>
      <c r="V19" s="12" t="b">
        <f t="shared" si="10"/>
        <v>0</v>
      </c>
      <c r="W19" s="12" t="b">
        <f t="shared" si="11"/>
        <v>0</v>
      </c>
    </row>
    <row r="20" spans="2:23" x14ac:dyDescent="0.4">
      <c r="B20">
        <v>8</v>
      </c>
      <c r="C20" s="6"/>
      <c r="D20" s="2"/>
      <c r="E20" s="2"/>
      <c r="F20" s="2"/>
      <c r="G20" s="7"/>
      <c r="H20" s="2"/>
      <c r="I20" s="27" t="b">
        <f t="shared" si="6"/>
        <v>0</v>
      </c>
      <c r="K20" s="12">
        <f t="shared" si="7"/>
        <v>2600</v>
      </c>
      <c r="L20" s="12">
        <f t="shared" si="0"/>
        <v>3526</v>
      </c>
      <c r="M20" s="12">
        <f>SUM(O12:O19)</f>
        <v>2600</v>
      </c>
      <c r="N20" s="12">
        <f t="shared" si="1"/>
        <v>0</v>
      </c>
      <c r="O20" s="12">
        <f t="shared" si="2"/>
        <v>0</v>
      </c>
      <c r="P20" s="12">
        <f t="shared" si="8"/>
        <v>150</v>
      </c>
      <c r="Q20" s="12">
        <f t="shared" si="3"/>
        <v>0</v>
      </c>
      <c r="R20" s="12" t="e">
        <f t="shared" si="4"/>
        <v>#N/A</v>
      </c>
      <c r="S20" s="12" t="str">
        <f t="shared" si="5"/>
        <v>NG</v>
      </c>
      <c r="T20" s="12" t="str">
        <f t="shared" si="9"/>
        <v>NG</v>
      </c>
      <c r="U20" s="12"/>
      <c r="V20" s="12" t="b">
        <f t="shared" si="10"/>
        <v>0</v>
      </c>
      <c r="W20" s="12" t="b">
        <f t="shared" si="11"/>
        <v>0</v>
      </c>
    </row>
    <row r="21" spans="2:23" x14ac:dyDescent="0.4">
      <c r="B21">
        <v>9</v>
      </c>
      <c r="C21" s="6"/>
      <c r="D21" s="2"/>
      <c r="E21" s="2"/>
      <c r="F21" s="2"/>
      <c r="G21" s="7"/>
      <c r="H21" s="2"/>
      <c r="I21" s="27" t="b">
        <f t="shared" si="6"/>
        <v>0</v>
      </c>
      <c r="K21" s="12">
        <f t="shared" si="7"/>
        <v>2600</v>
      </c>
      <c r="L21" s="12">
        <f t="shared" si="0"/>
        <v>3526</v>
      </c>
      <c r="M21" s="12">
        <f>SUM(O12:O20)</f>
        <v>2600</v>
      </c>
      <c r="N21" s="12">
        <f t="shared" si="1"/>
        <v>0</v>
      </c>
      <c r="O21" s="12">
        <f t="shared" si="2"/>
        <v>0</v>
      </c>
      <c r="P21" s="12">
        <f t="shared" si="8"/>
        <v>150</v>
      </c>
      <c r="Q21" s="12">
        <f t="shared" si="3"/>
        <v>0</v>
      </c>
      <c r="R21" s="12" t="e">
        <f t="shared" si="4"/>
        <v>#N/A</v>
      </c>
      <c r="S21" s="12" t="str">
        <f t="shared" si="5"/>
        <v>NG</v>
      </c>
      <c r="T21" s="12" t="str">
        <f t="shared" si="9"/>
        <v>NG</v>
      </c>
      <c r="U21" s="12"/>
      <c r="V21" s="12" t="b">
        <f t="shared" si="10"/>
        <v>0</v>
      </c>
      <c r="W21" s="12" t="b">
        <f t="shared" si="11"/>
        <v>0</v>
      </c>
    </row>
    <row r="22" spans="2:23" x14ac:dyDescent="0.4">
      <c r="B22">
        <v>10</v>
      </c>
      <c r="C22" s="6"/>
      <c r="D22" s="2"/>
      <c r="E22" s="2"/>
      <c r="F22" s="2"/>
      <c r="G22" s="7"/>
      <c r="H22" s="2"/>
      <c r="I22" s="27" t="b">
        <f t="shared" si="6"/>
        <v>0</v>
      </c>
      <c r="K22" s="12">
        <f t="shared" si="7"/>
        <v>2600</v>
      </c>
      <c r="L22" s="12">
        <f t="shared" si="0"/>
        <v>3526</v>
      </c>
      <c r="M22" s="12">
        <f>SUM(O12:O21)</f>
        <v>2600</v>
      </c>
      <c r="N22" s="12">
        <f t="shared" si="1"/>
        <v>0</v>
      </c>
      <c r="O22" s="12">
        <f t="shared" si="2"/>
        <v>0</v>
      </c>
      <c r="P22" s="12">
        <f t="shared" si="8"/>
        <v>150</v>
      </c>
      <c r="Q22" s="12">
        <f t="shared" si="3"/>
        <v>0</v>
      </c>
      <c r="R22" s="12" t="e">
        <f t="shared" si="4"/>
        <v>#N/A</v>
      </c>
      <c r="S22" s="12" t="str">
        <f t="shared" si="5"/>
        <v>NG</v>
      </c>
      <c r="T22" s="12" t="str">
        <f t="shared" si="9"/>
        <v>NG</v>
      </c>
      <c r="U22" s="12"/>
      <c r="V22" s="12" t="b">
        <f t="shared" si="10"/>
        <v>0</v>
      </c>
      <c r="W22" s="12" t="b">
        <f t="shared" si="11"/>
        <v>0</v>
      </c>
    </row>
    <row r="23" spans="2:23" x14ac:dyDescent="0.4">
      <c r="B23">
        <v>11</v>
      </c>
      <c r="C23" s="6"/>
      <c r="D23" s="2"/>
      <c r="E23" s="2"/>
      <c r="F23" s="2"/>
      <c r="G23" s="7"/>
      <c r="H23" s="2"/>
      <c r="I23" s="27" t="b">
        <f t="shared" si="6"/>
        <v>0</v>
      </c>
      <c r="K23" s="12">
        <f t="shared" si="7"/>
        <v>2600</v>
      </c>
      <c r="L23" s="12">
        <f t="shared" si="0"/>
        <v>3526</v>
      </c>
      <c r="M23" s="12">
        <f>SUM(O12:O22)</f>
        <v>2600</v>
      </c>
      <c r="N23" s="12">
        <f t="shared" si="1"/>
        <v>0</v>
      </c>
      <c r="O23" s="12">
        <f t="shared" si="2"/>
        <v>0</v>
      </c>
      <c r="P23" s="12">
        <f t="shared" si="8"/>
        <v>150</v>
      </c>
      <c r="Q23" s="12">
        <f t="shared" si="3"/>
        <v>0</v>
      </c>
      <c r="R23" s="12" t="e">
        <f t="shared" si="4"/>
        <v>#N/A</v>
      </c>
      <c r="S23" s="12" t="str">
        <f t="shared" si="5"/>
        <v>NG</v>
      </c>
      <c r="T23" s="12" t="str">
        <f t="shared" si="9"/>
        <v>NG</v>
      </c>
      <c r="U23" s="12"/>
      <c r="V23" s="12" t="b">
        <f t="shared" si="10"/>
        <v>0</v>
      </c>
      <c r="W23" s="12" t="b">
        <f t="shared" si="11"/>
        <v>0</v>
      </c>
    </row>
    <row r="24" spans="2:23" x14ac:dyDescent="0.4">
      <c r="B24">
        <v>12</v>
      </c>
      <c r="C24" s="6"/>
      <c r="D24" s="2"/>
      <c r="E24" s="2"/>
      <c r="F24" s="2"/>
      <c r="G24" s="7"/>
      <c r="H24" s="2"/>
      <c r="I24" s="27" t="b">
        <f t="shared" si="6"/>
        <v>0</v>
      </c>
      <c r="K24" s="12">
        <f t="shared" si="7"/>
        <v>2600</v>
      </c>
      <c r="L24" s="12">
        <f t="shared" si="0"/>
        <v>3526</v>
      </c>
      <c r="M24" s="12">
        <f>SUM(O12:O23)</f>
        <v>2600</v>
      </c>
      <c r="N24" s="12">
        <f t="shared" si="1"/>
        <v>0</v>
      </c>
      <c r="O24" s="12">
        <f t="shared" si="2"/>
        <v>0</v>
      </c>
      <c r="P24" s="12">
        <f t="shared" si="8"/>
        <v>150</v>
      </c>
      <c r="Q24" s="12">
        <f t="shared" si="3"/>
        <v>0</v>
      </c>
      <c r="R24" s="12" t="e">
        <f t="shared" si="4"/>
        <v>#N/A</v>
      </c>
      <c r="S24" s="12" t="str">
        <f t="shared" si="5"/>
        <v>NG</v>
      </c>
      <c r="T24" s="12" t="str">
        <f t="shared" si="9"/>
        <v>NG</v>
      </c>
      <c r="U24" s="12"/>
      <c r="V24" s="12" t="b">
        <f t="shared" si="10"/>
        <v>0</v>
      </c>
      <c r="W24" s="12" t="b">
        <f t="shared" si="11"/>
        <v>0</v>
      </c>
    </row>
    <row r="25" spans="2:23" x14ac:dyDescent="0.4">
      <c r="B25">
        <v>13</v>
      </c>
      <c r="C25" s="6"/>
      <c r="D25" s="2"/>
      <c r="E25" s="2"/>
      <c r="F25" s="2"/>
      <c r="G25" s="7"/>
      <c r="H25" s="2"/>
      <c r="I25" s="27" t="b">
        <f t="shared" si="6"/>
        <v>0</v>
      </c>
      <c r="K25" s="12">
        <f t="shared" si="7"/>
        <v>2600</v>
      </c>
      <c r="L25" s="12">
        <f t="shared" si="0"/>
        <v>3526</v>
      </c>
      <c r="M25" s="12">
        <f>SUM(O12:O24)</f>
        <v>2600</v>
      </c>
      <c r="N25" s="12">
        <f t="shared" si="1"/>
        <v>0</v>
      </c>
      <c r="O25" s="12">
        <f t="shared" si="2"/>
        <v>0</v>
      </c>
      <c r="P25" s="12">
        <f t="shared" si="8"/>
        <v>150</v>
      </c>
      <c r="Q25" s="12">
        <f t="shared" si="3"/>
        <v>0</v>
      </c>
      <c r="R25" s="12" t="e">
        <f t="shared" si="4"/>
        <v>#N/A</v>
      </c>
      <c r="S25" s="12" t="str">
        <f t="shared" si="5"/>
        <v>NG</v>
      </c>
      <c r="T25" s="12" t="str">
        <f t="shared" si="9"/>
        <v>NG</v>
      </c>
      <c r="U25" s="12"/>
      <c r="V25" s="12" t="b">
        <f t="shared" si="10"/>
        <v>0</v>
      </c>
      <c r="W25" s="12" t="b">
        <f t="shared" si="11"/>
        <v>0</v>
      </c>
    </row>
    <row r="26" spans="2:23" x14ac:dyDescent="0.4">
      <c r="B26">
        <v>14</v>
      </c>
      <c r="C26" s="6"/>
      <c r="D26" s="2"/>
      <c r="E26" s="2"/>
      <c r="F26" s="2"/>
      <c r="G26" s="7"/>
      <c r="H26" s="2"/>
      <c r="I26" s="27" t="b">
        <f t="shared" si="6"/>
        <v>0</v>
      </c>
      <c r="K26" s="12">
        <f t="shared" si="7"/>
        <v>2600</v>
      </c>
      <c r="L26" s="12">
        <f t="shared" si="0"/>
        <v>3526</v>
      </c>
      <c r="M26" s="12">
        <f>SUM(O12:O25)</f>
        <v>2600</v>
      </c>
      <c r="N26" s="12">
        <f t="shared" si="1"/>
        <v>0</v>
      </c>
      <c r="O26" s="12">
        <f t="shared" si="2"/>
        <v>0</v>
      </c>
      <c r="P26" s="12">
        <f t="shared" si="8"/>
        <v>150</v>
      </c>
      <c r="Q26" s="12">
        <f t="shared" si="3"/>
        <v>0</v>
      </c>
      <c r="R26" s="12" t="e">
        <f t="shared" si="4"/>
        <v>#N/A</v>
      </c>
      <c r="S26" s="12" t="str">
        <f t="shared" si="5"/>
        <v>NG</v>
      </c>
      <c r="T26" s="12" t="str">
        <f t="shared" si="9"/>
        <v>NG</v>
      </c>
      <c r="U26" s="12"/>
      <c r="V26" s="12" t="b">
        <f t="shared" si="10"/>
        <v>0</v>
      </c>
      <c r="W26" s="12" t="b">
        <f t="shared" si="11"/>
        <v>0</v>
      </c>
    </row>
    <row r="27" spans="2:23" x14ac:dyDescent="0.4">
      <c r="B27">
        <v>15</v>
      </c>
      <c r="C27" s="6"/>
      <c r="D27" s="2"/>
      <c r="E27" s="2"/>
      <c r="F27" s="2"/>
      <c r="G27" s="7"/>
      <c r="H27" s="2"/>
      <c r="I27" s="27" t="b">
        <f t="shared" si="6"/>
        <v>0</v>
      </c>
      <c r="K27" s="12">
        <f t="shared" si="7"/>
        <v>2600</v>
      </c>
      <c r="L27" s="12">
        <f t="shared" si="0"/>
        <v>3526</v>
      </c>
      <c r="M27" s="12">
        <f>SUM(O12:O26)</f>
        <v>2600</v>
      </c>
      <c r="N27" s="12">
        <f t="shared" si="1"/>
        <v>0</v>
      </c>
      <c r="O27" s="12">
        <f t="shared" si="2"/>
        <v>0</v>
      </c>
      <c r="P27" s="12">
        <f t="shared" si="8"/>
        <v>150</v>
      </c>
      <c r="Q27" s="12">
        <f t="shared" si="3"/>
        <v>0</v>
      </c>
      <c r="R27" s="12" t="e">
        <f t="shared" si="4"/>
        <v>#N/A</v>
      </c>
      <c r="S27" s="12" t="str">
        <f t="shared" si="5"/>
        <v>NG</v>
      </c>
      <c r="T27" s="12" t="str">
        <f t="shared" si="9"/>
        <v>NG</v>
      </c>
      <c r="U27" s="12"/>
      <c r="V27" s="12" t="b">
        <f t="shared" si="10"/>
        <v>0</v>
      </c>
      <c r="W27" s="12" t="b">
        <f t="shared" si="11"/>
        <v>0</v>
      </c>
    </row>
    <row r="28" spans="2:23" x14ac:dyDescent="0.4">
      <c r="B28">
        <v>16</v>
      </c>
      <c r="C28" s="6"/>
      <c r="D28" s="2"/>
      <c r="E28" s="2"/>
      <c r="F28" s="2"/>
      <c r="G28" s="7"/>
      <c r="H28" s="2"/>
      <c r="I28" s="27" t="b">
        <f t="shared" si="6"/>
        <v>0</v>
      </c>
      <c r="K28" s="12">
        <f t="shared" si="7"/>
        <v>2600</v>
      </c>
      <c r="L28" s="12">
        <f t="shared" si="0"/>
        <v>3526</v>
      </c>
      <c r="M28" s="12">
        <f>SUM(O12:O27)</f>
        <v>2600</v>
      </c>
      <c r="N28" s="12">
        <f t="shared" si="1"/>
        <v>0</v>
      </c>
      <c r="O28" s="12">
        <f t="shared" si="2"/>
        <v>0</v>
      </c>
      <c r="P28" s="12">
        <f t="shared" si="8"/>
        <v>150</v>
      </c>
      <c r="Q28" s="12">
        <f t="shared" si="3"/>
        <v>0</v>
      </c>
      <c r="R28" s="12" t="e">
        <f t="shared" si="4"/>
        <v>#N/A</v>
      </c>
      <c r="S28" s="12" t="str">
        <f t="shared" si="5"/>
        <v>NG</v>
      </c>
      <c r="T28" s="12" t="str">
        <f t="shared" si="9"/>
        <v>NG</v>
      </c>
      <c r="U28" s="12"/>
      <c r="V28" s="12" t="b">
        <f t="shared" si="10"/>
        <v>0</v>
      </c>
      <c r="W28" s="12" t="b">
        <f t="shared" si="11"/>
        <v>0</v>
      </c>
    </row>
    <row r="29" spans="2:23" x14ac:dyDescent="0.4">
      <c r="B29">
        <v>17</v>
      </c>
      <c r="C29" s="6"/>
      <c r="D29" s="2"/>
      <c r="E29" s="2"/>
      <c r="F29" s="2"/>
      <c r="G29" s="7"/>
      <c r="H29" s="2"/>
      <c r="I29" s="27" t="b">
        <f t="shared" si="6"/>
        <v>0</v>
      </c>
      <c r="K29" s="12">
        <f t="shared" si="7"/>
        <v>2600</v>
      </c>
      <c r="L29" s="12">
        <f t="shared" si="0"/>
        <v>3526</v>
      </c>
      <c r="M29" s="12">
        <f>SUM(O12:O28)</f>
        <v>2600</v>
      </c>
      <c r="N29" s="12">
        <f t="shared" si="1"/>
        <v>0</v>
      </c>
      <c r="O29" s="12">
        <f t="shared" si="2"/>
        <v>0</v>
      </c>
      <c r="P29" s="12">
        <f t="shared" si="8"/>
        <v>150</v>
      </c>
      <c r="Q29" s="12">
        <f t="shared" si="3"/>
        <v>0</v>
      </c>
      <c r="R29" s="12" t="e">
        <f t="shared" si="4"/>
        <v>#N/A</v>
      </c>
      <c r="S29" s="12" t="str">
        <f t="shared" si="5"/>
        <v>NG</v>
      </c>
      <c r="T29" s="12" t="str">
        <f t="shared" si="9"/>
        <v>NG</v>
      </c>
      <c r="U29" s="12"/>
      <c r="V29" s="12" t="b">
        <f t="shared" si="10"/>
        <v>0</v>
      </c>
      <c r="W29" s="12" t="b">
        <f t="shared" si="11"/>
        <v>0</v>
      </c>
    </row>
    <row r="30" spans="2:23" x14ac:dyDescent="0.4">
      <c r="B30">
        <v>18</v>
      </c>
      <c r="C30" s="6"/>
      <c r="D30" s="2"/>
      <c r="E30" s="2"/>
      <c r="F30" s="2"/>
      <c r="G30" s="7"/>
      <c r="H30" s="2"/>
      <c r="I30" s="27" t="b">
        <f t="shared" si="6"/>
        <v>0</v>
      </c>
      <c r="K30" s="12">
        <f t="shared" si="7"/>
        <v>2600</v>
      </c>
      <c r="L30" s="12">
        <f t="shared" si="0"/>
        <v>3526</v>
      </c>
      <c r="M30" s="12">
        <f>SUM(O12:O29)</f>
        <v>2600</v>
      </c>
      <c r="N30" s="12">
        <f t="shared" si="1"/>
        <v>0</v>
      </c>
      <c r="O30" s="12">
        <f t="shared" si="2"/>
        <v>0</v>
      </c>
      <c r="P30" s="12">
        <f t="shared" si="8"/>
        <v>150</v>
      </c>
      <c r="Q30" s="12">
        <f t="shared" si="3"/>
        <v>0</v>
      </c>
      <c r="R30" s="12" t="e">
        <f t="shared" si="4"/>
        <v>#N/A</v>
      </c>
      <c r="S30" s="12" t="str">
        <f t="shared" si="5"/>
        <v>NG</v>
      </c>
      <c r="T30" s="12" t="str">
        <f t="shared" si="9"/>
        <v>NG</v>
      </c>
      <c r="U30" s="12"/>
      <c r="V30" s="12" t="b">
        <f t="shared" si="10"/>
        <v>0</v>
      </c>
      <c r="W30" s="12" t="b">
        <f t="shared" si="11"/>
        <v>0</v>
      </c>
    </row>
    <row r="31" spans="2:23" x14ac:dyDescent="0.4">
      <c r="B31">
        <v>19</v>
      </c>
      <c r="C31" s="6"/>
      <c r="D31" s="2"/>
      <c r="E31" s="2"/>
      <c r="F31" s="2"/>
      <c r="G31" s="7"/>
      <c r="H31" s="2"/>
      <c r="I31" s="27" t="b">
        <f t="shared" si="6"/>
        <v>0</v>
      </c>
      <c r="K31" s="12">
        <f t="shared" si="7"/>
        <v>2600</v>
      </c>
      <c r="L31" s="12">
        <f t="shared" si="0"/>
        <v>3526</v>
      </c>
      <c r="M31" s="12">
        <f>SUM(O12:O30)</f>
        <v>2600</v>
      </c>
      <c r="N31" s="12">
        <f t="shared" si="1"/>
        <v>0</v>
      </c>
      <c r="O31" s="12">
        <f t="shared" si="2"/>
        <v>0</v>
      </c>
      <c r="P31" s="12">
        <f t="shared" si="8"/>
        <v>150</v>
      </c>
      <c r="Q31" s="12">
        <f t="shared" si="3"/>
        <v>0</v>
      </c>
      <c r="R31" s="12" t="e">
        <f t="shared" si="4"/>
        <v>#N/A</v>
      </c>
      <c r="S31" s="12" t="str">
        <f t="shared" si="5"/>
        <v>NG</v>
      </c>
      <c r="T31" s="12" t="str">
        <f t="shared" si="9"/>
        <v>NG</v>
      </c>
      <c r="U31" s="12"/>
      <c r="V31" s="12" t="b">
        <f t="shared" si="10"/>
        <v>0</v>
      </c>
      <c r="W31" s="12" t="b">
        <f t="shared" si="11"/>
        <v>0</v>
      </c>
    </row>
    <row r="32" spans="2:23" x14ac:dyDescent="0.4">
      <c r="B32">
        <v>20</v>
      </c>
      <c r="C32" s="6"/>
      <c r="D32" s="2"/>
      <c r="E32" s="2"/>
      <c r="F32" s="2"/>
      <c r="G32" s="7"/>
      <c r="H32" s="2"/>
      <c r="I32" s="27" t="b">
        <f t="shared" si="6"/>
        <v>0</v>
      </c>
      <c r="K32" s="12">
        <f t="shared" si="7"/>
        <v>2600</v>
      </c>
      <c r="L32" s="12">
        <f t="shared" si="0"/>
        <v>3526</v>
      </c>
      <c r="M32" s="12">
        <f>SUM(O12:O31)</f>
        <v>2600</v>
      </c>
      <c r="N32" s="12">
        <f t="shared" si="1"/>
        <v>0</v>
      </c>
      <c r="O32" s="12">
        <f t="shared" si="2"/>
        <v>0</v>
      </c>
      <c r="P32" s="12">
        <f t="shared" si="8"/>
        <v>150</v>
      </c>
      <c r="Q32" s="12">
        <f t="shared" si="3"/>
        <v>0</v>
      </c>
      <c r="R32" s="12" t="e">
        <f t="shared" si="4"/>
        <v>#N/A</v>
      </c>
      <c r="S32" s="12" t="str">
        <f t="shared" si="5"/>
        <v>NG</v>
      </c>
      <c r="T32" s="12" t="str">
        <f t="shared" si="9"/>
        <v>NG</v>
      </c>
      <c r="U32" s="12"/>
      <c r="V32" s="12" t="b">
        <f t="shared" si="10"/>
        <v>0</v>
      </c>
      <c r="W32" s="12" t="b">
        <f t="shared" si="11"/>
        <v>0</v>
      </c>
    </row>
    <row r="33" spans="2:23" x14ac:dyDescent="0.4">
      <c r="B33">
        <v>21</v>
      </c>
      <c r="C33" s="6"/>
      <c r="D33" s="2"/>
      <c r="E33" s="2"/>
      <c r="F33" s="2"/>
      <c r="G33" s="7"/>
      <c r="H33" s="2"/>
      <c r="I33" s="27" t="b">
        <f t="shared" si="6"/>
        <v>0</v>
      </c>
      <c r="K33" s="12">
        <f t="shared" si="7"/>
        <v>2600</v>
      </c>
      <c r="L33" s="12">
        <f t="shared" si="0"/>
        <v>3526</v>
      </c>
      <c r="M33" s="12">
        <f>SUM(O12:O32)</f>
        <v>2600</v>
      </c>
      <c r="N33" s="12">
        <f t="shared" si="1"/>
        <v>0</v>
      </c>
      <c r="O33" s="12">
        <f t="shared" si="2"/>
        <v>0</v>
      </c>
      <c r="P33" s="12">
        <f t="shared" si="8"/>
        <v>150</v>
      </c>
      <c r="Q33" s="12">
        <f t="shared" si="3"/>
        <v>0</v>
      </c>
      <c r="R33" s="12" t="e">
        <f t="shared" si="4"/>
        <v>#N/A</v>
      </c>
      <c r="S33" s="12" t="str">
        <f t="shared" si="5"/>
        <v>NG</v>
      </c>
      <c r="T33" s="12" t="str">
        <f t="shared" si="9"/>
        <v>NG</v>
      </c>
      <c r="U33" s="12"/>
      <c r="V33" s="12" t="b">
        <f t="shared" si="10"/>
        <v>0</v>
      </c>
      <c r="W33" s="12" t="b">
        <f t="shared" si="11"/>
        <v>0</v>
      </c>
    </row>
    <row r="34" spans="2:23" x14ac:dyDescent="0.4">
      <c r="B34">
        <v>22</v>
      </c>
      <c r="C34" s="6"/>
      <c r="D34" s="2"/>
      <c r="E34" s="2"/>
      <c r="F34" s="2"/>
      <c r="G34" s="7"/>
      <c r="H34" s="2"/>
      <c r="I34" s="27" t="b">
        <f t="shared" si="6"/>
        <v>0</v>
      </c>
      <c r="K34" s="12">
        <f t="shared" si="7"/>
        <v>2600</v>
      </c>
      <c r="L34" s="12">
        <f t="shared" si="0"/>
        <v>3526</v>
      </c>
      <c r="M34" s="12">
        <f>SUM(O12:O33)</f>
        <v>2600</v>
      </c>
      <c r="N34" s="12">
        <f t="shared" si="1"/>
        <v>0</v>
      </c>
      <c r="O34" s="12">
        <f t="shared" si="2"/>
        <v>0</v>
      </c>
      <c r="P34" s="12">
        <f t="shared" si="8"/>
        <v>150</v>
      </c>
      <c r="Q34" s="12">
        <f t="shared" si="3"/>
        <v>0</v>
      </c>
      <c r="R34" s="12" t="e">
        <f t="shared" si="4"/>
        <v>#N/A</v>
      </c>
      <c r="S34" s="12" t="str">
        <f t="shared" si="5"/>
        <v>NG</v>
      </c>
      <c r="T34" s="12" t="str">
        <f t="shared" si="9"/>
        <v>NG</v>
      </c>
      <c r="U34" s="12"/>
      <c r="V34" s="12" t="b">
        <f t="shared" si="10"/>
        <v>0</v>
      </c>
      <c r="W34" s="12" t="b">
        <f t="shared" si="11"/>
        <v>0</v>
      </c>
    </row>
    <row r="35" spans="2:23" x14ac:dyDescent="0.4">
      <c r="B35">
        <v>23</v>
      </c>
      <c r="C35" s="6"/>
      <c r="D35" s="2"/>
      <c r="E35" s="2"/>
      <c r="F35" s="2"/>
      <c r="G35" s="7"/>
      <c r="H35" s="2"/>
      <c r="I35" s="27" t="b">
        <f t="shared" si="6"/>
        <v>0</v>
      </c>
      <c r="K35" s="12">
        <f t="shared" si="7"/>
        <v>2600</v>
      </c>
      <c r="L35" s="12">
        <f t="shared" si="0"/>
        <v>3526</v>
      </c>
      <c r="M35" s="12">
        <f>SUM(O12:O34)</f>
        <v>2600</v>
      </c>
      <c r="N35" s="12">
        <f t="shared" si="1"/>
        <v>0</v>
      </c>
      <c r="O35" s="12">
        <f t="shared" si="2"/>
        <v>0</v>
      </c>
      <c r="P35" s="12">
        <f t="shared" si="8"/>
        <v>150</v>
      </c>
      <c r="Q35" s="12">
        <f t="shared" si="3"/>
        <v>0</v>
      </c>
      <c r="R35" s="12" t="e">
        <f t="shared" si="4"/>
        <v>#N/A</v>
      </c>
      <c r="S35" s="12" t="str">
        <f t="shared" si="5"/>
        <v>NG</v>
      </c>
      <c r="T35" s="12" t="str">
        <f t="shared" si="9"/>
        <v>NG</v>
      </c>
      <c r="U35" s="12"/>
      <c r="V35" s="12" t="b">
        <f t="shared" si="10"/>
        <v>0</v>
      </c>
      <c r="W35" s="12" t="b">
        <f t="shared" si="11"/>
        <v>0</v>
      </c>
    </row>
    <row r="36" spans="2:23" x14ac:dyDescent="0.4">
      <c r="B36">
        <v>24</v>
      </c>
      <c r="C36" s="6"/>
      <c r="D36" s="2"/>
      <c r="E36" s="2"/>
      <c r="F36" s="2"/>
      <c r="G36" s="7"/>
      <c r="H36" s="2"/>
      <c r="I36" s="27" t="b">
        <f t="shared" si="6"/>
        <v>0</v>
      </c>
      <c r="K36" s="12">
        <f t="shared" si="7"/>
        <v>2600</v>
      </c>
      <c r="L36" s="12">
        <f t="shared" si="0"/>
        <v>3526</v>
      </c>
      <c r="M36" s="12">
        <f>SUM(O12:O35)</f>
        <v>2600</v>
      </c>
      <c r="N36" s="12">
        <f t="shared" si="1"/>
        <v>0</v>
      </c>
      <c r="O36" s="12">
        <f t="shared" si="2"/>
        <v>0</v>
      </c>
      <c r="P36" s="12">
        <f t="shared" si="8"/>
        <v>150</v>
      </c>
      <c r="Q36" s="12">
        <f t="shared" si="3"/>
        <v>0</v>
      </c>
      <c r="R36" s="12" t="e">
        <f t="shared" si="4"/>
        <v>#N/A</v>
      </c>
      <c r="S36" s="12" t="str">
        <f t="shared" si="5"/>
        <v>NG</v>
      </c>
      <c r="T36" s="12" t="str">
        <f t="shared" si="9"/>
        <v>NG</v>
      </c>
      <c r="U36" s="12"/>
      <c r="V36" s="12" t="b">
        <f t="shared" si="10"/>
        <v>0</v>
      </c>
      <c r="W36" s="12" t="b">
        <f t="shared" si="11"/>
        <v>0</v>
      </c>
    </row>
    <row r="37" spans="2:23" x14ac:dyDescent="0.4">
      <c r="B37">
        <v>25</v>
      </c>
      <c r="C37" s="6"/>
      <c r="D37" s="2"/>
      <c r="E37" s="2"/>
      <c r="F37" s="2"/>
      <c r="G37" s="7"/>
      <c r="H37" s="2"/>
      <c r="I37" s="27" t="b">
        <f t="shared" si="6"/>
        <v>0</v>
      </c>
      <c r="K37" s="12">
        <f t="shared" si="7"/>
        <v>2600</v>
      </c>
      <c r="L37" s="12">
        <f t="shared" si="0"/>
        <v>3526</v>
      </c>
      <c r="M37" s="12">
        <f>SUM(O12:O36)</f>
        <v>2600</v>
      </c>
      <c r="N37" s="12">
        <f t="shared" si="1"/>
        <v>0</v>
      </c>
      <c r="O37" s="12">
        <f t="shared" si="2"/>
        <v>0</v>
      </c>
      <c r="P37" s="12">
        <f t="shared" si="8"/>
        <v>150</v>
      </c>
      <c r="Q37" s="12">
        <f t="shared" si="3"/>
        <v>0</v>
      </c>
      <c r="R37" s="12" t="e">
        <f t="shared" si="4"/>
        <v>#N/A</v>
      </c>
      <c r="S37" s="12" t="str">
        <f t="shared" si="5"/>
        <v>NG</v>
      </c>
      <c r="T37" s="12" t="str">
        <f t="shared" si="9"/>
        <v>NG</v>
      </c>
      <c r="U37" s="12"/>
      <c r="V37" s="12" t="b">
        <f t="shared" si="10"/>
        <v>0</v>
      </c>
      <c r="W37" s="12" t="b">
        <f t="shared" si="11"/>
        <v>0</v>
      </c>
    </row>
    <row r="38" spans="2:23" x14ac:dyDescent="0.4">
      <c r="B38">
        <v>26</v>
      </c>
      <c r="C38" s="6"/>
      <c r="D38" s="2"/>
      <c r="E38" s="2"/>
      <c r="F38" s="2"/>
      <c r="G38" s="7"/>
      <c r="H38" s="2"/>
      <c r="I38" s="27" t="b">
        <f t="shared" si="6"/>
        <v>0</v>
      </c>
      <c r="K38" s="12">
        <f t="shared" si="7"/>
        <v>2600</v>
      </c>
      <c r="L38" s="12">
        <f t="shared" si="0"/>
        <v>3526</v>
      </c>
      <c r="M38" s="12">
        <f>SUM(O12:O37)</f>
        <v>2600</v>
      </c>
      <c r="N38" s="12">
        <f t="shared" si="1"/>
        <v>0</v>
      </c>
      <c r="O38" s="12">
        <f t="shared" si="2"/>
        <v>0</v>
      </c>
      <c r="P38" s="12">
        <f t="shared" si="8"/>
        <v>150</v>
      </c>
      <c r="Q38" s="12">
        <f t="shared" si="3"/>
        <v>0</v>
      </c>
      <c r="R38" s="12" t="e">
        <f t="shared" si="4"/>
        <v>#N/A</v>
      </c>
      <c r="S38" s="12" t="str">
        <f t="shared" si="5"/>
        <v>NG</v>
      </c>
      <c r="T38" s="12" t="str">
        <f t="shared" si="9"/>
        <v>NG</v>
      </c>
      <c r="U38" s="12"/>
      <c r="V38" s="12" t="b">
        <f t="shared" si="10"/>
        <v>0</v>
      </c>
      <c r="W38" s="12" t="b">
        <f t="shared" si="11"/>
        <v>0</v>
      </c>
    </row>
    <row r="39" spans="2:23" x14ac:dyDescent="0.4">
      <c r="B39">
        <v>27</v>
      </c>
      <c r="C39" s="6"/>
      <c r="D39" s="2"/>
      <c r="E39" s="2"/>
      <c r="F39" s="2"/>
      <c r="G39" s="7"/>
      <c r="H39" s="2"/>
      <c r="I39" s="27" t="b">
        <f t="shared" si="6"/>
        <v>0</v>
      </c>
      <c r="K39" s="12">
        <f t="shared" si="7"/>
        <v>2600</v>
      </c>
      <c r="L39" s="12">
        <f t="shared" si="0"/>
        <v>3526</v>
      </c>
      <c r="M39" s="12">
        <f>SUM(O12:O38)</f>
        <v>2600</v>
      </c>
      <c r="N39" s="12">
        <f t="shared" si="1"/>
        <v>0</v>
      </c>
      <c r="O39" s="12">
        <f t="shared" si="2"/>
        <v>0</v>
      </c>
      <c r="P39" s="12">
        <f t="shared" si="8"/>
        <v>150</v>
      </c>
      <c r="Q39" s="12">
        <f t="shared" si="3"/>
        <v>0</v>
      </c>
      <c r="R39" s="12" t="e">
        <f t="shared" si="4"/>
        <v>#N/A</v>
      </c>
      <c r="S39" s="12" t="str">
        <f t="shared" si="5"/>
        <v>NG</v>
      </c>
      <c r="T39" s="12" t="str">
        <f t="shared" si="9"/>
        <v>NG</v>
      </c>
      <c r="U39" s="12"/>
      <c r="V39" s="12" t="b">
        <f t="shared" si="10"/>
        <v>0</v>
      </c>
      <c r="W39" s="12" t="b">
        <f t="shared" si="11"/>
        <v>0</v>
      </c>
    </row>
    <row r="40" spans="2:23" x14ac:dyDescent="0.4">
      <c r="B40">
        <v>28</v>
      </c>
      <c r="C40" s="6"/>
      <c r="D40" s="2"/>
      <c r="E40" s="2"/>
      <c r="F40" s="2"/>
      <c r="G40" s="7"/>
      <c r="H40" s="2"/>
      <c r="I40" s="27" t="b">
        <f t="shared" si="6"/>
        <v>0</v>
      </c>
      <c r="K40" s="12">
        <f t="shared" si="7"/>
        <v>2600</v>
      </c>
      <c r="L40" s="12">
        <f t="shared" si="0"/>
        <v>3526</v>
      </c>
      <c r="M40" s="12">
        <f>SUM(O12:O39)</f>
        <v>2600</v>
      </c>
      <c r="N40" s="12">
        <f t="shared" si="1"/>
        <v>0</v>
      </c>
      <c r="O40" s="12">
        <f t="shared" si="2"/>
        <v>0</v>
      </c>
      <c r="P40" s="12">
        <f t="shared" si="8"/>
        <v>150</v>
      </c>
      <c r="Q40" s="12">
        <f t="shared" si="3"/>
        <v>0</v>
      </c>
      <c r="R40" s="12" t="e">
        <f t="shared" si="4"/>
        <v>#N/A</v>
      </c>
      <c r="S40" s="12" t="str">
        <f t="shared" si="5"/>
        <v>NG</v>
      </c>
      <c r="T40" s="12" t="str">
        <f t="shared" si="9"/>
        <v>NG</v>
      </c>
      <c r="U40" s="12"/>
      <c r="V40" s="12" t="b">
        <f t="shared" si="10"/>
        <v>0</v>
      </c>
      <c r="W40" s="12" t="b">
        <f t="shared" si="11"/>
        <v>0</v>
      </c>
    </row>
    <row r="41" spans="2:23" x14ac:dyDescent="0.4">
      <c r="B41">
        <v>29</v>
      </c>
      <c r="C41" s="6"/>
      <c r="D41" s="2"/>
      <c r="E41" s="2"/>
      <c r="F41" s="2"/>
      <c r="G41" s="7"/>
      <c r="H41" s="2"/>
      <c r="I41" s="27" t="b">
        <f t="shared" si="6"/>
        <v>0</v>
      </c>
      <c r="K41" s="12">
        <f t="shared" si="7"/>
        <v>2600</v>
      </c>
      <c r="L41" s="12">
        <f t="shared" si="0"/>
        <v>3526</v>
      </c>
      <c r="M41" s="12">
        <f>SUM(O12:O40)</f>
        <v>2600</v>
      </c>
      <c r="N41" s="12">
        <f t="shared" si="1"/>
        <v>0</v>
      </c>
      <c r="O41" s="12">
        <f t="shared" si="2"/>
        <v>0</v>
      </c>
      <c r="P41" s="12">
        <f t="shared" si="8"/>
        <v>150</v>
      </c>
      <c r="Q41" s="12">
        <f t="shared" si="3"/>
        <v>0</v>
      </c>
      <c r="R41" s="12" t="e">
        <f t="shared" si="4"/>
        <v>#N/A</v>
      </c>
      <c r="S41" s="12" t="str">
        <f t="shared" si="5"/>
        <v>NG</v>
      </c>
      <c r="T41" s="12" t="str">
        <f t="shared" si="9"/>
        <v>NG</v>
      </c>
      <c r="U41" s="12"/>
      <c r="V41" s="12" t="b">
        <f t="shared" si="10"/>
        <v>0</v>
      </c>
      <c r="W41" s="12" t="b">
        <f t="shared" si="11"/>
        <v>0</v>
      </c>
    </row>
    <row r="42" spans="2:23" x14ac:dyDescent="0.4">
      <c r="B42">
        <v>30</v>
      </c>
      <c r="C42" s="6"/>
      <c r="D42" s="2"/>
      <c r="E42" s="2"/>
      <c r="F42" s="2"/>
      <c r="G42" s="7"/>
      <c r="H42" s="2"/>
      <c r="I42" s="27" t="b">
        <f t="shared" si="6"/>
        <v>0</v>
      </c>
      <c r="K42" s="12">
        <f t="shared" si="7"/>
        <v>2600</v>
      </c>
      <c r="L42" s="12">
        <f t="shared" si="0"/>
        <v>3526</v>
      </c>
      <c r="M42" s="12">
        <f>SUM(O12:O41)</f>
        <v>2600</v>
      </c>
      <c r="N42" s="12">
        <f t="shared" si="1"/>
        <v>0</v>
      </c>
      <c r="O42" s="12">
        <f t="shared" si="2"/>
        <v>0</v>
      </c>
      <c r="P42" s="12">
        <f t="shared" si="8"/>
        <v>150</v>
      </c>
      <c r="Q42" s="12">
        <f t="shared" si="3"/>
        <v>0</v>
      </c>
      <c r="R42" s="12" t="e">
        <f t="shared" si="4"/>
        <v>#N/A</v>
      </c>
      <c r="S42" s="12" t="str">
        <f t="shared" si="5"/>
        <v>NG</v>
      </c>
      <c r="T42" s="12" t="str">
        <f t="shared" si="9"/>
        <v>NG</v>
      </c>
      <c r="U42" s="12"/>
      <c r="V42" s="12" t="b">
        <f t="shared" si="10"/>
        <v>0</v>
      </c>
      <c r="W42" s="12" t="b">
        <f t="shared" si="11"/>
        <v>0</v>
      </c>
    </row>
    <row r="43" spans="2:23" x14ac:dyDescent="0.4">
      <c r="B43">
        <v>31</v>
      </c>
      <c r="C43" s="8"/>
      <c r="D43" s="9"/>
      <c r="E43" s="9"/>
      <c r="F43" s="9"/>
      <c r="G43" s="10"/>
      <c r="H43" s="2"/>
      <c r="I43" s="27" t="b">
        <f t="shared" si="6"/>
        <v>0</v>
      </c>
      <c r="K43" s="12">
        <f t="shared" si="7"/>
        <v>2600</v>
      </c>
      <c r="L43" s="12">
        <f t="shared" si="0"/>
        <v>3526</v>
      </c>
      <c r="M43" s="12">
        <f>SUM(O12:O42)</f>
        <v>2600</v>
      </c>
      <c r="N43" s="12">
        <f t="shared" si="1"/>
        <v>0</v>
      </c>
      <c r="O43" s="12">
        <f t="shared" si="2"/>
        <v>0</v>
      </c>
      <c r="P43" s="12">
        <f t="shared" si="8"/>
        <v>150</v>
      </c>
      <c r="Q43" s="12">
        <f t="shared" si="3"/>
        <v>0</v>
      </c>
      <c r="R43" s="12" t="e">
        <f t="shared" si="4"/>
        <v>#N/A</v>
      </c>
      <c r="S43" s="12" t="str">
        <f t="shared" si="5"/>
        <v>NG</v>
      </c>
      <c r="T43" s="12" t="str">
        <f t="shared" si="9"/>
        <v>NG</v>
      </c>
      <c r="U43" s="12"/>
      <c r="V43" s="12" t="b">
        <f t="shared" si="10"/>
        <v>0</v>
      </c>
      <c r="W43" s="12" t="b">
        <f t="shared" si="11"/>
        <v>0</v>
      </c>
    </row>
    <row r="44" spans="2:23" x14ac:dyDescent="0.4"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2:23" x14ac:dyDescent="0.4">
      <c r="B45">
        <v>32</v>
      </c>
      <c r="C45">
        <f t="shared" ref="C45:G46" si="12">IF($D$8="あり", C12, 0)</f>
        <v>10</v>
      </c>
      <c r="D45">
        <f t="shared" si="12"/>
        <v>6</v>
      </c>
      <c r="E45">
        <f t="shared" si="12"/>
        <v>180</v>
      </c>
      <c r="F45">
        <f t="shared" si="12"/>
        <v>0</v>
      </c>
      <c r="G45">
        <f t="shared" si="12"/>
        <v>500</v>
      </c>
      <c r="K45" s="12">
        <f ca="1">M45+E45</f>
        <v>2780</v>
      </c>
      <c r="L45" s="12">
        <f ca="1">K45+G45+SUM($T$5:$T$7)</f>
        <v>4206</v>
      </c>
      <c r="M45" s="12">
        <f ca="1">SUM(O12:OFFSET(O12, T4 - 1, 0))</f>
        <v>2600</v>
      </c>
      <c r="N45" s="12">
        <f t="shared" ref="N45:N46" si="13">IF(C45&lt;=0, 0, 1000 *D45 / C45)</f>
        <v>600</v>
      </c>
      <c r="O45" s="12">
        <f>N45+F45</f>
        <v>600</v>
      </c>
      <c r="P45" s="12">
        <f ca="1">MAX(0, OFFSET(E12, $T$4 - 1, 0) + OFFSET(G12, $T$4 - 1, 0)  + $T$6 - (OFFSET(O12, $T$4 - 1, 0) + E45))</f>
        <v>0</v>
      </c>
      <c r="Q45" s="12">
        <f>$T$9*(G45/1000000000)</f>
        <v>8.1919999999999996E-3</v>
      </c>
      <c r="R45" s="12">
        <f ca="1">IF((G45-P45) &gt; 0, Q45/((G45-P45)/1000000000), NA())</f>
        <v>16384</v>
      </c>
      <c r="S45" s="12" t="str">
        <f ca="1">IF(ISNA(R45), "NG", IF($T$8&gt;R45,"OK", "NG"))</f>
        <v>OK</v>
      </c>
      <c r="T45" s="12" t="str">
        <f ca="1">IF(T4=1, "OK", IF(K45&gt;= OFFSET(L12, $T$4-2, 0), "OK", "NG"))</f>
        <v>OK</v>
      </c>
      <c r="U45" s="12"/>
      <c r="V45" s="12"/>
      <c r="W45" s="12"/>
    </row>
    <row r="46" spans="2:23" x14ac:dyDescent="0.4">
      <c r="B46">
        <v>33</v>
      </c>
      <c r="C46">
        <f t="shared" si="12"/>
        <v>20</v>
      </c>
      <c r="D46">
        <f t="shared" si="12"/>
        <v>10</v>
      </c>
      <c r="E46">
        <f t="shared" si="12"/>
        <v>180</v>
      </c>
      <c r="F46">
        <f t="shared" si="12"/>
        <v>500</v>
      </c>
      <c r="G46">
        <f t="shared" si="12"/>
        <v>400</v>
      </c>
      <c r="K46" s="12">
        <f ca="1">M46+E46</f>
        <v>3380</v>
      </c>
      <c r="L46" s="12">
        <f ca="1">K46+G46+SUM($T$5:$T$7)</f>
        <v>4706</v>
      </c>
      <c r="M46" s="12">
        <f ca="1">SUM(O12:OFFSET(O12, T4 - 1, 0))+SUM(O45:O45)</f>
        <v>3200</v>
      </c>
      <c r="N46" s="12">
        <f t="shared" si="13"/>
        <v>500</v>
      </c>
      <c r="O46" s="12">
        <f>N46+F46</f>
        <v>1000</v>
      </c>
      <c r="P46" s="12">
        <f>MAX(0, E45+G45+$T$6 - (O45+E46))</f>
        <v>50</v>
      </c>
      <c r="Q46" s="12">
        <f>$T$9*(G46/1000000000)</f>
        <v>6.5535999999999997E-3</v>
      </c>
      <c r="R46" s="12">
        <f>IF((G46-P46) &gt; 0, Q46/((G46-P46)/1000000000), NA())</f>
        <v>18724.571428571428</v>
      </c>
      <c r="S46" s="12" t="str">
        <f>IF(ISNA(R46), "NG", IF($T$8&gt;R46,"OK", "NG"))</f>
        <v>OK</v>
      </c>
      <c r="T46" s="12" t="str">
        <f ca="1">IF(K46 &gt;= OFFSET(L12, $T$4-1, 0), "OK", "NG")</f>
        <v>OK</v>
      </c>
      <c r="U46" s="12"/>
      <c r="V46" s="12"/>
      <c r="W46" s="12"/>
    </row>
    <row r="47" spans="2:23" x14ac:dyDescent="0.4"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3" x14ac:dyDescent="0.4"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1:23" x14ac:dyDescent="0.4"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</sheetData>
  <mergeCells count="1">
    <mergeCell ref="B7:C7"/>
  </mergeCells>
  <phoneticPr fontId="1"/>
  <dataValidations disablePrompts="1" count="2">
    <dataValidation type="list" allowBlank="1" showInputMessage="1" showErrorMessage="1" sqref="D8" xr:uid="{A60F84E0-AD28-4080-BE65-3652980A2DDA}">
      <formula1>"あり,なし"</formula1>
    </dataValidation>
    <dataValidation type="list" allowBlank="1" showInputMessage="1" showErrorMessage="1" sqref="D9" xr:uid="{FC32AC8E-6E90-430C-A425-7E7E868D0272}">
      <formula1>"はい,いいえ"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94BF-6A2A-41D7-922B-C741643F0A0A}">
  <dimension ref="B3:W49"/>
  <sheetViews>
    <sheetView zoomScale="85" zoomScaleNormal="85" workbookViewId="0">
      <selection activeCell="D15" sqref="D15"/>
    </sheetView>
  </sheetViews>
  <sheetFormatPr defaultRowHeight="18.75" x14ac:dyDescent="0.4"/>
  <cols>
    <col min="2" max="2" width="12.125" customWidth="1"/>
    <col min="3" max="3" width="19.5" customWidth="1"/>
    <col min="4" max="4" width="15.375" customWidth="1"/>
    <col min="5" max="5" width="26.25" customWidth="1"/>
    <col min="6" max="6" width="16.75" customWidth="1"/>
    <col min="7" max="7" width="18.875" customWidth="1"/>
    <col min="8" max="8" width="0.5" customWidth="1"/>
    <col min="9" max="10" width="17.5" customWidth="1"/>
    <col min="11" max="11" width="22.625" customWidth="1"/>
    <col min="12" max="13" width="24.75" customWidth="1"/>
    <col min="14" max="15" width="20.125" customWidth="1"/>
    <col min="16" max="16" width="21.625" customWidth="1"/>
    <col min="17" max="17" width="20.125" customWidth="1"/>
    <col min="18" max="18" width="31.625" customWidth="1"/>
    <col min="19" max="19" width="23.5" customWidth="1"/>
    <col min="20" max="20" width="28.75" customWidth="1"/>
    <col min="21" max="21" width="11.625" customWidth="1"/>
    <col min="22" max="22" width="39.375" customWidth="1"/>
    <col min="23" max="23" width="30.875" customWidth="1"/>
  </cols>
  <sheetData>
    <row r="3" spans="2:23" x14ac:dyDescent="0.4"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2:23" x14ac:dyDescent="0.4">
      <c r="K4" s="12"/>
      <c r="L4" s="12"/>
      <c r="M4" s="12"/>
      <c r="N4" s="14"/>
      <c r="O4" s="14"/>
      <c r="P4" s="14"/>
      <c r="Q4" s="14"/>
      <c r="R4" s="14"/>
      <c r="S4" s="16" t="s">
        <v>18</v>
      </c>
      <c r="T4" s="17">
        <f>COUNTIF(C12:C43, "&gt;0")</f>
        <v>3</v>
      </c>
      <c r="U4" s="18"/>
      <c r="V4" s="12"/>
      <c r="W4" s="12"/>
    </row>
    <row r="5" spans="2:23" x14ac:dyDescent="0.4">
      <c r="K5" s="12"/>
      <c r="L5" s="12"/>
      <c r="M5" s="12"/>
      <c r="N5" s="14"/>
      <c r="O5" s="14"/>
      <c r="P5" s="14"/>
      <c r="Q5" s="14"/>
      <c r="R5" s="14"/>
      <c r="S5" s="19" t="s">
        <v>0</v>
      </c>
      <c r="T5" s="12">
        <v>96</v>
      </c>
      <c r="U5" s="20" t="s">
        <v>2</v>
      </c>
      <c r="V5" s="12"/>
      <c r="W5" s="12"/>
    </row>
    <row r="6" spans="2:23" x14ac:dyDescent="0.4">
      <c r="K6" s="12"/>
      <c r="L6" s="12"/>
      <c r="M6" s="12"/>
      <c r="N6" s="14"/>
      <c r="O6" s="14"/>
      <c r="P6" s="14"/>
      <c r="Q6" s="14"/>
      <c r="R6" s="14"/>
      <c r="S6" s="19" t="s">
        <v>1</v>
      </c>
      <c r="T6" s="12">
        <v>150</v>
      </c>
      <c r="U6" s="20" t="s">
        <v>2</v>
      </c>
      <c r="V6" s="12"/>
      <c r="W6" s="12"/>
    </row>
    <row r="7" spans="2:23" x14ac:dyDescent="0.4">
      <c r="B7" s="29" t="s">
        <v>31</v>
      </c>
      <c r="C7" s="29"/>
      <c r="D7" s="2">
        <v>3932.16</v>
      </c>
      <c r="E7" t="s">
        <v>32</v>
      </c>
      <c r="K7" s="12"/>
      <c r="L7" s="12"/>
      <c r="M7" s="12"/>
      <c r="N7" s="14"/>
      <c r="O7" s="14"/>
      <c r="P7" s="14"/>
      <c r="Q7" s="14"/>
      <c r="R7" s="14"/>
      <c r="S7" s="19" t="s">
        <v>16</v>
      </c>
      <c r="T7" s="12">
        <v>680</v>
      </c>
      <c r="U7" s="20" t="s">
        <v>2</v>
      </c>
      <c r="V7" s="12"/>
      <c r="W7" s="12"/>
    </row>
    <row r="8" spans="2:23" x14ac:dyDescent="0.4">
      <c r="C8" s="11" t="s">
        <v>7</v>
      </c>
      <c r="D8" s="28" t="s">
        <v>8</v>
      </c>
      <c r="K8" s="12"/>
      <c r="L8" s="12"/>
      <c r="M8" s="12"/>
      <c r="N8" s="14"/>
      <c r="O8" s="14"/>
      <c r="P8" s="14"/>
      <c r="Q8" s="14"/>
      <c r="R8" s="14"/>
      <c r="S8" s="19" t="s">
        <v>12</v>
      </c>
      <c r="T8" s="12">
        <f>64*300</f>
        <v>19200</v>
      </c>
      <c r="U8" s="20" t="s">
        <v>13</v>
      </c>
      <c r="V8" s="12"/>
      <c r="W8" s="12"/>
    </row>
    <row r="9" spans="2:23" x14ac:dyDescent="0.4">
      <c r="C9" s="11" t="s">
        <v>28</v>
      </c>
      <c r="D9" s="26" t="s">
        <v>26</v>
      </c>
      <c r="K9" s="12"/>
      <c r="L9" s="12"/>
      <c r="M9" s="12"/>
      <c r="N9" s="15"/>
      <c r="O9" s="15"/>
      <c r="P9" s="15"/>
      <c r="Q9" s="15"/>
      <c r="R9" s="15"/>
      <c r="S9" s="21" t="s">
        <v>27</v>
      </c>
      <c r="T9" s="22">
        <f>IF($D$9="はい", 8*$D$7, 4*$D$7)</f>
        <v>15728.64</v>
      </c>
      <c r="U9" s="23" t="s">
        <v>13</v>
      </c>
      <c r="V9" s="12"/>
      <c r="W9" s="12"/>
    </row>
    <row r="10" spans="2:23" x14ac:dyDescent="0.4"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2:23" x14ac:dyDescent="0.4">
      <c r="B11" s="1" t="s">
        <v>5</v>
      </c>
      <c r="C11" s="1" t="s">
        <v>10</v>
      </c>
      <c r="D11" s="1" t="s">
        <v>6</v>
      </c>
      <c r="E11" s="1" t="s">
        <v>9</v>
      </c>
      <c r="F11" s="1" t="s">
        <v>3</v>
      </c>
      <c r="G11" s="1" t="s">
        <v>4</v>
      </c>
      <c r="H11" s="1"/>
      <c r="I11" s="1" t="s">
        <v>14</v>
      </c>
      <c r="J11" s="1"/>
      <c r="K11" s="13" t="s">
        <v>20</v>
      </c>
      <c r="L11" s="13" t="s">
        <v>21</v>
      </c>
      <c r="M11" s="13" t="s">
        <v>22</v>
      </c>
      <c r="N11" s="13" t="s">
        <v>11</v>
      </c>
      <c r="O11" s="13" t="s">
        <v>19</v>
      </c>
      <c r="P11" s="13" t="s">
        <v>24</v>
      </c>
      <c r="Q11" s="13" t="s">
        <v>25</v>
      </c>
      <c r="R11" s="13" t="s">
        <v>23</v>
      </c>
      <c r="S11" s="13" t="s">
        <v>15</v>
      </c>
      <c r="T11" s="13" t="s">
        <v>17</v>
      </c>
      <c r="U11" s="12"/>
      <c r="V11" s="13" t="s">
        <v>29</v>
      </c>
      <c r="W11" s="13" t="s">
        <v>30</v>
      </c>
    </row>
    <row r="12" spans="2:23" x14ac:dyDescent="0.4">
      <c r="B12">
        <v>0</v>
      </c>
      <c r="C12" s="3">
        <v>10</v>
      </c>
      <c r="D12" s="4">
        <v>6</v>
      </c>
      <c r="E12" s="4">
        <v>180</v>
      </c>
      <c r="F12" s="4">
        <v>0</v>
      </c>
      <c r="G12" s="5">
        <v>500</v>
      </c>
      <c r="H12" s="2"/>
      <c r="I12" s="27" t="b">
        <f ca="1">AND(V12, W12)</f>
        <v>1</v>
      </c>
      <c r="K12" s="12">
        <f>E12</f>
        <v>180</v>
      </c>
      <c r="L12" s="12">
        <f t="shared" ref="L12:L43" si="0">K12+G12+SUM($T$5:$T$7)</f>
        <v>1606</v>
      </c>
      <c r="M12" s="12">
        <v>0</v>
      </c>
      <c r="N12" s="12">
        <f t="shared" ref="N12:N43" si="1">IF(C12&lt;=0, 0, 1000 *D12 / C12)</f>
        <v>600</v>
      </c>
      <c r="O12" s="12">
        <f t="shared" ref="O12:O43" si="2">N12+F12</f>
        <v>600</v>
      </c>
      <c r="P12" s="12">
        <v>0</v>
      </c>
      <c r="Q12" s="12">
        <f t="shared" ref="Q12:Q43" si="3">$T$9*(G12/1000000000)</f>
        <v>7.8643199999999993E-3</v>
      </c>
      <c r="R12" s="12">
        <f t="shared" ref="R12:R43" si="4">IF((G12-P12) &gt; 0, Q12/((G12-P12)/1000000000), NA())</f>
        <v>15728.64</v>
      </c>
      <c r="S12" s="12" t="str">
        <f t="shared" ref="S12:S43" si="5">IF(ISNA(R12), "NG", IF($T$8&gt;R12,"OK", "NG"))</f>
        <v>OK</v>
      </c>
      <c r="T12" s="12" t="str">
        <f>"OK"</f>
        <v>OK</v>
      </c>
      <c r="U12" s="12"/>
      <c r="V12" s="12" t="b">
        <f ca="1">AND(IF($D$8="あり", S45, "OK") = "OK", S12="OK")</f>
        <v>1</v>
      </c>
      <c r="W12" s="12" t="b">
        <f ca="1">AND(IF($D$8="あり", IF($T$4=1,T46,T45), "OK") = "OK", T12="OK")</f>
        <v>1</v>
      </c>
    </row>
    <row r="13" spans="2:23" x14ac:dyDescent="0.4">
      <c r="B13">
        <v>1</v>
      </c>
      <c r="C13" s="6">
        <v>20</v>
      </c>
      <c r="D13" s="2">
        <v>10</v>
      </c>
      <c r="E13" s="2">
        <v>180</v>
      </c>
      <c r="F13" s="2">
        <v>500</v>
      </c>
      <c r="G13" s="7">
        <v>400</v>
      </c>
      <c r="H13" s="2"/>
      <c r="I13" s="27" t="b">
        <f t="shared" ref="I13:I43" ca="1" si="6">AND(V13, W13)</f>
        <v>1</v>
      </c>
      <c r="K13" s="12">
        <f t="shared" ref="K13:K43" si="7">M13+E13</f>
        <v>780</v>
      </c>
      <c r="L13" s="12">
        <f t="shared" si="0"/>
        <v>2106</v>
      </c>
      <c r="M13" s="12">
        <f>O12</f>
        <v>600</v>
      </c>
      <c r="N13" s="12">
        <f t="shared" si="1"/>
        <v>500</v>
      </c>
      <c r="O13" s="12">
        <f t="shared" si="2"/>
        <v>1000</v>
      </c>
      <c r="P13" s="12">
        <f t="shared" ref="P13:P43" si="8">MAX(0, E12+G12+$T$6 - (O12+E13))</f>
        <v>50</v>
      </c>
      <c r="Q13" s="12">
        <f t="shared" si="3"/>
        <v>6.2914559999999991E-3</v>
      </c>
      <c r="R13" s="12">
        <f t="shared" si="4"/>
        <v>17975.588571428569</v>
      </c>
      <c r="S13" s="12" t="str">
        <f t="shared" si="5"/>
        <v>OK</v>
      </c>
      <c r="T13" s="12" t="str">
        <f>"OK"</f>
        <v>OK</v>
      </c>
      <c r="U13" s="12"/>
      <c r="V13" s="12" t="b">
        <f>AND(IF($D$8="あり", S46, "OK") = "OK", S13="OK")</f>
        <v>1</v>
      </c>
      <c r="W13" s="12" t="b">
        <f ca="1">AND(IF($D$8="あり", T46, "OK") ="OK", T13="OK")</f>
        <v>1</v>
      </c>
    </row>
    <row r="14" spans="2:23" x14ac:dyDescent="0.4">
      <c r="B14">
        <v>2</v>
      </c>
      <c r="C14" s="6">
        <v>20</v>
      </c>
      <c r="D14" s="2">
        <v>20</v>
      </c>
      <c r="E14" s="2">
        <v>180</v>
      </c>
      <c r="F14" s="2">
        <v>0</v>
      </c>
      <c r="G14" s="7">
        <v>400</v>
      </c>
      <c r="H14" s="2"/>
      <c r="I14" s="27" t="b">
        <f t="shared" si="6"/>
        <v>1</v>
      </c>
      <c r="K14" s="12">
        <f t="shared" si="7"/>
        <v>1780</v>
      </c>
      <c r="L14" s="12">
        <f t="shared" si="0"/>
        <v>3106</v>
      </c>
      <c r="M14" s="12">
        <f>SUM(O12:O13)</f>
        <v>1600</v>
      </c>
      <c r="N14" s="12">
        <f t="shared" si="1"/>
        <v>1000</v>
      </c>
      <c r="O14" s="12">
        <f t="shared" si="2"/>
        <v>1000</v>
      </c>
      <c r="P14" s="12">
        <f t="shared" si="8"/>
        <v>0</v>
      </c>
      <c r="Q14" s="12">
        <f t="shared" si="3"/>
        <v>6.2914559999999991E-3</v>
      </c>
      <c r="R14" s="12">
        <f t="shared" si="4"/>
        <v>15728.639999999998</v>
      </c>
      <c r="S14" s="12" t="str">
        <f t="shared" si="5"/>
        <v>OK</v>
      </c>
      <c r="T14" s="12" t="str">
        <f t="shared" ref="T14:T43" si="9">IF(K14&gt;=L12, "OK", "NG")</f>
        <v>OK</v>
      </c>
      <c r="U14" s="12"/>
      <c r="V14" s="12" t="b">
        <f>S14="OK"</f>
        <v>1</v>
      </c>
      <c r="W14" s="12" t="b">
        <f>T14="OK"</f>
        <v>1</v>
      </c>
    </row>
    <row r="15" spans="2:23" x14ac:dyDescent="0.4">
      <c r="B15">
        <v>3</v>
      </c>
      <c r="C15" s="6"/>
      <c r="D15" s="2"/>
      <c r="E15" s="2"/>
      <c r="F15" s="2"/>
      <c r="G15" s="7"/>
      <c r="H15" s="2"/>
      <c r="I15" s="27" t="b">
        <f t="shared" si="6"/>
        <v>0</v>
      </c>
      <c r="K15" s="12">
        <f t="shared" si="7"/>
        <v>2600</v>
      </c>
      <c r="L15" s="12">
        <f t="shared" si="0"/>
        <v>3526</v>
      </c>
      <c r="M15" s="12">
        <f>SUM(O12:O14)</f>
        <v>2600</v>
      </c>
      <c r="N15" s="12">
        <f t="shared" si="1"/>
        <v>0</v>
      </c>
      <c r="O15" s="12">
        <f t="shared" si="2"/>
        <v>0</v>
      </c>
      <c r="P15" s="12">
        <f t="shared" si="8"/>
        <v>0</v>
      </c>
      <c r="Q15" s="12">
        <f t="shared" si="3"/>
        <v>0</v>
      </c>
      <c r="R15" s="12" t="e">
        <f t="shared" si="4"/>
        <v>#N/A</v>
      </c>
      <c r="S15" s="12" t="str">
        <f t="shared" si="5"/>
        <v>NG</v>
      </c>
      <c r="T15" s="12" t="str">
        <f t="shared" si="9"/>
        <v>OK</v>
      </c>
      <c r="U15" s="12"/>
      <c r="V15" s="12" t="b">
        <f t="shared" ref="V15:W43" si="10">S15="OK"</f>
        <v>0</v>
      </c>
      <c r="W15" s="12" t="b">
        <f>T15="OK"</f>
        <v>1</v>
      </c>
    </row>
    <row r="16" spans="2:23" x14ac:dyDescent="0.4">
      <c r="B16">
        <v>4</v>
      </c>
      <c r="C16" s="6"/>
      <c r="D16" s="2"/>
      <c r="E16" s="2"/>
      <c r="F16" s="2"/>
      <c r="G16" s="7"/>
      <c r="H16" s="2"/>
      <c r="I16" s="27" t="b">
        <f t="shared" si="6"/>
        <v>0</v>
      </c>
      <c r="K16" s="12">
        <f t="shared" si="7"/>
        <v>2600</v>
      </c>
      <c r="L16" s="12">
        <f t="shared" si="0"/>
        <v>3526</v>
      </c>
      <c r="M16" s="12">
        <f>SUM(O12:O15)</f>
        <v>2600</v>
      </c>
      <c r="N16" s="12">
        <f t="shared" si="1"/>
        <v>0</v>
      </c>
      <c r="O16" s="12">
        <f t="shared" si="2"/>
        <v>0</v>
      </c>
      <c r="P16" s="12">
        <f t="shared" si="8"/>
        <v>150</v>
      </c>
      <c r="Q16" s="12">
        <f t="shared" si="3"/>
        <v>0</v>
      </c>
      <c r="R16" s="12" t="e">
        <f t="shared" si="4"/>
        <v>#N/A</v>
      </c>
      <c r="S16" s="12" t="str">
        <f t="shared" si="5"/>
        <v>NG</v>
      </c>
      <c r="T16" s="12" t="str">
        <f t="shared" si="9"/>
        <v>NG</v>
      </c>
      <c r="U16" s="12"/>
      <c r="V16" s="12" t="b">
        <f t="shared" si="10"/>
        <v>0</v>
      </c>
      <c r="W16" s="12" t="b">
        <f>T16="OK"</f>
        <v>0</v>
      </c>
    </row>
    <row r="17" spans="2:23" x14ac:dyDescent="0.4">
      <c r="B17">
        <v>5</v>
      </c>
      <c r="C17" s="6"/>
      <c r="D17" s="2"/>
      <c r="E17" s="2"/>
      <c r="F17" s="2"/>
      <c r="G17" s="7"/>
      <c r="H17" s="2"/>
      <c r="I17" s="27" t="b">
        <f t="shared" si="6"/>
        <v>0</v>
      </c>
      <c r="K17" s="12">
        <f t="shared" si="7"/>
        <v>2600</v>
      </c>
      <c r="L17" s="12">
        <f t="shared" si="0"/>
        <v>3526</v>
      </c>
      <c r="M17" s="12">
        <f>SUM(O12:O16)</f>
        <v>2600</v>
      </c>
      <c r="N17" s="12">
        <f t="shared" si="1"/>
        <v>0</v>
      </c>
      <c r="O17" s="12">
        <f t="shared" si="2"/>
        <v>0</v>
      </c>
      <c r="P17" s="12">
        <f t="shared" si="8"/>
        <v>150</v>
      </c>
      <c r="Q17" s="12">
        <f t="shared" si="3"/>
        <v>0</v>
      </c>
      <c r="R17" s="12" t="e">
        <f t="shared" si="4"/>
        <v>#N/A</v>
      </c>
      <c r="S17" s="12" t="str">
        <f t="shared" si="5"/>
        <v>NG</v>
      </c>
      <c r="T17" s="12" t="str">
        <f t="shared" si="9"/>
        <v>NG</v>
      </c>
      <c r="U17" s="12"/>
      <c r="V17" s="12" t="b">
        <f t="shared" si="10"/>
        <v>0</v>
      </c>
      <c r="W17" s="12" t="b">
        <f>T17="OK"</f>
        <v>0</v>
      </c>
    </row>
    <row r="18" spans="2:23" x14ac:dyDescent="0.4">
      <c r="B18">
        <v>6</v>
      </c>
      <c r="C18" s="6"/>
      <c r="D18" s="2"/>
      <c r="E18" s="2"/>
      <c r="F18" s="2"/>
      <c r="G18" s="7"/>
      <c r="H18" s="2"/>
      <c r="I18" s="27" t="b">
        <f t="shared" si="6"/>
        <v>0</v>
      </c>
      <c r="K18" s="12">
        <f t="shared" si="7"/>
        <v>2600</v>
      </c>
      <c r="L18" s="12">
        <f t="shared" si="0"/>
        <v>3526</v>
      </c>
      <c r="M18" s="12">
        <f>SUM(O12:O17)</f>
        <v>2600</v>
      </c>
      <c r="N18" s="12">
        <f t="shared" si="1"/>
        <v>0</v>
      </c>
      <c r="O18" s="12">
        <f t="shared" si="2"/>
        <v>0</v>
      </c>
      <c r="P18" s="12">
        <f t="shared" si="8"/>
        <v>150</v>
      </c>
      <c r="Q18" s="12">
        <f t="shared" si="3"/>
        <v>0</v>
      </c>
      <c r="R18" s="12" t="e">
        <f t="shared" si="4"/>
        <v>#N/A</v>
      </c>
      <c r="S18" s="12" t="str">
        <f t="shared" si="5"/>
        <v>NG</v>
      </c>
      <c r="T18" s="12" t="str">
        <f t="shared" si="9"/>
        <v>NG</v>
      </c>
      <c r="U18" s="12"/>
      <c r="V18" s="12" t="b">
        <f t="shared" si="10"/>
        <v>0</v>
      </c>
      <c r="W18" s="12" t="b">
        <f t="shared" si="10"/>
        <v>0</v>
      </c>
    </row>
    <row r="19" spans="2:23" x14ac:dyDescent="0.4">
      <c r="B19">
        <v>7</v>
      </c>
      <c r="C19" s="6"/>
      <c r="D19" s="2"/>
      <c r="E19" s="2"/>
      <c r="F19" s="2"/>
      <c r="G19" s="7"/>
      <c r="H19" s="2"/>
      <c r="I19" s="27" t="b">
        <f t="shared" si="6"/>
        <v>0</v>
      </c>
      <c r="K19" s="12">
        <f t="shared" si="7"/>
        <v>2600</v>
      </c>
      <c r="L19" s="12">
        <f t="shared" si="0"/>
        <v>3526</v>
      </c>
      <c r="M19" s="12">
        <f>SUM(O12:O18)</f>
        <v>2600</v>
      </c>
      <c r="N19" s="12">
        <f t="shared" si="1"/>
        <v>0</v>
      </c>
      <c r="O19" s="12">
        <f t="shared" si="2"/>
        <v>0</v>
      </c>
      <c r="P19" s="12">
        <f t="shared" si="8"/>
        <v>150</v>
      </c>
      <c r="Q19" s="12">
        <f t="shared" si="3"/>
        <v>0</v>
      </c>
      <c r="R19" s="12" t="e">
        <f t="shared" si="4"/>
        <v>#N/A</v>
      </c>
      <c r="S19" s="12" t="str">
        <f t="shared" si="5"/>
        <v>NG</v>
      </c>
      <c r="T19" s="12" t="str">
        <f t="shared" si="9"/>
        <v>NG</v>
      </c>
      <c r="U19" s="12"/>
      <c r="V19" s="12" t="b">
        <f t="shared" si="10"/>
        <v>0</v>
      </c>
      <c r="W19" s="12" t="b">
        <f t="shared" si="10"/>
        <v>0</v>
      </c>
    </row>
    <row r="20" spans="2:23" x14ac:dyDescent="0.4">
      <c r="B20">
        <v>8</v>
      </c>
      <c r="C20" s="6"/>
      <c r="D20" s="2"/>
      <c r="E20" s="2"/>
      <c r="F20" s="2"/>
      <c r="G20" s="7"/>
      <c r="H20" s="2"/>
      <c r="I20" s="27" t="b">
        <f t="shared" si="6"/>
        <v>0</v>
      </c>
      <c r="K20" s="12">
        <f t="shared" si="7"/>
        <v>2600</v>
      </c>
      <c r="L20" s="12">
        <f t="shared" si="0"/>
        <v>3526</v>
      </c>
      <c r="M20" s="12">
        <f>SUM(O12:O19)</f>
        <v>2600</v>
      </c>
      <c r="N20" s="12">
        <f t="shared" si="1"/>
        <v>0</v>
      </c>
      <c r="O20" s="12">
        <f t="shared" si="2"/>
        <v>0</v>
      </c>
      <c r="P20" s="12">
        <f t="shared" si="8"/>
        <v>150</v>
      </c>
      <c r="Q20" s="12">
        <f t="shared" si="3"/>
        <v>0</v>
      </c>
      <c r="R20" s="12" t="e">
        <f t="shared" si="4"/>
        <v>#N/A</v>
      </c>
      <c r="S20" s="12" t="str">
        <f t="shared" si="5"/>
        <v>NG</v>
      </c>
      <c r="T20" s="12" t="str">
        <f t="shared" si="9"/>
        <v>NG</v>
      </c>
      <c r="U20" s="12"/>
      <c r="V20" s="12" t="b">
        <f t="shared" si="10"/>
        <v>0</v>
      </c>
      <c r="W20" s="12" t="b">
        <f t="shared" si="10"/>
        <v>0</v>
      </c>
    </row>
    <row r="21" spans="2:23" x14ac:dyDescent="0.4">
      <c r="B21">
        <v>9</v>
      </c>
      <c r="C21" s="6"/>
      <c r="D21" s="2"/>
      <c r="E21" s="2"/>
      <c r="F21" s="2"/>
      <c r="G21" s="7"/>
      <c r="H21" s="2"/>
      <c r="I21" s="27" t="b">
        <f t="shared" si="6"/>
        <v>0</v>
      </c>
      <c r="K21" s="12">
        <f t="shared" si="7"/>
        <v>2600</v>
      </c>
      <c r="L21" s="12">
        <f t="shared" si="0"/>
        <v>3526</v>
      </c>
      <c r="M21" s="12">
        <f>SUM(O12:O20)</f>
        <v>2600</v>
      </c>
      <c r="N21" s="12">
        <f t="shared" si="1"/>
        <v>0</v>
      </c>
      <c r="O21" s="12">
        <f t="shared" si="2"/>
        <v>0</v>
      </c>
      <c r="P21" s="12">
        <f t="shared" si="8"/>
        <v>150</v>
      </c>
      <c r="Q21" s="12">
        <f t="shared" si="3"/>
        <v>0</v>
      </c>
      <c r="R21" s="12" t="e">
        <f t="shared" si="4"/>
        <v>#N/A</v>
      </c>
      <c r="S21" s="12" t="str">
        <f t="shared" si="5"/>
        <v>NG</v>
      </c>
      <c r="T21" s="12" t="str">
        <f t="shared" si="9"/>
        <v>NG</v>
      </c>
      <c r="U21" s="12"/>
      <c r="V21" s="12" t="b">
        <f t="shared" si="10"/>
        <v>0</v>
      </c>
      <c r="W21" s="12" t="b">
        <f t="shared" si="10"/>
        <v>0</v>
      </c>
    </row>
    <row r="22" spans="2:23" x14ac:dyDescent="0.4">
      <c r="B22">
        <v>10</v>
      </c>
      <c r="C22" s="6"/>
      <c r="D22" s="2"/>
      <c r="E22" s="2"/>
      <c r="F22" s="2"/>
      <c r="G22" s="7"/>
      <c r="H22" s="2"/>
      <c r="I22" s="27" t="b">
        <f t="shared" si="6"/>
        <v>0</v>
      </c>
      <c r="K22" s="12">
        <f t="shared" si="7"/>
        <v>2600</v>
      </c>
      <c r="L22" s="12">
        <f t="shared" si="0"/>
        <v>3526</v>
      </c>
      <c r="M22" s="12">
        <f>SUM(O12:O21)</f>
        <v>2600</v>
      </c>
      <c r="N22" s="12">
        <f t="shared" si="1"/>
        <v>0</v>
      </c>
      <c r="O22" s="12">
        <f t="shared" si="2"/>
        <v>0</v>
      </c>
      <c r="P22" s="12">
        <f t="shared" si="8"/>
        <v>150</v>
      </c>
      <c r="Q22" s="12">
        <f t="shared" si="3"/>
        <v>0</v>
      </c>
      <c r="R22" s="12" t="e">
        <f t="shared" si="4"/>
        <v>#N/A</v>
      </c>
      <c r="S22" s="12" t="str">
        <f t="shared" si="5"/>
        <v>NG</v>
      </c>
      <c r="T22" s="12" t="str">
        <f t="shared" si="9"/>
        <v>NG</v>
      </c>
      <c r="U22" s="12"/>
      <c r="V22" s="12" t="b">
        <f t="shared" si="10"/>
        <v>0</v>
      </c>
      <c r="W22" s="12" t="b">
        <f t="shared" si="10"/>
        <v>0</v>
      </c>
    </row>
    <row r="23" spans="2:23" x14ac:dyDescent="0.4">
      <c r="B23">
        <v>11</v>
      </c>
      <c r="C23" s="6"/>
      <c r="D23" s="2"/>
      <c r="E23" s="2"/>
      <c r="F23" s="2"/>
      <c r="G23" s="7"/>
      <c r="H23" s="2"/>
      <c r="I23" s="27" t="b">
        <f t="shared" si="6"/>
        <v>0</v>
      </c>
      <c r="K23" s="12">
        <f t="shared" si="7"/>
        <v>2600</v>
      </c>
      <c r="L23" s="12">
        <f t="shared" si="0"/>
        <v>3526</v>
      </c>
      <c r="M23" s="12">
        <f>SUM(O12:O22)</f>
        <v>2600</v>
      </c>
      <c r="N23" s="12">
        <f t="shared" si="1"/>
        <v>0</v>
      </c>
      <c r="O23" s="12">
        <f t="shared" si="2"/>
        <v>0</v>
      </c>
      <c r="P23" s="12">
        <f t="shared" si="8"/>
        <v>150</v>
      </c>
      <c r="Q23" s="12">
        <f t="shared" si="3"/>
        <v>0</v>
      </c>
      <c r="R23" s="12" t="e">
        <f t="shared" si="4"/>
        <v>#N/A</v>
      </c>
      <c r="S23" s="12" t="str">
        <f t="shared" si="5"/>
        <v>NG</v>
      </c>
      <c r="T23" s="12" t="str">
        <f t="shared" si="9"/>
        <v>NG</v>
      </c>
      <c r="U23" s="12"/>
      <c r="V23" s="12" t="b">
        <f t="shared" si="10"/>
        <v>0</v>
      </c>
      <c r="W23" s="12" t="b">
        <f t="shared" si="10"/>
        <v>0</v>
      </c>
    </row>
    <row r="24" spans="2:23" x14ac:dyDescent="0.4">
      <c r="B24">
        <v>12</v>
      </c>
      <c r="C24" s="6"/>
      <c r="D24" s="2"/>
      <c r="E24" s="2"/>
      <c r="F24" s="2"/>
      <c r="G24" s="7"/>
      <c r="H24" s="2"/>
      <c r="I24" s="27" t="b">
        <f t="shared" si="6"/>
        <v>0</v>
      </c>
      <c r="K24" s="12">
        <f t="shared" si="7"/>
        <v>2600</v>
      </c>
      <c r="L24" s="12">
        <f t="shared" si="0"/>
        <v>3526</v>
      </c>
      <c r="M24" s="12">
        <f>SUM(O12:O23)</f>
        <v>2600</v>
      </c>
      <c r="N24" s="12">
        <f t="shared" si="1"/>
        <v>0</v>
      </c>
      <c r="O24" s="12">
        <f t="shared" si="2"/>
        <v>0</v>
      </c>
      <c r="P24" s="12">
        <f t="shared" si="8"/>
        <v>150</v>
      </c>
      <c r="Q24" s="12">
        <f t="shared" si="3"/>
        <v>0</v>
      </c>
      <c r="R24" s="12" t="e">
        <f t="shared" si="4"/>
        <v>#N/A</v>
      </c>
      <c r="S24" s="12" t="str">
        <f t="shared" si="5"/>
        <v>NG</v>
      </c>
      <c r="T24" s="12" t="str">
        <f t="shared" si="9"/>
        <v>NG</v>
      </c>
      <c r="U24" s="12"/>
      <c r="V24" s="12" t="b">
        <f t="shared" si="10"/>
        <v>0</v>
      </c>
      <c r="W24" s="12" t="b">
        <f t="shared" si="10"/>
        <v>0</v>
      </c>
    </row>
    <row r="25" spans="2:23" x14ac:dyDescent="0.4">
      <c r="B25">
        <v>13</v>
      </c>
      <c r="C25" s="6"/>
      <c r="D25" s="2"/>
      <c r="E25" s="2"/>
      <c r="F25" s="2"/>
      <c r="G25" s="7"/>
      <c r="H25" s="2"/>
      <c r="I25" s="27" t="b">
        <f t="shared" si="6"/>
        <v>0</v>
      </c>
      <c r="K25" s="12">
        <f t="shared" si="7"/>
        <v>2600</v>
      </c>
      <c r="L25" s="12">
        <f t="shared" si="0"/>
        <v>3526</v>
      </c>
      <c r="M25" s="12">
        <f>SUM(O12:O24)</f>
        <v>2600</v>
      </c>
      <c r="N25" s="12">
        <f t="shared" si="1"/>
        <v>0</v>
      </c>
      <c r="O25" s="12">
        <f t="shared" si="2"/>
        <v>0</v>
      </c>
      <c r="P25" s="12">
        <f t="shared" si="8"/>
        <v>150</v>
      </c>
      <c r="Q25" s="12">
        <f t="shared" si="3"/>
        <v>0</v>
      </c>
      <c r="R25" s="12" t="e">
        <f t="shared" si="4"/>
        <v>#N/A</v>
      </c>
      <c r="S25" s="12" t="str">
        <f t="shared" si="5"/>
        <v>NG</v>
      </c>
      <c r="T25" s="12" t="str">
        <f t="shared" si="9"/>
        <v>NG</v>
      </c>
      <c r="U25" s="12"/>
      <c r="V25" s="12" t="b">
        <f t="shared" si="10"/>
        <v>0</v>
      </c>
      <c r="W25" s="12" t="b">
        <f t="shared" si="10"/>
        <v>0</v>
      </c>
    </row>
    <row r="26" spans="2:23" x14ac:dyDescent="0.4">
      <c r="B26">
        <v>14</v>
      </c>
      <c r="C26" s="6"/>
      <c r="D26" s="2"/>
      <c r="E26" s="2"/>
      <c r="F26" s="2"/>
      <c r="G26" s="7"/>
      <c r="H26" s="2"/>
      <c r="I26" s="27" t="b">
        <f t="shared" si="6"/>
        <v>0</v>
      </c>
      <c r="K26" s="12">
        <f t="shared" si="7"/>
        <v>2600</v>
      </c>
      <c r="L26" s="12">
        <f t="shared" si="0"/>
        <v>3526</v>
      </c>
      <c r="M26" s="12">
        <f>SUM(O12:O25)</f>
        <v>2600</v>
      </c>
      <c r="N26" s="12">
        <f t="shared" si="1"/>
        <v>0</v>
      </c>
      <c r="O26" s="12">
        <f t="shared" si="2"/>
        <v>0</v>
      </c>
      <c r="P26" s="12">
        <f t="shared" si="8"/>
        <v>150</v>
      </c>
      <c r="Q26" s="12">
        <f t="shared" si="3"/>
        <v>0</v>
      </c>
      <c r="R26" s="12" t="e">
        <f t="shared" si="4"/>
        <v>#N/A</v>
      </c>
      <c r="S26" s="12" t="str">
        <f t="shared" si="5"/>
        <v>NG</v>
      </c>
      <c r="T26" s="12" t="str">
        <f t="shared" si="9"/>
        <v>NG</v>
      </c>
      <c r="U26" s="12"/>
      <c r="V26" s="12" t="b">
        <f t="shared" si="10"/>
        <v>0</v>
      </c>
      <c r="W26" s="12" t="b">
        <f t="shared" si="10"/>
        <v>0</v>
      </c>
    </row>
    <row r="27" spans="2:23" x14ac:dyDescent="0.4">
      <c r="B27">
        <v>15</v>
      </c>
      <c r="C27" s="6"/>
      <c r="D27" s="2"/>
      <c r="E27" s="2"/>
      <c r="F27" s="2"/>
      <c r="G27" s="7"/>
      <c r="H27" s="2"/>
      <c r="I27" s="27" t="b">
        <f t="shared" si="6"/>
        <v>0</v>
      </c>
      <c r="K27" s="12">
        <f t="shared" si="7"/>
        <v>2600</v>
      </c>
      <c r="L27" s="12">
        <f t="shared" si="0"/>
        <v>3526</v>
      </c>
      <c r="M27" s="12">
        <f>SUM(O12:O26)</f>
        <v>2600</v>
      </c>
      <c r="N27" s="12">
        <f t="shared" si="1"/>
        <v>0</v>
      </c>
      <c r="O27" s="12">
        <f t="shared" si="2"/>
        <v>0</v>
      </c>
      <c r="P27" s="12">
        <f t="shared" si="8"/>
        <v>150</v>
      </c>
      <c r="Q27" s="12">
        <f t="shared" si="3"/>
        <v>0</v>
      </c>
      <c r="R27" s="12" t="e">
        <f t="shared" si="4"/>
        <v>#N/A</v>
      </c>
      <c r="S27" s="12" t="str">
        <f t="shared" si="5"/>
        <v>NG</v>
      </c>
      <c r="T27" s="12" t="str">
        <f t="shared" si="9"/>
        <v>NG</v>
      </c>
      <c r="U27" s="12"/>
      <c r="V27" s="12" t="b">
        <f t="shared" si="10"/>
        <v>0</v>
      </c>
      <c r="W27" s="12" t="b">
        <f t="shared" si="10"/>
        <v>0</v>
      </c>
    </row>
    <row r="28" spans="2:23" x14ac:dyDescent="0.4">
      <c r="B28">
        <v>16</v>
      </c>
      <c r="C28" s="6"/>
      <c r="D28" s="2"/>
      <c r="E28" s="2"/>
      <c r="F28" s="2"/>
      <c r="G28" s="7"/>
      <c r="H28" s="2"/>
      <c r="I28" s="27" t="b">
        <f t="shared" si="6"/>
        <v>0</v>
      </c>
      <c r="K28" s="12">
        <f t="shared" si="7"/>
        <v>2600</v>
      </c>
      <c r="L28" s="12">
        <f t="shared" si="0"/>
        <v>3526</v>
      </c>
      <c r="M28" s="12">
        <f>SUM(O12:O27)</f>
        <v>2600</v>
      </c>
      <c r="N28" s="12">
        <f t="shared" si="1"/>
        <v>0</v>
      </c>
      <c r="O28" s="12">
        <f t="shared" si="2"/>
        <v>0</v>
      </c>
      <c r="P28" s="12">
        <f t="shared" si="8"/>
        <v>150</v>
      </c>
      <c r="Q28" s="12">
        <f t="shared" si="3"/>
        <v>0</v>
      </c>
      <c r="R28" s="12" t="e">
        <f t="shared" si="4"/>
        <v>#N/A</v>
      </c>
      <c r="S28" s="12" t="str">
        <f t="shared" si="5"/>
        <v>NG</v>
      </c>
      <c r="T28" s="12" t="str">
        <f t="shared" si="9"/>
        <v>NG</v>
      </c>
      <c r="U28" s="12"/>
      <c r="V28" s="12" t="b">
        <f t="shared" si="10"/>
        <v>0</v>
      </c>
      <c r="W28" s="12" t="b">
        <f t="shared" si="10"/>
        <v>0</v>
      </c>
    </row>
    <row r="29" spans="2:23" x14ac:dyDescent="0.4">
      <c r="B29">
        <v>17</v>
      </c>
      <c r="C29" s="6"/>
      <c r="D29" s="2"/>
      <c r="E29" s="2"/>
      <c r="F29" s="2"/>
      <c r="G29" s="7"/>
      <c r="H29" s="2"/>
      <c r="I29" s="27" t="b">
        <f t="shared" si="6"/>
        <v>0</v>
      </c>
      <c r="K29" s="12">
        <f t="shared" si="7"/>
        <v>2600</v>
      </c>
      <c r="L29" s="12">
        <f t="shared" si="0"/>
        <v>3526</v>
      </c>
      <c r="M29" s="12">
        <f>SUM(O12:O28)</f>
        <v>2600</v>
      </c>
      <c r="N29" s="12">
        <f t="shared" si="1"/>
        <v>0</v>
      </c>
      <c r="O29" s="12">
        <f t="shared" si="2"/>
        <v>0</v>
      </c>
      <c r="P29" s="12">
        <f t="shared" si="8"/>
        <v>150</v>
      </c>
      <c r="Q29" s="12">
        <f t="shared" si="3"/>
        <v>0</v>
      </c>
      <c r="R29" s="12" t="e">
        <f t="shared" si="4"/>
        <v>#N/A</v>
      </c>
      <c r="S29" s="12" t="str">
        <f t="shared" si="5"/>
        <v>NG</v>
      </c>
      <c r="T29" s="12" t="str">
        <f t="shared" si="9"/>
        <v>NG</v>
      </c>
      <c r="U29" s="12"/>
      <c r="V29" s="12" t="b">
        <f t="shared" si="10"/>
        <v>0</v>
      </c>
      <c r="W29" s="12" t="b">
        <f t="shared" si="10"/>
        <v>0</v>
      </c>
    </row>
    <row r="30" spans="2:23" x14ac:dyDescent="0.4">
      <c r="B30">
        <v>18</v>
      </c>
      <c r="C30" s="6"/>
      <c r="D30" s="2"/>
      <c r="E30" s="2"/>
      <c r="F30" s="2"/>
      <c r="G30" s="7"/>
      <c r="H30" s="2"/>
      <c r="I30" s="27" t="b">
        <f t="shared" si="6"/>
        <v>0</v>
      </c>
      <c r="K30" s="12">
        <f t="shared" si="7"/>
        <v>2600</v>
      </c>
      <c r="L30" s="12">
        <f t="shared" si="0"/>
        <v>3526</v>
      </c>
      <c r="M30" s="12">
        <f>SUM(O12:O29)</f>
        <v>2600</v>
      </c>
      <c r="N30" s="12">
        <f t="shared" si="1"/>
        <v>0</v>
      </c>
      <c r="O30" s="12">
        <f t="shared" si="2"/>
        <v>0</v>
      </c>
      <c r="P30" s="12">
        <f t="shared" si="8"/>
        <v>150</v>
      </c>
      <c r="Q30" s="12">
        <f t="shared" si="3"/>
        <v>0</v>
      </c>
      <c r="R30" s="12" t="e">
        <f t="shared" si="4"/>
        <v>#N/A</v>
      </c>
      <c r="S30" s="12" t="str">
        <f t="shared" si="5"/>
        <v>NG</v>
      </c>
      <c r="T30" s="12" t="str">
        <f t="shared" si="9"/>
        <v>NG</v>
      </c>
      <c r="U30" s="12"/>
      <c r="V30" s="12" t="b">
        <f t="shared" si="10"/>
        <v>0</v>
      </c>
      <c r="W30" s="12" t="b">
        <f t="shared" si="10"/>
        <v>0</v>
      </c>
    </row>
    <row r="31" spans="2:23" x14ac:dyDescent="0.4">
      <c r="B31">
        <v>19</v>
      </c>
      <c r="C31" s="6"/>
      <c r="D31" s="2"/>
      <c r="E31" s="2"/>
      <c r="F31" s="2"/>
      <c r="G31" s="7"/>
      <c r="H31" s="2"/>
      <c r="I31" s="27" t="b">
        <f t="shared" si="6"/>
        <v>0</v>
      </c>
      <c r="K31" s="12">
        <f t="shared" si="7"/>
        <v>2600</v>
      </c>
      <c r="L31" s="12">
        <f t="shared" si="0"/>
        <v>3526</v>
      </c>
      <c r="M31" s="12">
        <f>SUM(O12:O30)</f>
        <v>2600</v>
      </c>
      <c r="N31" s="12">
        <f t="shared" si="1"/>
        <v>0</v>
      </c>
      <c r="O31" s="12">
        <f t="shared" si="2"/>
        <v>0</v>
      </c>
      <c r="P31" s="12">
        <f t="shared" si="8"/>
        <v>150</v>
      </c>
      <c r="Q31" s="12">
        <f t="shared" si="3"/>
        <v>0</v>
      </c>
      <c r="R31" s="12" t="e">
        <f t="shared" si="4"/>
        <v>#N/A</v>
      </c>
      <c r="S31" s="12" t="str">
        <f t="shared" si="5"/>
        <v>NG</v>
      </c>
      <c r="T31" s="12" t="str">
        <f t="shared" si="9"/>
        <v>NG</v>
      </c>
      <c r="U31" s="12"/>
      <c r="V31" s="12" t="b">
        <f t="shared" si="10"/>
        <v>0</v>
      </c>
      <c r="W31" s="12" t="b">
        <f t="shared" si="10"/>
        <v>0</v>
      </c>
    </row>
    <row r="32" spans="2:23" x14ac:dyDescent="0.4">
      <c r="B32">
        <v>20</v>
      </c>
      <c r="C32" s="6"/>
      <c r="D32" s="2"/>
      <c r="E32" s="2"/>
      <c r="F32" s="2"/>
      <c r="G32" s="7"/>
      <c r="H32" s="2"/>
      <c r="I32" s="27" t="b">
        <f t="shared" si="6"/>
        <v>0</v>
      </c>
      <c r="K32" s="12">
        <f t="shared" si="7"/>
        <v>2600</v>
      </c>
      <c r="L32" s="12">
        <f t="shared" si="0"/>
        <v>3526</v>
      </c>
      <c r="M32" s="12">
        <f>SUM(O12:O31)</f>
        <v>2600</v>
      </c>
      <c r="N32" s="12">
        <f t="shared" si="1"/>
        <v>0</v>
      </c>
      <c r="O32" s="12">
        <f t="shared" si="2"/>
        <v>0</v>
      </c>
      <c r="P32" s="12">
        <f t="shared" si="8"/>
        <v>150</v>
      </c>
      <c r="Q32" s="12">
        <f t="shared" si="3"/>
        <v>0</v>
      </c>
      <c r="R32" s="12" t="e">
        <f t="shared" si="4"/>
        <v>#N/A</v>
      </c>
      <c r="S32" s="12" t="str">
        <f t="shared" si="5"/>
        <v>NG</v>
      </c>
      <c r="T32" s="12" t="str">
        <f t="shared" si="9"/>
        <v>NG</v>
      </c>
      <c r="U32" s="12"/>
      <c r="V32" s="12" t="b">
        <f t="shared" si="10"/>
        <v>0</v>
      </c>
      <c r="W32" s="12" t="b">
        <f t="shared" si="10"/>
        <v>0</v>
      </c>
    </row>
    <row r="33" spans="2:23" x14ac:dyDescent="0.4">
      <c r="B33">
        <v>21</v>
      </c>
      <c r="C33" s="6"/>
      <c r="D33" s="2"/>
      <c r="E33" s="2"/>
      <c r="F33" s="2"/>
      <c r="G33" s="7"/>
      <c r="H33" s="2"/>
      <c r="I33" s="27" t="b">
        <f t="shared" si="6"/>
        <v>0</v>
      </c>
      <c r="K33" s="12">
        <f t="shared" si="7"/>
        <v>2600</v>
      </c>
      <c r="L33" s="12">
        <f t="shared" si="0"/>
        <v>3526</v>
      </c>
      <c r="M33" s="12">
        <f>SUM(O12:O32)</f>
        <v>2600</v>
      </c>
      <c r="N33" s="12">
        <f t="shared" si="1"/>
        <v>0</v>
      </c>
      <c r="O33" s="12">
        <f t="shared" si="2"/>
        <v>0</v>
      </c>
      <c r="P33" s="12">
        <f t="shared" si="8"/>
        <v>150</v>
      </c>
      <c r="Q33" s="12">
        <f t="shared" si="3"/>
        <v>0</v>
      </c>
      <c r="R33" s="12" t="e">
        <f t="shared" si="4"/>
        <v>#N/A</v>
      </c>
      <c r="S33" s="12" t="str">
        <f t="shared" si="5"/>
        <v>NG</v>
      </c>
      <c r="T33" s="12" t="str">
        <f t="shared" si="9"/>
        <v>NG</v>
      </c>
      <c r="U33" s="12"/>
      <c r="V33" s="12" t="b">
        <f t="shared" si="10"/>
        <v>0</v>
      </c>
      <c r="W33" s="12" t="b">
        <f t="shared" si="10"/>
        <v>0</v>
      </c>
    </row>
    <row r="34" spans="2:23" x14ac:dyDescent="0.4">
      <c r="B34">
        <v>22</v>
      </c>
      <c r="C34" s="6"/>
      <c r="D34" s="2"/>
      <c r="E34" s="2"/>
      <c r="F34" s="2"/>
      <c r="G34" s="7"/>
      <c r="H34" s="2"/>
      <c r="I34" s="27" t="b">
        <f t="shared" si="6"/>
        <v>0</v>
      </c>
      <c r="K34" s="12">
        <f t="shared" si="7"/>
        <v>2600</v>
      </c>
      <c r="L34" s="12">
        <f t="shared" si="0"/>
        <v>3526</v>
      </c>
      <c r="M34" s="12">
        <f>SUM(O12:O33)</f>
        <v>2600</v>
      </c>
      <c r="N34" s="12">
        <f t="shared" si="1"/>
        <v>0</v>
      </c>
      <c r="O34" s="12">
        <f t="shared" si="2"/>
        <v>0</v>
      </c>
      <c r="P34" s="12">
        <f t="shared" si="8"/>
        <v>150</v>
      </c>
      <c r="Q34" s="12">
        <f t="shared" si="3"/>
        <v>0</v>
      </c>
      <c r="R34" s="12" t="e">
        <f t="shared" si="4"/>
        <v>#N/A</v>
      </c>
      <c r="S34" s="12" t="str">
        <f t="shared" si="5"/>
        <v>NG</v>
      </c>
      <c r="T34" s="12" t="str">
        <f t="shared" si="9"/>
        <v>NG</v>
      </c>
      <c r="U34" s="12"/>
      <c r="V34" s="12" t="b">
        <f t="shared" si="10"/>
        <v>0</v>
      </c>
      <c r="W34" s="12" t="b">
        <f t="shared" si="10"/>
        <v>0</v>
      </c>
    </row>
    <row r="35" spans="2:23" x14ac:dyDescent="0.4">
      <c r="B35">
        <v>23</v>
      </c>
      <c r="C35" s="6"/>
      <c r="D35" s="2"/>
      <c r="E35" s="2"/>
      <c r="F35" s="2"/>
      <c r="G35" s="7"/>
      <c r="H35" s="2"/>
      <c r="I35" s="27" t="b">
        <f t="shared" si="6"/>
        <v>0</v>
      </c>
      <c r="K35" s="12">
        <f t="shared" si="7"/>
        <v>2600</v>
      </c>
      <c r="L35" s="12">
        <f t="shared" si="0"/>
        <v>3526</v>
      </c>
      <c r="M35" s="12">
        <f>SUM(O12:O34)</f>
        <v>2600</v>
      </c>
      <c r="N35" s="12">
        <f t="shared" si="1"/>
        <v>0</v>
      </c>
      <c r="O35" s="12">
        <f t="shared" si="2"/>
        <v>0</v>
      </c>
      <c r="P35" s="12">
        <f t="shared" si="8"/>
        <v>150</v>
      </c>
      <c r="Q35" s="12">
        <f t="shared" si="3"/>
        <v>0</v>
      </c>
      <c r="R35" s="12" t="e">
        <f t="shared" si="4"/>
        <v>#N/A</v>
      </c>
      <c r="S35" s="12" t="str">
        <f t="shared" si="5"/>
        <v>NG</v>
      </c>
      <c r="T35" s="12" t="str">
        <f t="shared" si="9"/>
        <v>NG</v>
      </c>
      <c r="U35" s="12"/>
      <c r="V35" s="12" t="b">
        <f t="shared" si="10"/>
        <v>0</v>
      </c>
      <c r="W35" s="12" t="b">
        <f t="shared" si="10"/>
        <v>0</v>
      </c>
    </row>
    <row r="36" spans="2:23" x14ac:dyDescent="0.4">
      <c r="B36">
        <v>24</v>
      </c>
      <c r="C36" s="6"/>
      <c r="D36" s="2"/>
      <c r="E36" s="2"/>
      <c r="F36" s="2"/>
      <c r="G36" s="7"/>
      <c r="H36" s="2"/>
      <c r="I36" s="27" t="b">
        <f t="shared" si="6"/>
        <v>0</v>
      </c>
      <c r="K36" s="12">
        <f t="shared" si="7"/>
        <v>2600</v>
      </c>
      <c r="L36" s="12">
        <f t="shared" si="0"/>
        <v>3526</v>
      </c>
      <c r="M36" s="12">
        <f>SUM(O12:O35)</f>
        <v>2600</v>
      </c>
      <c r="N36" s="12">
        <f t="shared" si="1"/>
        <v>0</v>
      </c>
      <c r="O36" s="12">
        <f t="shared" si="2"/>
        <v>0</v>
      </c>
      <c r="P36" s="12">
        <f t="shared" si="8"/>
        <v>150</v>
      </c>
      <c r="Q36" s="12">
        <f t="shared" si="3"/>
        <v>0</v>
      </c>
      <c r="R36" s="12" t="e">
        <f t="shared" si="4"/>
        <v>#N/A</v>
      </c>
      <c r="S36" s="12" t="str">
        <f t="shared" si="5"/>
        <v>NG</v>
      </c>
      <c r="T36" s="12" t="str">
        <f t="shared" si="9"/>
        <v>NG</v>
      </c>
      <c r="U36" s="12"/>
      <c r="V36" s="12" t="b">
        <f t="shared" si="10"/>
        <v>0</v>
      </c>
      <c r="W36" s="12" t="b">
        <f t="shared" si="10"/>
        <v>0</v>
      </c>
    </row>
    <row r="37" spans="2:23" x14ac:dyDescent="0.4">
      <c r="B37">
        <v>25</v>
      </c>
      <c r="C37" s="6"/>
      <c r="D37" s="2"/>
      <c r="E37" s="2"/>
      <c r="F37" s="2"/>
      <c r="G37" s="7"/>
      <c r="H37" s="2"/>
      <c r="I37" s="27" t="b">
        <f t="shared" si="6"/>
        <v>0</v>
      </c>
      <c r="K37" s="12">
        <f t="shared" si="7"/>
        <v>2600</v>
      </c>
      <c r="L37" s="12">
        <f t="shared" si="0"/>
        <v>3526</v>
      </c>
      <c r="M37" s="12">
        <f>SUM(O12:O36)</f>
        <v>2600</v>
      </c>
      <c r="N37" s="12">
        <f t="shared" si="1"/>
        <v>0</v>
      </c>
      <c r="O37" s="12">
        <f t="shared" si="2"/>
        <v>0</v>
      </c>
      <c r="P37" s="12">
        <f t="shared" si="8"/>
        <v>150</v>
      </c>
      <c r="Q37" s="12">
        <f t="shared" si="3"/>
        <v>0</v>
      </c>
      <c r="R37" s="12" t="e">
        <f t="shared" si="4"/>
        <v>#N/A</v>
      </c>
      <c r="S37" s="12" t="str">
        <f t="shared" si="5"/>
        <v>NG</v>
      </c>
      <c r="T37" s="12" t="str">
        <f t="shared" si="9"/>
        <v>NG</v>
      </c>
      <c r="U37" s="12"/>
      <c r="V37" s="12" t="b">
        <f t="shared" si="10"/>
        <v>0</v>
      </c>
      <c r="W37" s="12" t="b">
        <f t="shared" si="10"/>
        <v>0</v>
      </c>
    </row>
    <row r="38" spans="2:23" x14ac:dyDescent="0.4">
      <c r="B38">
        <v>26</v>
      </c>
      <c r="C38" s="6"/>
      <c r="D38" s="2"/>
      <c r="E38" s="2"/>
      <c r="F38" s="2"/>
      <c r="G38" s="7"/>
      <c r="H38" s="2"/>
      <c r="I38" s="27" t="b">
        <f t="shared" si="6"/>
        <v>0</v>
      </c>
      <c r="K38" s="12">
        <f t="shared" si="7"/>
        <v>2600</v>
      </c>
      <c r="L38" s="12">
        <f t="shared" si="0"/>
        <v>3526</v>
      </c>
      <c r="M38" s="12">
        <f>SUM(O12:O37)</f>
        <v>2600</v>
      </c>
      <c r="N38" s="12">
        <f t="shared" si="1"/>
        <v>0</v>
      </c>
      <c r="O38" s="12">
        <f t="shared" si="2"/>
        <v>0</v>
      </c>
      <c r="P38" s="12">
        <f t="shared" si="8"/>
        <v>150</v>
      </c>
      <c r="Q38" s="12">
        <f t="shared" si="3"/>
        <v>0</v>
      </c>
      <c r="R38" s="12" t="e">
        <f t="shared" si="4"/>
        <v>#N/A</v>
      </c>
      <c r="S38" s="12" t="str">
        <f t="shared" si="5"/>
        <v>NG</v>
      </c>
      <c r="T38" s="12" t="str">
        <f t="shared" si="9"/>
        <v>NG</v>
      </c>
      <c r="U38" s="12"/>
      <c r="V38" s="12" t="b">
        <f t="shared" si="10"/>
        <v>0</v>
      </c>
      <c r="W38" s="12" t="b">
        <f t="shared" si="10"/>
        <v>0</v>
      </c>
    </row>
    <row r="39" spans="2:23" x14ac:dyDescent="0.4">
      <c r="B39">
        <v>27</v>
      </c>
      <c r="C39" s="6"/>
      <c r="D39" s="2"/>
      <c r="E39" s="2"/>
      <c r="F39" s="2"/>
      <c r="G39" s="7"/>
      <c r="H39" s="2"/>
      <c r="I39" s="27" t="b">
        <f t="shared" si="6"/>
        <v>0</v>
      </c>
      <c r="K39" s="12">
        <f t="shared" si="7"/>
        <v>2600</v>
      </c>
      <c r="L39" s="12">
        <f t="shared" si="0"/>
        <v>3526</v>
      </c>
      <c r="M39" s="12">
        <f>SUM(O12:O38)</f>
        <v>2600</v>
      </c>
      <c r="N39" s="12">
        <f t="shared" si="1"/>
        <v>0</v>
      </c>
      <c r="O39" s="12">
        <f t="shared" si="2"/>
        <v>0</v>
      </c>
      <c r="P39" s="12">
        <f t="shared" si="8"/>
        <v>150</v>
      </c>
      <c r="Q39" s="12">
        <f t="shared" si="3"/>
        <v>0</v>
      </c>
      <c r="R39" s="12" t="e">
        <f t="shared" si="4"/>
        <v>#N/A</v>
      </c>
      <c r="S39" s="12" t="str">
        <f t="shared" si="5"/>
        <v>NG</v>
      </c>
      <c r="T39" s="12" t="str">
        <f t="shared" si="9"/>
        <v>NG</v>
      </c>
      <c r="U39" s="12"/>
      <c r="V39" s="12" t="b">
        <f t="shared" si="10"/>
        <v>0</v>
      </c>
      <c r="W39" s="12" t="b">
        <f t="shared" si="10"/>
        <v>0</v>
      </c>
    </row>
    <row r="40" spans="2:23" x14ac:dyDescent="0.4">
      <c r="B40">
        <v>28</v>
      </c>
      <c r="C40" s="6"/>
      <c r="D40" s="2"/>
      <c r="E40" s="2"/>
      <c r="F40" s="2"/>
      <c r="G40" s="7"/>
      <c r="H40" s="2"/>
      <c r="I40" s="27" t="b">
        <f t="shared" si="6"/>
        <v>0</v>
      </c>
      <c r="K40" s="12">
        <f t="shared" si="7"/>
        <v>2600</v>
      </c>
      <c r="L40" s="12">
        <f t="shared" si="0"/>
        <v>3526</v>
      </c>
      <c r="M40" s="12">
        <f>SUM(O12:O39)</f>
        <v>2600</v>
      </c>
      <c r="N40" s="12">
        <f t="shared" si="1"/>
        <v>0</v>
      </c>
      <c r="O40" s="12">
        <f t="shared" si="2"/>
        <v>0</v>
      </c>
      <c r="P40" s="12">
        <f t="shared" si="8"/>
        <v>150</v>
      </c>
      <c r="Q40" s="12">
        <f t="shared" si="3"/>
        <v>0</v>
      </c>
      <c r="R40" s="12" t="e">
        <f t="shared" si="4"/>
        <v>#N/A</v>
      </c>
      <c r="S40" s="12" t="str">
        <f t="shared" si="5"/>
        <v>NG</v>
      </c>
      <c r="T40" s="12" t="str">
        <f t="shared" si="9"/>
        <v>NG</v>
      </c>
      <c r="U40" s="12"/>
      <c r="V40" s="12" t="b">
        <f t="shared" si="10"/>
        <v>0</v>
      </c>
      <c r="W40" s="12" t="b">
        <f t="shared" si="10"/>
        <v>0</v>
      </c>
    </row>
    <row r="41" spans="2:23" x14ac:dyDescent="0.4">
      <c r="B41">
        <v>29</v>
      </c>
      <c r="C41" s="6"/>
      <c r="D41" s="2"/>
      <c r="E41" s="2"/>
      <c r="F41" s="2"/>
      <c r="G41" s="7"/>
      <c r="H41" s="2"/>
      <c r="I41" s="27" t="b">
        <f t="shared" si="6"/>
        <v>0</v>
      </c>
      <c r="K41" s="12">
        <f t="shared" si="7"/>
        <v>2600</v>
      </c>
      <c r="L41" s="12">
        <f t="shared" si="0"/>
        <v>3526</v>
      </c>
      <c r="M41" s="12">
        <f>SUM(O12:O40)</f>
        <v>2600</v>
      </c>
      <c r="N41" s="12">
        <f t="shared" si="1"/>
        <v>0</v>
      </c>
      <c r="O41" s="12">
        <f t="shared" si="2"/>
        <v>0</v>
      </c>
      <c r="P41" s="12">
        <f t="shared" si="8"/>
        <v>150</v>
      </c>
      <c r="Q41" s="12">
        <f t="shared" si="3"/>
        <v>0</v>
      </c>
      <c r="R41" s="12" t="e">
        <f t="shared" si="4"/>
        <v>#N/A</v>
      </c>
      <c r="S41" s="12" t="str">
        <f t="shared" si="5"/>
        <v>NG</v>
      </c>
      <c r="T41" s="12" t="str">
        <f t="shared" si="9"/>
        <v>NG</v>
      </c>
      <c r="U41" s="12"/>
      <c r="V41" s="12" t="b">
        <f t="shared" si="10"/>
        <v>0</v>
      </c>
      <c r="W41" s="12" t="b">
        <f t="shared" si="10"/>
        <v>0</v>
      </c>
    </row>
    <row r="42" spans="2:23" x14ac:dyDescent="0.4">
      <c r="B42">
        <v>30</v>
      </c>
      <c r="C42" s="6"/>
      <c r="D42" s="2"/>
      <c r="E42" s="2"/>
      <c r="F42" s="2"/>
      <c r="G42" s="7"/>
      <c r="H42" s="2"/>
      <c r="I42" s="27" t="b">
        <f t="shared" si="6"/>
        <v>0</v>
      </c>
      <c r="K42" s="12">
        <f t="shared" si="7"/>
        <v>2600</v>
      </c>
      <c r="L42" s="12">
        <f t="shared" si="0"/>
        <v>3526</v>
      </c>
      <c r="M42" s="12">
        <f>SUM(O12:O41)</f>
        <v>2600</v>
      </c>
      <c r="N42" s="12">
        <f t="shared" si="1"/>
        <v>0</v>
      </c>
      <c r="O42" s="12">
        <f t="shared" si="2"/>
        <v>0</v>
      </c>
      <c r="P42" s="12">
        <f t="shared" si="8"/>
        <v>150</v>
      </c>
      <c r="Q42" s="12">
        <f t="shared" si="3"/>
        <v>0</v>
      </c>
      <c r="R42" s="12" t="e">
        <f t="shared" si="4"/>
        <v>#N/A</v>
      </c>
      <c r="S42" s="12" t="str">
        <f t="shared" si="5"/>
        <v>NG</v>
      </c>
      <c r="T42" s="12" t="str">
        <f t="shared" si="9"/>
        <v>NG</v>
      </c>
      <c r="U42" s="12"/>
      <c r="V42" s="12" t="b">
        <f t="shared" si="10"/>
        <v>0</v>
      </c>
      <c r="W42" s="12" t="b">
        <f t="shared" si="10"/>
        <v>0</v>
      </c>
    </row>
    <row r="43" spans="2:23" x14ac:dyDescent="0.4">
      <c r="B43">
        <v>31</v>
      </c>
      <c r="C43" s="8"/>
      <c r="D43" s="9"/>
      <c r="E43" s="9"/>
      <c r="F43" s="9"/>
      <c r="G43" s="10"/>
      <c r="H43" s="2"/>
      <c r="I43" s="27" t="b">
        <f t="shared" si="6"/>
        <v>0</v>
      </c>
      <c r="K43" s="12">
        <f t="shared" si="7"/>
        <v>2600</v>
      </c>
      <c r="L43" s="12">
        <f t="shared" si="0"/>
        <v>3526</v>
      </c>
      <c r="M43" s="12">
        <f>SUM(O12:O42)</f>
        <v>2600</v>
      </c>
      <c r="N43" s="12">
        <f t="shared" si="1"/>
        <v>0</v>
      </c>
      <c r="O43" s="12">
        <f t="shared" si="2"/>
        <v>0</v>
      </c>
      <c r="P43" s="12">
        <f t="shared" si="8"/>
        <v>150</v>
      </c>
      <c r="Q43" s="12">
        <f t="shared" si="3"/>
        <v>0</v>
      </c>
      <c r="R43" s="12" t="e">
        <f t="shared" si="4"/>
        <v>#N/A</v>
      </c>
      <c r="S43" s="12" t="str">
        <f t="shared" si="5"/>
        <v>NG</v>
      </c>
      <c r="T43" s="12" t="str">
        <f t="shared" si="9"/>
        <v>NG</v>
      </c>
      <c r="U43" s="12"/>
      <c r="V43" s="12" t="b">
        <f t="shared" si="10"/>
        <v>0</v>
      </c>
      <c r="W43" s="12" t="b">
        <f t="shared" si="10"/>
        <v>0</v>
      </c>
    </row>
    <row r="44" spans="2:23" x14ac:dyDescent="0.4"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2:23" x14ac:dyDescent="0.4">
      <c r="B45">
        <v>32</v>
      </c>
      <c r="C45">
        <f t="shared" ref="C45:G46" si="11">IF($D$8="あり", C12, 0)</f>
        <v>10</v>
      </c>
      <c r="D45">
        <f t="shared" si="11"/>
        <v>6</v>
      </c>
      <c r="E45">
        <f t="shared" si="11"/>
        <v>180</v>
      </c>
      <c r="F45">
        <f t="shared" si="11"/>
        <v>0</v>
      </c>
      <c r="G45">
        <f t="shared" si="11"/>
        <v>500</v>
      </c>
      <c r="K45" s="12">
        <f ca="1">M45+E45</f>
        <v>2780</v>
      </c>
      <c r="L45" s="12">
        <f ca="1">K45+G45+SUM($T$5:$T$7)</f>
        <v>4206</v>
      </c>
      <c r="M45" s="12">
        <f ca="1">SUM(O12:OFFSET(O12, T4 - 1, 0))</f>
        <v>2600</v>
      </c>
      <c r="N45" s="12">
        <f t="shared" ref="N45:N46" si="12">IF(C45&lt;=0, 0, 1000 *D45 / C45)</f>
        <v>600</v>
      </c>
      <c r="O45" s="12">
        <f>N45+F45</f>
        <v>600</v>
      </c>
      <c r="P45" s="12">
        <f ca="1">MAX(0, OFFSET(E12, $T$4 - 1, 0) + OFFSET(G12, $T$4 - 1, 0)  + $T$6 - (OFFSET(O12, $T$4 - 1, 0) + E45))</f>
        <v>0</v>
      </c>
      <c r="Q45" s="12">
        <f>$T$9*(G45/1000000000)</f>
        <v>7.8643199999999993E-3</v>
      </c>
      <c r="R45" s="12">
        <f ca="1">IF((G45-P45) &gt; 0, Q45/((G45-P45)/1000000000), NA())</f>
        <v>15728.64</v>
      </c>
      <c r="S45" s="12" t="str">
        <f ca="1">IF(ISNA(R45), "NG", IF($T$8&gt;R45,"OK", "NG"))</f>
        <v>OK</v>
      </c>
      <c r="T45" s="12" t="str">
        <f ca="1">IF(T4=1, "OK", IF(K45&gt;= OFFSET(L12, $T$4-2, 0), "OK", "NG"))</f>
        <v>OK</v>
      </c>
      <c r="U45" s="12"/>
      <c r="V45" s="12"/>
      <c r="W45" s="12"/>
    </row>
    <row r="46" spans="2:23" x14ac:dyDescent="0.4">
      <c r="B46">
        <v>33</v>
      </c>
      <c r="C46">
        <f t="shared" si="11"/>
        <v>20</v>
      </c>
      <c r="D46">
        <f t="shared" si="11"/>
        <v>10</v>
      </c>
      <c r="E46">
        <f t="shared" si="11"/>
        <v>180</v>
      </c>
      <c r="F46">
        <f t="shared" si="11"/>
        <v>500</v>
      </c>
      <c r="G46">
        <f t="shared" si="11"/>
        <v>400</v>
      </c>
      <c r="K46" s="12">
        <f ca="1">M46+E46</f>
        <v>3380</v>
      </c>
      <c r="L46" s="12">
        <f ca="1">K46+G46+SUM($T$5:$T$7)</f>
        <v>4706</v>
      </c>
      <c r="M46" s="12">
        <f ca="1">SUM(O12:OFFSET(O12, T4 - 1, 0))+SUM(O45:O45)</f>
        <v>3200</v>
      </c>
      <c r="N46" s="12">
        <f t="shared" si="12"/>
        <v>500</v>
      </c>
      <c r="O46" s="12">
        <f>N46+F46</f>
        <v>1000</v>
      </c>
      <c r="P46" s="12">
        <f>MAX(0, E45+G45+$T$6 - (O45+E46))</f>
        <v>50</v>
      </c>
      <c r="Q46" s="12">
        <f>$T$9*(G46/1000000000)</f>
        <v>6.2914559999999991E-3</v>
      </c>
      <c r="R46" s="12">
        <f>IF((G46-P46) &gt; 0, Q46/((G46-P46)/1000000000), NA())</f>
        <v>17975.588571428569</v>
      </c>
      <c r="S46" s="12" t="str">
        <f>IF(ISNA(R46), "NG", IF($T$8&gt;R46,"OK", "NG"))</f>
        <v>OK</v>
      </c>
      <c r="T46" s="12" t="str">
        <f ca="1">IF(K46 &gt;= OFFSET(L12, $T$4-1, 0), "OK", "NG")</f>
        <v>OK</v>
      </c>
      <c r="U46" s="12"/>
      <c r="V46" s="12"/>
      <c r="W46" s="12"/>
    </row>
    <row r="47" spans="2:23" x14ac:dyDescent="0.4"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3" x14ac:dyDescent="0.4"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1:23" x14ac:dyDescent="0.4"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</sheetData>
  <mergeCells count="1">
    <mergeCell ref="B7:C7"/>
  </mergeCells>
  <phoneticPr fontId="1"/>
  <dataValidations count="2">
    <dataValidation type="list" allowBlank="1" showInputMessage="1" showErrorMessage="1" sqref="D9" xr:uid="{DBE8E0CC-E1FF-461A-8E3D-DA16141B7404}">
      <formula1>"はい,いいえ"</formula1>
    </dataValidation>
    <dataValidation type="list" allowBlank="1" showInputMessage="1" showErrorMessage="1" sqref="D8" xr:uid="{F472C237-E2EE-4863-95A7-CC73F9EFE651}">
      <formula1>"あり,なし"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Non-MTS版 BRAM キャプチャ</vt:lpstr>
      <vt:lpstr>MTS版 BRAM キャプチャ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2021-01-05T05:57:19Z</dcterms:created>
  <dcterms:modified xsi:type="dcterms:W3CDTF">2021-01-28T10:18:05Z</dcterms:modified>
</cp:coreProperties>
</file>