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7\"/>
    </mc:Choice>
  </mc:AlternateContent>
  <bookViews>
    <workbookView xWindow="0" yWindow="0" windowWidth="28800" windowHeight="12450"/>
  </bookViews>
  <sheets>
    <sheet name="Graph1" sheetId="2" r:id="rId1"/>
    <sheet name="t71" sheetId="1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N4" i="1"/>
  <c r="N3" i="1"/>
  <c r="N2" i="1"/>
  <c r="K4" i="1" l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56" i="1"/>
  <c r="B56" i="1"/>
  <c r="C55" i="1"/>
  <c r="B55" i="1"/>
  <c r="C54" i="1"/>
  <c r="B54" i="1"/>
  <c r="C53" i="1"/>
  <c r="B53" i="1"/>
  <c r="C52" i="1"/>
  <c r="B52" i="1"/>
  <c r="D44" i="1"/>
  <c r="D34" i="1"/>
  <c r="D19" i="1"/>
  <c r="D18" i="1"/>
  <c r="D36" i="1"/>
  <c r="D43" i="1"/>
  <c r="D31" i="1"/>
  <c r="D4" i="1"/>
  <c r="D41" i="1"/>
  <c r="D24" i="1"/>
  <c r="D22" i="1"/>
  <c r="D33" i="1"/>
  <c r="D32" i="1"/>
  <c r="D45" i="1"/>
  <c r="D2" i="1"/>
  <c r="D5" i="1"/>
  <c r="D26" i="1"/>
  <c r="D37" i="1"/>
  <c r="D10" i="1"/>
  <c r="D9" i="1"/>
  <c r="D49" i="1"/>
  <c r="D12" i="1"/>
  <c r="D38" i="1"/>
  <c r="D13" i="1"/>
  <c r="D40" i="1"/>
  <c r="D11" i="1"/>
  <c r="D35" i="1"/>
  <c r="D23" i="1"/>
  <c r="D8" i="1"/>
  <c r="D42" i="1"/>
  <c r="D28" i="1"/>
  <c r="D29" i="1"/>
  <c r="D16" i="1"/>
  <c r="D20" i="1"/>
  <c r="D48" i="1"/>
  <c r="D39" i="1"/>
  <c r="D25" i="1"/>
  <c r="D3" i="1"/>
  <c r="D21" i="1"/>
  <c r="D17" i="1"/>
  <c r="D30" i="1"/>
  <c r="D50" i="1"/>
  <c r="D47" i="1"/>
  <c r="D51" i="1"/>
  <c r="D14" i="1"/>
  <c r="D46" i="1"/>
  <c r="D7" i="1"/>
  <c r="D27" i="1"/>
  <c r="D15" i="1"/>
  <c r="D6" i="1"/>
  <c r="D56" i="1" l="1"/>
  <c r="D53" i="1"/>
  <c r="D52" i="1"/>
  <c r="D55" i="1"/>
  <c r="D54" i="1"/>
</calcChain>
</file>

<file path=xl/sharedStrings.xml><?xml version="1.0" encoding="utf-8"?>
<sst xmlns="http://schemas.openxmlformats.org/spreadsheetml/2006/main" count="20" uniqueCount="17">
  <si>
    <t>学生番号</t>
  </si>
  <si>
    <t>数学</t>
  </si>
  <si>
    <t>物理</t>
  </si>
  <si>
    <t>合計</t>
    <rPh sb="0" eb="2">
      <t>ゴウケイ</t>
    </rPh>
    <phoneticPr fontId="18"/>
  </si>
  <si>
    <t>平均点</t>
    <rPh sb="0" eb="3">
      <t>ヘイキンテン</t>
    </rPh>
    <phoneticPr fontId="18"/>
  </si>
  <si>
    <t>標準偏差</t>
    <rPh sb="0" eb="2">
      <t>ヒョウジュン</t>
    </rPh>
    <rPh sb="2" eb="4">
      <t>ヘンサ</t>
    </rPh>
    <phoneticPr fontId="18"/>
  </si>
  <si>
    <t>最高点</t>
    <rPh sb="0" eb="3">
      <t>サイコウテン</t>
    </rPh>
    <phoneticPr fontId="18"/>
  </si>
  <si>
    <t>最低点</t>
    <rPh sb="0" eb="2">
      <t>サイテイ</t>
    </rPh>
    <rPh sb="2" eb="3">
      <t>テン</t>
    </rPh>
    <phoneticPr fontId="18"/>
  </si>
  <si>
    <t>中央値</t>
    <rPh sb="0" eb="2">
      <t>チュウオウ</t>
    </rPh>
    <rPh sb="2" eb="3">
      <t>チ</t>
    </rPh>
    <phoneticPr fontId="18"/>
  </si>
  <si>
    <t>判定A</t>
    <rPh sb="0" eb="2">
      <t>ハンテイ</t>
    </rPh>
    <phoneticPr fontId="18"/>
  </si>
  <si>
    <t>判定B</t>
    <rPh sb="0" eb="2">
      <t>ハンテイ</t>
    </rPh>
    <phoneticPr fontId="18"/>
  </si>
  <si>
    <t>判定C</t>
    <rPh sb="0" eb="2">
      <t>ハンテイ</t>
    </rPh>
    <phoneticPr fontId="18"/>
  </si>
  <si>
    <t>合格者数</t>
    <rPh sb="0" eb="3">
      <t>ゴウカクシャ</t>
    </rPh>
    <rPh sb="3" eb="4">
      <t>スウ</t>
    </rPh>
    <phoneticPr fontId="18"/>
  </si>
  <si>
    <t>相関係数</t>
    <rPh sb="0" eb="2">
      <t>ソウカン</t>
    </rPh>
    <rPh sb="2" eb="4">
      <t>ケイスウ</t>
    </rPh>
    <phoneticPr fontId="18"/>
  </si>
  <si>
    <t>回帰式の傾き</t>
    <rPh sb="0" eb="2">
      <t>カイキ</t>
    </rPh>
    <rPh sb="2" eb="3">
      <t>シキ</t>
    </rPh>
    <rPh sb="4" eb="5">
      <t>カタム</t>
    </rPh>
    <phoneticPr fontId="18"/>
  </si>
  <si>
    <t>回帰式の切片</t>
    <rPh sb="0" eb="2">
      <t>カイキ</t>
    </rPh>
    <rPh sb="2" eb="3">
      <t>シキ</t>
    </rPh>
    <rPh sb="4" eb="6">
      <t>セッペン</t>
    </rPh>
    <phoneticPr fontId="18"/>
  </si>
  <si>
    <t>回帰直線</t>
    <rPh sb="0" eb="2">
      <t>カイキ</t>
    </rPh>
    <rPh sb="2" eb="4">
      <t>チョクセン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</si>
</sst>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_);[Red]\(0.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00907747347474E-2"/>
          <c:y val="2.296296174538234E-2"/>
          <c:w val="0.82297940158806993"/>
          <c:h val="0.88268375711531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't71'!$B$2:$B$51</c:f>
              <c:numCache>
                <c:formatCode>0_);[Red]\(0\)</c:formatCode>
                <c:ptCount val="50"/>
                <c:pt idx="0">
                  <c:v>92</c:v>
                </c:pt>
                <c:pt idx="1">
                  <c:v>86</c:v>
                </c:pt>
                <c:pt idx="2">
                  <c:v>83</c:v>
                </c:pt>
                <c:pt idx="3">
                  <c:v>82</c:v>
                </c:pt>
                <c:pt idx="4">
                  <c:v>79</c:v>
                </c:pt>
                <c:pt idx="5">
                  <c:v>78</c:v>
                </c:pt>
                <c:pt idx="6">
                  <c:v>70</c:v>
                </c:pt>
                <c:pt idx="7">
                  <c:v>77</c:v>
                </c:pt>
                <c:pt idx="8">
                  <c:v>72</c:v>
                </c:pt>
                <c:pt idx="9">
                  <c:v>74</c:v>
                </c:pt>
                <c:pt idx="10">
                  <c:v>72</c:v>
                </c:pt>
                <c:pt idx="11">
                  <c:v>74</c:v>
                </c:pt>
                <c:pt idx="12">
                  <c:v>70</c:v>
                </c:pt>
                <c:pt idx="13">
                  <c:v>68</c:v>
                </c:pt>
                <c:pt idx="14">
                  <c:v>64</c:v>
                </c:pt>
                <c:pt idx="15">
                  <c:v>67</c:v>
                </c:pt>
                <c:pt idx="16">
                  <c:v>69</c:v>
                </c:pt>
                <c:pt idx="17">
                  <c:v>54</c:v>
                </c:pt>
                <c:pt idx="18">
                  <c:v>75</c:v>
                </c:pt>
                <c:pt idx="19">
                  <c:v>60</c:v>
                </c:pt>
                <c:pt idx="20">
                  <c:v>69</c:v>
                </c:pt>
                <c:pt idx="21">
                  <c:v>54</c:v>
                </c:pt>
                <c:pt idx="22">
                  <c:v>54</c:v>
                </c:pt>
                <c:pt idx="23">
                  <c:v>59</c:v>
                </c:pt>
                <c:pt idx="24">
                  <c:v>69</c:v>
                </c:pt>
                <c:pt idx="25">
                  <c:v>56</c:v>
                </c:pt>
                <c:pt idx="26">
                  <c:v>52</c:v>
                </c:pt>
                <c:pt idx="27">
                  <c:v>56</c:v>
                </c:pt>
                <c:pt idx="28">
                  <c:v>49</c:v>
                </c:pt>
                <c:pt idx="29">
                  <c:v>52</c:v>
                </c:pt>
                <c:pt idx="30">
                  <c:v>37</c:v>
                </c:pt>
                <c:pt idx="31">
                  <c:v>50</c:v>
                </c:pt>
                <c:pt idx="32">
                  <c:v>46</c:v>
                </c:pt>
                <c:pt idx="33">
                  <c:v>51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60</c:v>
                </c:pt>
                <c:pt idx="38">
                  <c:v>51</c:v>
                </c:pt>
                <c:pt idx="39">
                  <c:v>45</c:v>
                </c:pt>
                <c:pt idx="40">
                  <c:v>45</c:v>
                </c:pt>
                <c:pt idx="41">
                  <c:v>38</c:v>
                </c:pt>
                <c:pt idx="42">
                  <c:v>46</c:v>
                </c:pt>
                <c:pt idx="43">
                  <c:v>38</c:v>
                </c:pt>
                <c:pt idx="44">
                  <c:v>40</c:v>
                </c:pt>
                <c:pt idx="45">
                  <c:v>40</c:v>
                </c:pt>
                <c:pt idx="46">
                  <c:v>35</c:v>
                </c:pt>
                <c:pt idx="47">
                  <c:v>38</c:v>
                </c:pt>
                <c:pt idx="48">
                  <c:v>32</c:v>
                </c:pt>
                <c:pt idx="49">
                  <c:v>26</c:v>
                </c:pt>
              </c:numCache>
            </c:numRef>
          </c:xVal>
          <c:yVal>
            <c:numRef>
              <c:f>'t71'!$C$2:$C$51</c:f>
              <c:numCache>
                <c:formatCode>0_);[Red]\(0\)</c:formatCode>
                <c:ptCount val="50"/>
                <c:pt idx="0">
                  <c:v>95</c:v>
                </c:pt>
                <c:pt idx="1">
                  <c:v>87</c:v>
                </c:pt>
                <c:pt idx="2">
                  <c:v>83</c:v>
                </c:pt>
                <c:pt idx="3">
                  <c:v>84</c:v>
                </c:pt>
                <c:pt idx="4">
                  <c:v>84</c:v>
                </c:pt>
                <c:pt idx="5">
                  <c:v>80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70</c:v>
                </c:pt>
                <c:pt idx="10">
                  <c:v>72</c:v>
                </c:pt>
                <c:pt idx="11">
                  <c:v>69</c:v>
                </c:pt>
                <c:pt idx="12">
                  <c:v>72</c:v>
                </c:pt>
                <c:pt idx="13">
                  <c:v>73</c:v>
                </c:pt>
                <c:pt idx="14">
                  <c:v>72</c:v>
                </c:pt>
                <c:pt idx="15">
                  <c:v>68</c:v>
                </c:pt>
                <c:pt idx="16">
                  <c:v>65</c:v>
                </c:pt>
                <c:pt idx="17">
                  <c:v>76</c:v>
                </c:pt>
                <c:pt idx="18">
                  <c:v>54</c:v>
                </c:pt>
                <c:pt idx="19">
                  <c:v>64</c:v>
                </c:pt>
                <c:pt idx="20">
                  <c:v>54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48</c:v>
                </c:pt>
                <c:pt idx="25">
                  <c:v>61</c:v>
                </c:pt>
                <c:pt idx="26">
                  <c:v>64</c:v>
                </c:pt>
                <c:pt idx="27">
                  <c:v>58</c:v>
                </c:pt>
                <c:pt idx="28">
                  <c:v>65</c:v>
                </c:pt>
                <c:pt idx="29">
                  <c:v>61</c:v>
                </c:pt>
                <c:pt idx="30">
                  <c:v>75</c:v>
                </c:pt>
                <c:pt idx="31">
                  <c:v>60</c:v>
                </c:pt>
                <c:pt idx="32">
                  <c:v>61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48</c:v>
                </c:pt>
                <c:pt idx="41">
                  <c:v>54</c:v>
                </c:pt>
                <c:pt idx="42">
                  <c:v>43</c:v>
                </c:pt>
                <c:pt idx="43">
                  <c:v>51</c:v>
                </c:pt>
                <c:pt idx="44">
                  <c:v>48</c:v>
                </c:pt>
                <c:pt idx="45">
                  <c:v>42</c:v>
                </c:pt>
                <c:pt idx="46">
                  <c:v>41</c:v>
                </c:pt>
                <c:pt idx="47">
                  <c:v>37</c:v>
                </c:pt>
                <c:pt idx="48">
                  <c:v>42</c:v>
                </c:pt>
                <c:pt idx="49">
                  <c:v>35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't71'!$B$2:$B$51</c:f>
              <c:numCache>
                <c:formatCode>0_);[Red]\(0\)</c:formatCode>
                <c:ptCount val="50"/>
                <c:pt idx="0">
                  <c:v>92</c:v>
                </c:pt>
                <c:pt idx="1">
                  <c:v>86</c:v>
                </c:pt>
                <c:pt idx="2">
                  <c:v>83</c:v>
                </c:pt>
                <c:pt idx="3">
                  <c:v>82</c:v>
                </c:pt>
                <c:pt idx="4">
                  <c:v>79</c:v>
                </c:pt>
                <c:pt idx="5">
                  <c:v>78</c:v>
                </c:pt>
                <c:pt idx="6">
                  <c:v>70</c:v>
                </c:pt>
                <c:pt idx="7">
                  <c:v>77</c:v>
                </c:pt>
                <c:pt idx="8">
                  <c:v>72</c:v>
                </c:pt>
                <c:pt idx="9">
                  <c:v>74</c:v>
                </c:pt>
                <c:pt idx="10">
                  <c:v>72</c:v>
                </c:pt>
                <c:pt idx="11">
                  <c:v>74</c:v>
                </c:pt>
                <c:pt idx="12">
                  <c:v>70</c:v>
                </c:pt>
                <c:pt idx="13">
                  <c:v>68</c:v>
                </c:pt>
                <c:pt idx="14">
                  <c:v>64</c:v>
                </c:pt>
                <c:pt idx="15">
                  <c:v>67</c:v>
                </c:pt>
                <c:pt idx="16">
                  <c:v>69</c:v>
                </c:pt>
                <c:pt idx="17">
                  <c:v>54</c:v>
                </c:pt>
                <c:pt idx="18">
                  <c:v>75</c:v>
                </c:pt>
                <c:pt idx="19">
                  <c:v>60</c:v>
                </c:pt>
                <c:pt idx="20">
                  <c:v>69</c:v>
                </c:pt>
                <c:pt idx="21">
                  <c:v>54</c:v>
                </c:pt>
                <c:pt idx="22">
                  <c:v>54</c:v>
                </c:pt>
                <c:pt idx="23">
                  <c:v>59</c:v>
                </c:pt>
                <c:pt idx="24">
                  <c:v>69</c:v>
                </c:pt>
                <c:pt idx="25">
                  <c:v>56</c:v>
                </c:pt>
                <c:pt idx="26">
                  <c:v>52</c:v>
                </c:pt>
                <c:pt idx="27">
                  <c:v>56</c:v>
                </c:pt>
                <c:pt idx="28">
                  <c:v>49</c:v>
                </c:pt>
                <c:pt idx="29">
                  <c:v>52</c:v>
                </c:pt>
                <c:pt idx="30">
                  <c:v>37</c:v>
                </c:pt>
                <c:pt idx="31">
                  <c:v>50</c:v>
                </c:pt>
                <c:pt idx="32">
                  <c:v>46</c:v>
                </c:pt>
                <c:pt idx="33">
                  <c:v>51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60</c:v>
                </c:pt>
                <c:pt idx="38">
                  <c:v>51</c:v>
                </c:pt>
                <c:pt idx="39">
                  <c:v>45</c:v>
                </c:pt>
                <c:pt idx="40">
                  <c:v>45</c:v>
                </c:pt>
                <c:pt idx="41">
                  <c:v>38</c:v>
                </c:pt>
                <c:pt idx="42">
                  <c:v>46</c:v>
                </c:pt>
                <c:pt idx="43">
                  <c:v>38</c:v>
                </c:pt>
                <c:pt idx="44">
                  <c:v>40</c:v>
                </c:pt>
                <c:pt idx="45">
                  <c:v>40</c:v>
                </c:pt>
                <c:pt idx="46">
                  <c:v>35</c:v>
                </c:pt>
                <c:pt idx="47">
                  <c:v>38</c:v>
                </c:pt>
                <c:pt idx="48">
                  <c:v>32</c:v>
                </c:pt>
                <c:pt idx="49">
                  <c:v>26</c:v>
                </c:pt>
              </c:numCache>
            </c:numRef>
          </c:xVal>
          <c:yVal>
            <c:numRef>
              <c:f>'t71'!$H$2:$H$51</c:f>
              <c:numCache>
                <c:formatCode>General</c:formatCode>
                <c:ptCount val="50"/>
                <c:pt idx="0">
                  <c:v>85.825478699172663</c:v>
                </c:pt>
                <c:pt idx="1">
                  <c:v>81.603726726329569</c:v>
                </c:pt>
                <c:pt idx="2">
                  <c:v>79.492850739908022</c:v>
                </c:pt>
                <c:pt idx="3">
                  <c:v>78.78922541110083</c:v>
                </c:pt>
                <c:pt idx="4">
                  <c:v>76.678349424679283</c:v>
                </c:pt>
                <c:pt idx="5">
                  <c:v>75.974724095872091</c:v>
                </c:pt>
                <c:pt idx="6">
                  <c:v>70.345721465414641</c:v>
                </c:pt>
                <c:pt idx="7">
                  <c:v>75.271098767064927</c:v>
                </c:pt>
                <c:pt idx="8">
                  <c:v>71.752972123028997</c:v>
                </c:pt>
                <c:pt idx="9">
                  <c:v>73.160222780643366</c:v>
                </c:pt>
                <c:pt idx="10">
                  <c:v>71.752972123028997</c:v>
                </c:pt>
                <c:pt idx="11">
                  <c:v>73.160222780643366</c:v>
                </c:pt>
                <c:pt idx="12">
                  <c:v>70.345721465414641</c:v>
                </c:pt>
                <c:pt idx="13">
                  <c:v>68.938470807800257</c:v>
                </c:pt>
                <c:pt idx="14">
                  <c:v>66.123969492571533</c:v>
                </c:pt>
                <c:pt idx="15">
                  <c:v>68.23484547899308</c:v>
                </c:pt>
                <c:pt idx="16">
                  <c:v>69.642096136607449</c:v>
                </c:pt>
                <c:pt idx="17">
                  <c:v>59.087716204499699</c:v>
                </c:pt>
                <c:pt idx="18">
                  <c:v>73.863848109450544</c:v>
                </c:pt>
                <c:pt idx="19">
                  <c:v>63.309468177342801</c:v>
                </c:pt>
                <c:pt idx="20">
                  <c:v>69.642096136607449</c:v>
                </c:pt>
                <c:pt idx="21">
                  <c:v>59.087716204499699</c:v>
                </c:pt>
                <c:pt idx="22">
                  <c:v>59.087716204499699</c:v>
                </c:pt>
                <c:pt idx="23">
                  <c:v>62.605842848535616</c:v>
                </c:pt>
                <c:pt idx="24">
                  <c:v>69.642096136607449</c:v>
                </c:pt>
                <c:pt idx="25">
                  <c:v>60.494966862114069</c:v>
                </c:pt>
                <c:pt idx="26">
                  <c:v>57.68046554688533</c:v>
                </c:pt>
                <c:pt idx="27">
                  <c:v>60.494966862114069</c:v>
                </c:pt>
                <c:pt idx="28">
                  <c:v>55.569589560463783</c:v>
                </c:pt>
                <c:pt idx="29">
                  <c:v>57.68046554688533</c:v>
                </c:pt>
                <c:pt idx="30">
                  <c:v>47.12608561477758</c:v>
                </c:pt>
                <c:pt idx="31">
                  <c:v>56.273214889270967</c:v>
                </c:pt>
                <c:pt idx="32">
                  <c:v>53.458713574042228</c:v>
                </c:pt>
                <c:pt idx="33">
                  <c:v>56.976840218078145</c:v>
                </c:pt>
                <c:pt idx="34">
                  <c:v>54.865964231656598</c:v>
                </c:pt>
                <c:pt idx="35">
                  <c:v>54.865964231656598</c:v>
                </c:pt>
                <c:pt idx="36">
                  <c:v>54.162338902849413</c:v>
                </c:pt>
                <c:pt idx="37">
                  <c:v>63.309468177342801</c:v>
                </c:pt>
                <c:pt idx="38">
                  <c:v>56.976840218078145</c:v>
                </c:pt>
                <c:pt idx="39">
                  <c:v>52.755088245235044</c:v>
                </c:pt>
                <c:pt idx="40">
                  <c:v>52.755088245235044</c:v>
                </c:pt>
                <c:pt idx="41">
                  <c:v>47.829710943584764</c:v>
                </c:pt>
                <c:pt idx="42">
                  <c:v>53.458713574042228</c:v>
                </c:pt>
                <c:pt idx="43">
                  <c:v>47.829710943584764</c:v>
                </c:pt>
                <c:pt idx="44">
                  <c:v>49.236961601199127</c:v>
                </c:pt>
                <c:pt idx="45">
                  <c:v>49.236961601199127</c:v>
                </c:pt>
                <c:pt idx="46">
                  <c:v>45.71883495716321</c:v>
                </c:pt>
                <c:pt idx="47">
                  <c:v>47.829710943584764</c:v>
                </c:pt>
                <c:pt idx="48">
                  <c:v>43.607958970741663</c:v>
                </c:pt>
                <c:pt idx="49">
                  <c:v>39.386206997898562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080112128"/>
        <c:axId val="-1080115392"/>
      </c:scatterChart>
      <c:valAx>
        <c:axId val="-10801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数学</a:t>
                </a:r>
                <a:r>
                  <a:rPr lang="en-US" altLang="ja-JP"/>
                  <a:t>(</a:t>
                </a:r>
                <a:r>
                  <a:rPr lang="ja-JP" altLang="en-US"/>
                  <a:t>点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80115392"/>
        <c:crosses val="autoZero"/>
        <c:crossBetween val="midCat"/>
      </c:valAx>
      <c:valAx>
        <c:axId val="-1080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物理</a:t>
                </a:r>
                <a:r>
                  <a:rPr lang="en-US" altLang="ja-JP"/>
                  <a:t>(</a:t>
                </a:r>
                <a:r>
                  <a:rPr lang="ja-JP" altLang="en-US"/>
                  <a:t>点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801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5282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pane ySplit="1" topLeftCell="A16" activePane="bottomLeft" state="frozen"/>
      <selection pane="bottomLeft" activeCell="H2" sqref="H2:H51"/>
    </sheetView>
  </sheetViews>
  <sheetFormatPr defaultRowHeight="13.5" x14ac:dyDescent="0.15"/>
  <cols>
    <col min="1" max="10" width="9" style="1"/>
    <col min="11" max="12" width="9.125" style="1" customWidth="1"/>
    <col min="13" max="13" width="13" style="1" bestFit="1" customWidth="1"/>
    <col min="14" max="16384" width="9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16</v>
      </c>
      <c r="K1" s="1" t="s">
        <v>12</v>
      </c>
    </row>
    <row r="2" spans="1:14" x14ac:dyDescent="0.15">
      <c r="A2" s="1">
        <v>16</v>
      </c>
      <c r="B2" s="1">
        <v>92</v>
      </c>
      <c r="C2" s="1">
        <v>95</v>
      </c>
      <c r="D2" s="1">
        <f t="shared" ref="D2:D33" si="0">SUM(B2:C2)</f>
        <v>187</v>
      </c>
      <c r="E2" s="1" t="str">
        <f>IF(D2&gt;=120,"合格","不合格")</f>
        <v>合格</v>
      </c>
      <c r="F2" s="1" t="str">
        <f>IF(D2&gt;=120,IF(B2&gt;=55,IF(C2&gt;=55,"合格","不合格"),"不合格"),"不合格")</f>
        <v>合格</v>
      </c>
      <c r="G2" s="1" t="str">
        <f>IF(AND(D2&gt;=120,B2&gt;=55,C2&gt;=55),"合格","不合格")</f>
        <v>合格</v>
      </c>
      <c r="H2" s="3">
        <f>$N$3*B2+$N$4</f>
        <v>85.825478699172663</v>
      </c>
      <c r="J2" s="1" t="s">
        <v>9</v>
      </c>
      <c r="K2" s="1">
        <f>COUNTIF(E2:E51,"合格")</f>
        <v>23</v>
      </c>
      <c r="M2" s="1" t="s">
        <v>13</v>
      </c>
      <c r="N2" s="3">
        <f>CORREL(B2:B51,C2:C51)</f>
        <v>0.76434511757155632</v>
      </c>
    </row>
    <row r="3" spans="1:14" x14ac:dyDescent="0.15">
      <c r="A3" s="1">
        <v>39</v>
      </c>
      <c r="B3" s="1">
        <v>86</v>
      </c>
      <c r="C3" s="1">
        <v>87</v>
      </c>
      <c r="D3" s="1">
        <f t="shared" si="0"/>
        <v>173</v>
      </c>
      <c r="E3" s="1" t="str">
        <f t="shared" ref="E3:E51" si="1">IF(D3&gt;=120,"合格","不合格")</f>
        <v>合格</v>
      </c>
      <c r="F3" s="1" t="str">
        <f t="shared" ref="F3:F51" si="2">IF(D3&gt;=120,IF(B3&gt;=55,IF(C3&gt;=55,"合格","不合格"),"不合格"),"不合格")</f>
        <v>合格</v>
      </c>
      <c r="G3" s="1" t="str">
        <f t="shared" ref="G3:G51" si="3">IF(AND(D3&gt;=120,B3&gt;=55,C3&gt;=55),"合格","不合格")</f>
        <v>合格</v>
      </c>
      <c r="H3" s="3">
        <f t="shared" ref="H3:H51" si="4">$N$3*B3+$N$4</f>
        <v>81.603726726329569</v>
      </c>
      <c r="J3" s="1" t="s">
        <v>10</v>
      </c>
      <c r="K3" s="1">
        <f>COUNTIF(F2:F51,"合格")</f>
        <v>18</v>
      </c>
      <c r="M3" s="1" t="s">
        <v>14</v>
      </c>
      <c r="N3" s="3">
        <f>SLOPE(C2:C51,B2:B51)</f>
        <v>0.70362532880718343</v>
      </c>
    </row>
    <row r="4" spans="1:14" x14ac:dyDescent="0.15">
      <c r="A4" s="1">
        <v>9</v>
      </c>
      <c r="B4" s="1">
        <v>83</v>
      </c>
      <c r="C4" s="1">
        <v>83</v>
      </c>
      <c r="D4" s="1">
        <f t="shared" si="0"/>
        <v>166</v>
      </c>
      <c r="E4" s="1" t="str">
        <f t="shared" si="1"/>
        <v>合格</v>
      </c>
      <c r="F4" s="1" t="str">
        <f t="shared" si="2"/>
        <v>合格</v>
      </c>
      <c r="G4" s="1" t="str">
        <f t="shared" si="3"/>
        <v>合格</v>
      </c>
      <c r="H4" s="3">
        <f t="shared" si="4"/>
        <v>79.492850739908022</v>
      </c>
      <c r="J4" s="1" t="s">
        <v>11</v>
      </c>
      <c r="K4" s="1">
        <f>COUNTIF(G2:G51,"合格")</f>
        <v>18</v>
      </c>
      <c r="M4" s="1" t="s">
        <v>15</v>
      </c>
      <c r="N4" s="3">
        <f>INTERCEPT(C2:C51,B2:B51)</f>
        <v>21.091948448911793</v>
      </c>
    </row>
    <row r="5" spans="1:14" x14ac:dyDescent="0.15">
      <c r="A5" s="1">
        <v>17</v>
      </c>
      <c r="B5" s="1">
        <v>82</v>
      </c>
      <c r="C5" s="1">
        <v>84</v>
      </c>
      <c r="D5" s="1">
        <f t="shared" si="0"/>
        <v>166</v>
      </c>
      <c r="E5" s="1" t="str">
        <f t="shared" si="1"/>
        <v>合格</v>
      </c>
      <c r="F5" s="1" t="str">
        <f t="shared" si="2"/>
        <v>合格</v>
      </c>
      <c r="G5" s="1" t="str">
        <f t="shared" si="3"/>
        <v>合格</v>
      </c>
      <c r="H5" s="3">
        <f t="shared" si="4"/>
        <v>78.78922541110083</v>
      </c>
    </row>
    <row r="6" spans="1:14" x14ac:dyDescent="0.15">
      <c r="A6" s="1">
        <v>1</v>
      </c>
      <c r="B6" s="1">
        <v>79</v>
      </c>
      <c r="C6" s="1">
        <v>84</v>
      </c>
      <c r="D6" s="1">
        <f t="shared" si="0"/>
        <v>163</v>
      </c>
      <c r="E6" s="1" t="str">
        <f t="shared" si="1"/>
        <v>合格</v>
      </c>
      <c r="F6" s="1" t="str">
        <f t="shared" si="2"/>
        <v>合格</v>
      </c>
      <c r="G6" s="1" t="str">
        <f t="shared" si="3"/>
        <v>合格</v>
      </c>
      <c r="H6" s="3">
        <f t="shared" si="4"/>
        <v>76.678349424679283</v>
      </c>
    </row>
    <row r="7" spans="1:14" x14ac:dyDescent="0.15">
      <c r="A7" s="1">
        <v>48</v>
      </c>
      <c r="B7" s="1">
        <v>78</v>
      </c>
      <c r="C7" s="1">
        <v>80</v>
      </c>
      <c r="D7" s="1">
        <f t="shared" si="0"/>
        <v>158</v>
      </c>
      <c r="E7" s="1" t="str">
        <f t="shared" si="1"/>
        <v>合格</v>
      </c>
      <c r="F7" s="1" t="str">
        <f t="shared" si="2"/>
        <v>合格</v>
      </c>
      <c r="G7" s="1" t="str">
        <f t="shared" si="3"/>
        <v>合格</v>
      </c>
      <c r="H7" s="3">
        <f t="shared" si="4"/>
        <v>75.974724095872091</v>
      </c>
    </row>
    <row r="8" spans="1:14" x14ac:dyDescent="0.15">
      <c r="A8" s="1">
        <v>30</v>
      </c>
      <c r="B8" s="1">
        <v>70</v>
      </c>
      <c r="C8" s="1">
        <v>81</v>
      </c>
      <c r="D8" s="1">
        <f t="shared" si="0"/>
        <v>151</v>
      </c>
      <c r="E8" s="1" t="str">
        <f t="shared" si="1"/>
        <v>合格</v>
      </c>
      <c r="F8" s="1" t="str">
        <f t="shared" si="2"/>
        <v>合格</v>
      </c>
      <c r="G8" s="1" t="str">
        <f t="shared" si="3"/>
        <v>合格</v>
      </c>
      <c r="H8" s="3">
        <f t="shared" si="4"/>
        <v>70.345721465414641</v>
      </c>
    </row>
    <row r="9" spans="1:14" x14ac:dyDescent="0.15">
      <c r="A9" s="1">
        <v>21</v>
      </c>
      <c r="B9" s="1">
        <v>77</v>
      </c>
      <c r="C9" s="1">
        <v>72</v>
      </c>
      <c r="D9" s="1">
        <f t="shared" si="0"/>
        <v>149</v>
      </c>
      <c r="E9" s="1" t="str">
        <f t="shared" si="1"/>
        <v>合格</v>
      </c>
      <c r="F9" s="1" t="str">
        <f t="shared" si="2"/>
        <v>合格</v>
      </c>
      <c r="G9" s="1" t="str">
        <f t="shared" si="3"/>
        <v>合格</v>
      </c>
      <c r="H9" s="3">
        <f t="shared" si="4"/>
        <v>75.271098767064927</v>
      </c>
    </row>
    <row r="10" spans="1:14" x14ac:dyDescent="0.15">
      <c r="A10" s="1">
        <v>20</v>
      </c>
      <c r="B10" s="1">
        <v>72</v>
      </c>
      <c r="C10" s="1">
        <v>77</v>
      </c>
      <c r="D10" s="1">
        <f t="shared" si="0"/>
        <v>149</v>
      </c>
      <c r="E10" s="1" t="str">
        <f t="shared" si="1"/>
        <v>合格</v>
      </c>
      <c r="F10" s="1" t="str">
        <f t="shared" si="2"/>
        <v>合格</v>
      </c>
      <c r="G10" s="1" t="str">
        <f t="shared" si="3"/>
        <v>合格</v>
      </c>
      <c r="H10" s="3">
        <f t="shared" si="4"/>
        <v>71.752972123028997</v>
      </c>
    </row>
    <row r="11" spans="1:14" x14ac:dyDescent="0.15">
      <c r="A11" s="1">
        <v>27</v>
      </c>
      <c r="B11" s="1">
        <v>74</v>
      </c>
      <c r="C11" s="1">
        <v>70</v>
      </c>
      <c r="D11" s="1">
        <f t="shared" si="0"/>
        <v>144</v>
      </c>
      <c r="E11" s="1" t="str">
        <f t="shared" si="1"/>
        <v>合格</v>
      </c>
      <c r="F11" s="1" t="str">
        <f t="shared" si="2"/>
        <v>合格</v>
      </c>
      <c r="G11" s="1" t="str">
        <f t="shared" si="3"/>
        <v>合格</v>
      </c>
      <c r="H11" s="3">
        <f t="shared" si="4"/>
        <v>73.160222780643366</v>
      </c>
    </row>
    <row r="12" spans="1:14" x14ac:dyDescent="0.15">
      <c r="A12" s="1">
        <v>23</v>
      </c>
      <c r="B12" s="1">
        <v>72</v>
      </c>
      <c r="C12" s="1">
        <v>72</v>
      </c>
      <c r="D12" s="1">
        <f t="shared" si="0"/>
        <v>144</v>
      </c>
      <c r="E12" s="1" t="str">
        <f t="shared" si="1"/>
        <v>合格</v>
      </c>
      <c r="F12" s="1" t="str">
        <f t="shared" si="2"/>
        <v>合格</v>
      </c>
      <c r="G12" s="1" t="str">
        <f t="shared" si="3"/>
        <v>合格</v>
      </c>
      <c r="H12" s="3">
        <f t="shared" si="4"/>
        <v>71.752972123028997</v>
      </c>
    </row>
    <row r="13" spans="1:14" x14ac:dyDescent="0.15">
      <c r="A13" s="1">
        <v>25</v>
      </c>
      <c r="B13" s="1">
        <v>74</v>
      </c>
      <c r="C13" s="1">
        <v>69</v>
      </c>
      <c r="D13" s="1">
        <f t="shared" si="0"/>
        <v>143</v>
      </c>
      <c r="E13" s="1" t="str">
        <f t="shared" si="1"/>
        <v>合格</v>
      </c>
      <c r="F13" s="1" t="str">
        <f t="shared" si="2"/>
        <v>合格</v>
      </c>
      <c r="G13" s="1" t="str">
        <f t="shared" si="3"/>
        <v>合格</v>
      </c>
      <c r="H13" s="3">
        <f t="shared" si="4"/>
        <v>73.160222780643366</v>
      </c>
    </row>
    <row r="14" spans="1:14" x14ac:dyDescent="0.15">
      <c r="A14" s="1">
        <v>46</v>
      </c>
      <c r="B14" s="1">
        <v>70</v>
      </c>
      <c r="C14" s="1">
        <v>72</v>
      </c>
      <c r="D14" s="1">
        <f t="shared" si="0"/>
        <v>142</v>
      </c>
      <c r="E14" s="1" t="str">
        <f t="shared" si="1"/>
        <v>合格</v>
      </c>
      <c r="F14" s="1" t="str">
        <f t="shared" si="2"/>
        <v>合格</v>
      </c>
      <c r="G14" s="1" t="str">
        <f t="shared" si="3"/>
        <v>合格</v>
      </c>
      <c r="H14" s="3">
        <f t="shared" si="4"/>
        <v>70.345721465414641</v>
      </c>
    </row>
    <row r="15" spans="1:14" x14ac:dyDescent="0.15">
      <c r="A15" s="1">
        <v>50</v>
      </c>
      <c r="B15" s="1">
        <v>68</v>
      </c>
      <c r="C15" s="1">
        <v>73</v>
      </c>
      <c r="D15" s="1">
        <f t="shared" si="0"/>
        <v>141</v>
      </c>
      <c r="E15" s="1" t="str">
        <f t="shared" si="1"/>
        <v>合格</v>
      </c>
      <c r="F15" s="1" t="str">
        <f t="shared" si="2"/>
        <v>合格</v>
      </c>
      <c r="G15" s="1" t="str">
        <f t="shared" si="3"/>
        <v>合格</v>
      </c>
      <c r="H15" s="3">
        <f t="shared" si="4"/>
        <v>68.938470807800257</v>
      </c>
    </row>
    <row r="16" spans="1:14" x14ac:dyDescent="0.15">
      <c r="A16" s="1">
        <v>34</v>
      </c>
      <c r="B16" s="1">
        <v>64</v>
      </c>
      <c r="C16" s="1">
        <v>72</v>
      </c>
      <c r="D16" s="1">
        <f t="shared" si="0"/>
        <v>136</v>
      </c>
      <c r="E16" s="1" t="str">
        <f t="shared" si="1"/>
        <v>合格</v>
      </c>
      <c r="F16" s="1" t="str">
        <f t="shared" si="2"/>
        <v>合格</v>
      </c>
      <c r="G16" s="1" t="str">
        <f t="shared" si="3"/>
        <v>合格</v>
      </c>
      <c r="H16" s="3">
        <f t="shared" si="4"/>
        <v>66.123969492571533</v>
      </c>
    </row>
    <row r="17" spans="1:8" x14ac:dyDescent="0.15">
      <c r="A17" s="1">
        <v>41</v>
      </c>
      <c r="B17" s="1">
        <v>67</v>
      </c>
      <c r="C17" s="1">
        <v>68</v>
      </c>
      <c r="D17" s="1">
        <f t="shared" si="0"/>
        <v>135</v>
      </c>
      <c r="E17" s="1" t="str">
        <f t="shared" si="1"/>
        <v>合格</v>
      </c>
      <c r="F17" s="1" t="str">
        <f t="shared" si="2"/>
        <v>合格</v>
      </c>
      <c r="G17" s="1" t="str">
        <f t="shared" si="3"/>
        <v>合格</v>
      </c>
      <c r="H17" s="3">
        <f t="shared" si="4"/>
        <v>68.23484547899308</v>
      </c>
    </row>
    <row r="18" spans="1:8" x14ac:dyDescent="0.15">
      <c r="A18" s="1">
        <v>5</v>
      </c>
      <c r="B18" s="1">
        <v>69</v>
      </c>
      <c r="C18" s="1">
        <v>65</v>
      </c>
      <c r="D18" s="1">
        <f t="shared" si="0"/>
        <v>134</v>
      </c>
      <c r="E18" s="1" t="str">
        <f t="shared" si="1"/>
        <v>合格</v>
      </c>
      <c r="F18" s="1" t="str">
        <f t="shared" si="2"/>
        <v>合格</v>
      </c>
      <c r="G18" s="1" t="str">
        <f t="shared" si="3"/>
        <v>合格</v>
      </c>
      <c r="H18" s="3">
        <f t="shared" si="4"/>
        <v>69.642096136607449</v>
      </c>
    </row>
    <row r="19" spans="1:8" x14ac:dyDescent="0.15">
      <c r="A19" s="1">
        <v>4</v>
      </c>
      <c r="B19" s="1">
        <v>54</v>
      </c>
      <c r="C19" s="1">
        <v>76</v>
      </c>
      <c r="D19" s="1">
        <f t="shared" si="0"/>
        <v>130</v>
      </c>
      <c r="E19" s="1" t="str">
        <f t="shared" si="1"/>
        <v>合格</v>
      </c>
      <c r="F19" s="1" t="str">
        <f t="shared" si="2"/>
        <v>不合格</v>
      </c>
      <c r="G19" s="1" t="str">
        <f t="shared" si="3"/>
        <v>不合格</v>
      </c>
      <c r="H19" s="3">
        <f t="shared" si="4"/>
        <v>59.087716204499699</v>
      </c>
    </row>
    <row r="20" spans="1:8" x14ac:dyDescent="0.15">
      <c r="A20" s="1">
        <v>35</v>
      </c>
      <c r="B20" s="1">
        <v>75</v>
      </c>
      <c r="C20" s="1">
        <v>54</v>
      </c>
      <c r="D20" s="1">
        <f t="shared" si="0"/>
        <v>129</v>
      </c>
      <c r="E20" s="1" t="str">
        <f t="shared" si="1"/>
        <v>合格</v>
      </c>
      <c r="F20" s="1" t="str">
        <f t="shared" si="2"/>
        <v>不合格</v>
      </c>
      <c r="G20" s="1" t="str">
        <f t="shared" si="3"/>
        <v>不合格</v>
      </c>
      <c r="H20" s="3">
        <f t="shared" si="4"/>
        <v>73.863848109450544</v>
      </c>
    </row>
    <row r="21" spans="1:8" x14ac:dyDescent="0.15">
      <c r="A21" s="1">
        <v>40</v>
      </c>
      <c r="B21" s="1">
        <v>60</v>
      </c>
      <c r="C21" s="1">
        <v>64</v>
      </c>
      <c r="D21" s="1">
        <f t="shared" si="0"/>
        <v>124</v>
      </c>
      <c r="E21" s="1" t="str">
        <f t="shared" si="1"/>
        <v>合格</v>
      </c>
      <c r="F21" s="1" t="str">
        <f t="shared" si="2"/>
        <v>合格</v>
      </c>
      <c r="G21" s="1" t="str">
        <f t="shared" si="3"/>
        <v>合格</v>
      </c>
      <c r="H21" s="3">
        <f t="shared" si="4"/>
        <v>63.309468177342801</v>
      </c>
    </row>
    <row r="22" spans="1:8" x14ac:dyDescent="0.15">
      <c r="A22" s="1">
        <v>12</v>
      </c>
      <c r="B22" s="1">
        <v>69</v>
      </c>
      <c r="C22" s="1">
        <v>54</v>
      </c>
      <c r="D22" s="1">
        <f t="shared" si="0"/>
        <v>123</v>
      </c>
      <c r="E22" s="1" t="str">
        <f t="shared" si="1"/>
        <v>合格</v>
      </c>
      <c r="F22" s="1" t="str">
        <f t="shared" si="2"/>
        <v>不合格</v>
      </c>
      <c r="G22" s="1" t="str">
        <f t="shared" si="3"/>
        <v>不合格</v>
      </c>
      <c r="H22" s="3">
        <f t="shared" si="4"/>
        <v>69.642096136607449</v>
      </c>
    </row>
    <row r="23" spans="1:8" x14ac:dyDescent="0.15">
      <c r="A23" s="1">
        <v>29</v>
      </c>
      <c r="B23" s="1">
        <v>54</v>
      </c>
      <c r="C23" s="1">
        <v>69</v>
      </c>
      <c r="D23" s="1">
        <f t="shared" si="0"/>
        <v>123</v>
      </c>
      <c r="E23" s="1" t="str">
        <f t="shared" si="1"/>
        <v>合格</v>
      </c>
      <c r="F23" s="1" t="str">
        <f t="shared" si="2"/>
        <v>不合格</v>
      </c>
      <c r="G23" s="1" t="str">
        <f t="shared" si="3"/>
        <v>不合格</v>
      </c>
      <c r="H23" s="3">
        <f t="shared" si="4"/>
        <v>59.087716204499699</v>
      </c>
    </row>
    <row r="24" spans="1:8" x14ac:dyDescent="0.15">
      <c r="A24" s="1">
        <v>11</v>
      </c>
      <c r="B24" s="1">
        <v>54</v>
      </c>
      <c r="C24" s="1">
        <v>68</v>
      </c>
      <c r="D24" s="1">
        <f t="shared" si="0"/>
        <v>122</v>
      </c>
      <c r="E24" s="1" t="str">
        <f t="shared" si="1"/>
        <v>合格</v>
      </c>
      <c r="F24" s="1" t="str">
        <f t="shared" si="2"/>
        <v>不合格</v>
      </c>
      <c r="G24" s="1" t="str">
        <f t="shared" si="3"/>
        <v>不合格</v>
      </c>
      <c r="H24" s="3">
        <f t="shared" si="4"/>
        <v>59.087716204499699</v>
      </c>
    </row>
    <row r="25" spans="1:8" x14ac:dyDescent="0.15">
      <c r="A25" s="1">
        <v>38</v>
      </c>
      <c r="B25" s="1">
        <v>59</v>
      </c>
      <c r="C25" s="1">
        <v>60</v>
      </c>
      <c r="D25" s="1">
        <f t="shared" si="0"/>
        <v>119</v>
      </c>
      <c r="E25" s="1" t="str">
        <f t="shared" si="1"/>
        <v>不合格</v>
      </c>
      <c r="F25" s="1" t="str">
        <f t="shared" si="2"/>
        <v>不合格</v>
      </c>
      <c r="G25" s="1" t="str">
        <f t="shared" si="3"/>
        <v>不合格</v>
      </c>
      <c r="H25" s="3">
        <f t="shared" si="4"/>
        <v>62.605842848535616</v>
      </c>
    </row>
    <row r="26" spans="1:8" x14ac:dyDescent="0.15">
      <c r="A26" s="1">
        <v>18</v>
      </c>
      <c r="B26" s="1">
        <v>69</v>
      </c>
      <c r="C26" s="1">
        <v>48</v>
      </c>
      <c r="D26" s="1">
        <f t="shared" si="0"/>
        <v>117</v>
      </c>
      <c r="E26" s="1" t="str">
        <f t="shared" si="1"/>
        <v>不合格</v>
      </c>
      <c r="F26" s="1" t="str">
        <f t="shared" si="2"/>
        <v>不合格</v>
      </c>
      <c r="G26" s="1" t="str">
        <f t="shared" si="3"/>
        <v>不合格</v>
      </c>
      <c r="H26" s="3">
        <f t="shared" si="4"/>
        <v>69.642096136607449</v>
      </c>
    </row>
    <row r="27" spans="1:8" x14ac:dyDescent="0.15">
      <c r="A27" s="1">
        <v>49</v>
      </c>
      <c r="B27" s="1">
        <v>56</v>
      </c>
      <c r="C27" s="1">
        <v>61</v>
      </c>
      <c r="D27" s="1">
        <f t="shared" si="0"/>
        <v>117</v>
      </c>
      <c r="E27" s="1" t="str">
        <f t="shared" si="1"/>
        <v>不合格</v>
      </c>
      <c r="F27" s="1" t="str">
        <f t="shared" si="2"/>
        <v>不合格</v>
      </c>
      <c r="G27" s="1" t="str">
        <f t="shared" si="3"/>
        <v>不合格</v>
      </c>
      <c r="H27" s="3">
        <f t="shared" si="4"/>
        <v>60.494966862114069</v>
      </c>
    </row>
    <row r="28" spans="1:8" x14ac:dyDescent="0.15">
      <c r="A28" s="1">
        <v>32</v>
      </c>
      <c r="B28" s="1">
        <v>52</v>
      </c>
      <c r="C28" s="1">
        <v>64</v>
      </c>
      <c r="D28" s="1">
        <f t="shared" si="0"/>
        <v>116</v>
      </c>
      <c r="E28" s="1" t="str">
        <f t="shared" si="1"/>
        <v>不合格</v>
      </c>
      <c r="F28" s="1" t="str">
        <f t="shared" si="2"/>
        <v>不合格</v>
      </c>
      <c r="G28" s="1" t="str">
        <f t="shared" si="3"/>
        <v>不合格</v>
      </c>
      <c r="H28" s="3">
        <f t="shared" si="4"/>
        <v>57.68046554688533</v>
      </c>
    </row>
    <row r="29" spans="1:8" x14ac:dyDescent="0.15">
      <c r="A29" s="1">
        <v>33</v>
      </c>
      <c r="B29" s="1">
        <v>56</v>
      </c>
      <c r="C29" s="1">
        <v>58</v>
      </c>
      <c r="D29" s="1">
        <f t="shared" si="0"/>
        <v>114</v>
      </c>
      <c r="E29" s="1" t="str">
        <f t="shared" si="1"/>
        <v>不合格</v>
      </c>
      <c r="F29" s="1" t="str">
        <f t="shared" si="2"/>
        <v>不合格</v>
      </c>
      <c r="G29" s="1" t="str">
        <f t="shared" si="3"/>
        <v>不合格</v>
      </c>
      <c r="H29" s="3">
        <f t="shared" si="4"/>
        <v>60.494966862114069</v>
      </c>
    </row>
    <row r="30" spans="1:8" x14ac:dyDescent="0.15">
      <c r="A30" s="1">
        <v>42</v>
      </c>
      <c r="B30" s="1">
        <v>49</v>
      </c>
      <c r="C30" s="1">
        <v>65</v>
      </c>
      <c r="D30" s="1">
        <f t="shared" si="0"/>
        <v>114</v>
      </c>
      <c r="E30" s="1" t="str">
        <f t="shared" si="1"/>
        <v>不合格</v>
      </c>
      <c r="F30" s="1" t="str">
        <f t="shared" si="2"/>
        <v>不合格</v>
      </c>
      <c r="G30" s="1" t="str">
        <f t="shared" si="3"/>
        <v>不合格</v>
      </c>
      <c r="H30" s="3">
        <f t="shared" si="4"/>
        <v>55.569589560463783</v>
      </c>
    </row>
    <row r="31" spans="1:8" x14ac:dyDescent="0.15">
      <c r="A31" s="1">
        <v>8</v>
      </c>
      <c r="B31" s="1">
        <v>52</v>
      </c>
      <c r="C31" s="1">
        <v>61</v>
      </c>
      <c r="D31" s="1">
        <f t="shared" si="0"/>
        <v>113</v>
      </c>
      <c r="E31" s="1" t="str">
        <f t="shared" si="1"/>
        <v>不合格</v>
      </c>
      <c r="F31" s="1" t="str">
        <f t="shared" si="2"/>
        <v>不合格</v>
      </c>
      <c r="G31" s="1" t="str">
        <f t="shared" si="3"/>
        <v>不合格</v>
      </c>
      <c r="H31" s="3">
        <f t="shared" si="4"/>
        <v>57.68046554688533</v>
      </c>
    </row>
    <row r="32" spans="1:8" x14ac:dyDescent="0.15">
      <c r="A32" s="1">
        <v>14</v>
      </c>
      <c r="B32" s="1">
        <v>37</v>
      </c>
      <c r="C32" s="1">
        <v>75</v>
      </c>
      <c r="D32" s="1">
        <f t="shared" si="0"/>
        <v>112</v>
      </c>
      <c r="E32" s="1" t="str">
        <f t="shared" si="1"/>
        <v>不合格</v>
      </c>
      <c r="F32" s="1" t="str">
        <f t="shared" si="2"/>
        <v>不合格</v>
      </c>
      <c r="G32" s="1" t="str">
        <f t="shared" si="3"/>
        <v>不合格</v>
      </c>
      <c r="H32" s="3">
        <f t="shared" si="4"/>
        <v>47.12608561477758</v>
      </c>
    </row>
    <row r="33" spans="1:8" x14ac:dyDescent="0.15">
      <c r="A33" s="1">
        <v>13</v>
      </c>
      <c r="B33" s="1">
        <v>50</v>
      </c>
      <c r="C33" s="1">
        <v>60</v>
      </c>
      <c r="D33" s="1">
        <f t="shared" si="0"/>
        <v>110</v>
      </c>
      <c r="E33" s="1" t="str">
        <f t="shared" si="1"/>
        <v>不合格</v>
      </c>
      <c r="F33" s="1" t="str">
        <f t="shared" si="2"/>
        <v>不合格</v>
      </c>
      <c r="G33" s="1" t="str">
        <f t="shared" si="3"/>
        <v>不合格</v>
      </c>
      <c r="H33" s="3">
        <f t="shared" si="4"/>
        <v>56.273214889270967</v>
      </c>
    </row>
    <row r="34" spans="1:8" x14ac:dyDescent="0.15">
      <c r="A34" s="1">
        <v>3</v>
      </c>
      <c r="B34" s="1">
        <v>46</v>
      </c>
      <c r="C34" s="1">
        <v>61</v>
      </c>
      <c r="D34" s="1">
        <f t="shared" ref="D34:D65" si="5">SUM(B34:C34)</f>
        <v>107</v>
      </c>
      <c r="E34" s="1" t="str">
        <f t="shared" si="1"/>
        <v>不合格</v>
      </c>
      <c r="F34" s="1" t="str">
        <f t="shared" si="2"/>
        <v>不合格</v>
      </c>
      <c r="G34" s="1" t="str">
        <f t="shared" si="3"/>
        <v>不合格</v>
      </c>
      <c r="H34" s="3">
        <f t="shared" si="4"/>
        <v>53.458713574042228</v>
      </c>
    </row>
    <row r="35" spans="1:8" x14ac:dyDescent="0.15">
      <c r="A35" s="1">
        <v>28</v>
      </c>
      <c r="B35" s="1">
        <v>51</v>
      </c>
      <c r="C35" s="1">
        <v>54</v>
      </c>
      <c r="D35" s="1">
        <f t="shared" si="5"/>
        <v>105</v>
      </c>
      <c r="E35" s="1" t="str">
        <f t="shared" si="1"/>
        <v>不合格</v>
      </c>
      <c r="F35" s="1" t="str">
        <f t="shared" si="2"/>
        <v>不合格</v>
      </c>
      <c r="G35" s="1" t="str">
        <f t="shared" si="3"/>
        <v>不合格</v>
      </c>
      <c r="H35" s="3">
        <f t="shared" si="4"/>
        <v>56.976840218078145</v>
      </c>
    </row>
    <row r="36" spans="1:8" x14ac:dyDescent="0.15">
      <c r="A36" s="1">
        <v>6</v>
      </c>
      <c r="B36" s="1">
        <v>48</v>
      </c>
      <c r="C36" s="1">
        <v>56</v>
      </c>
      <c r="D36" s="1">
        <f t="shared" si="5"/>
        <v>104</v>
      </c>
      <c r="E36" s="1" t="str">
        <f t="shared" si="1"/>
        <v>不合格</v>
      </c>
      <c r="F36" s="1" t="str">
        <f t="shared" si="2"/>
        <v>不合格</v>
      </c>
      <c r="G36" s="1" t="str">
        <f t="shared" si="3"/>
        <v>不合格</v>
      </c>
      <c r="H36" s="3">
        <f t="shared" si="4"/>
        <v>54.865964231656598</v>
      </c>
    </row>
    <row r="37" spans="1:8" x14ac:dyDescent="0.15">
      <c r="A37" s="1">
        <v>19</v>
      </c>
      <c r="B37" s="1">
        <v>48</v>
      </c>
      <c r="C37" s="1">
        <v>56</v>
      </c>
      <c r="D37" s="1">
        <f t="shared" si="5"/>
        <v>104</v>
      </c>
      <c r="E37" s="1" t="str">
        <f t="shared" si="1"/>
        <v>不合格</v>
      </c>
      <c r="F37" s="1" t="str">
        <f t="shared" si="2"/>
        <v>不合格</v>
      </c>
      <c r="G37" s="1" t="str">
        <f t="shared" si="3"/>
        <v>不合格</v>
      </c>
      <c r="H37" s="3">
        <f t="shared" si="4"/>
        <v>54.865964231656598</v>
      </c>
    </row>
    <row r="38" spans="1:8" x14ac:dyDescent="0.15">
      <c r="A38" s="1">
        <v>24</v>
      </c>
      <c r="B38" s="1">
        <v>47</v>
      </c>
      <c r="C38" s="1">
        <v>55</v>
      </c>
      <c r="D38" s="1">
        <f t="shared" si="5"/>
        <v>102</v>
      </c>
      <c r="E38" s="1" t="str">
        <f t="shared" si="1"/>
        <v>不合格</v>
      </c>
      <c r="F38" s="1" t="str">
        <f t="shared" si="2"/>
        <v>不合格</v>
      </c>
      <c r="G38" s="1" t="str">
        <f t="shared" si="3"/>
        <v>不合格</v>
      </c>
      <c r="H38" s="3">
        <f t="shared" si="4"/>
        <v>54.162338902849413</v>
      </c>
    </row>
    <row r="39" spans="1:8" x14ac:dyDescent="0.15">
      <c r="A39" s="1">
        <v>37</v>
      </c>
      <c r="B39" s="1">
        <v>60</v>
      </c>
      <c r="C39" s="1">
        <v>38</v>
      </c>
      <c r="D39" s="1">
        <f t="shared" si="5"/>
        <v>98</v>
      </c>
      <c r="E39" s="1" t="str">
        <f t="shared" si="1"/>
        <v>不合格</v>
      </c>
      <c r="F39" s="1" t="str">
        <f t="shared" si="2"/>
        <v>不合格</v>
      </c>
      <c r="G39" s="1" t="str">
        <f t="shared" si="3"/>
        <v>不合格</v>
      </c>
      <c r="H39" s="3">
        <f t="shared" si="4"/>
        <v>63.309468177342801</v>
      </c>
    </row>
    <row r="40" spans="1:8" x14ac:dyDescent="0.15">
      <c r="A40" s="1">
        <v>26</v>
      </c>
      <c r="B40" s="1">
        <v>51</v>
      </c>
      <c r="C40" s="1">
        <v>43</v>
      </c>
      <c r="D40" s="1">
        <f t="shared" si="5"/>
        <v>94</v>
      </c>
      <c r="E40" s="1" t="str">
        <f t="shared" si="1"/>
        <v>不合格</v>
      </c>
      <c r="F40" s="1" t="str">
        <f t="shared" si="2"/>
        <v>不合格</v>
      </c>
      <c r="G40" s="1" t="str">
        <f t="shared" si="3"/>
        <v>不合格</v>
      </c>
      <c r="H40" s="3">
        <f t="shared" si="4"/>
        <v>56.976840218078145</v>
      </c>
    </row>
    <row r="41" spans="1:8" x14ac:dyDescent="0.15">
      <c r="A41" s="1">
        <v>10</v>
      </c>
      <c r="B41" s="1">
        <v>45</v>
      </c>
      <c r="C41" s="1">
        <v>48</v>
      </c>
      <c r="D41" s="1">
        <f t="shared" si="5"/>
        <v>93</v>
      </c>
      <c r="E41" s="1" t="str">
        <f t="shared" si="1"/>
        <v>不合格</v>
      </c>
      <c r="F41" s="1" t="str">
        <f t="shared" si="2"/>
        <v>不合格</v>
      </c>
      <c r="G41" s="1" t="str">
        <f t="shared" si="3"/>
        <v>不合格</v>
      </c>
      <c r="H41" s="3">
        <f t="shared" si="4"/>
        <v>52.755088245235044</v>
      </c>
    </row>
    <row r="42" spans="1:8" x14ac:dyDescent="0.15">
      <c r="A42" s="1">
        <v>31</v>
      </c>
      <c r="B42" s="1">
        <v>45</v>
      </c>
      <c r="C42" s="1">
        <v>48</v>
      </c>
      <c r="D42" s="1">
        <f t="shared" si="5"/>
        <v>93</v>
      </c>
      <c r="E42" s="1" t="str">
        <f t="shared" si="1"/>
        <v>不合格</v>
      </c>
      <c r="F42" s="1" t="str">
        <f t="shared" si="2"/>
        <v>不合格</v>
      </c>
      <c r="G42" s="1" t="str">
        <f t="shared" si="3"/>
        <v>不合格</v>
      </c>
      <c r="H42" s="3">
        <f t="shared" si="4"/>
        <v>52.755088245235044</v>
      </c>
    </row>
    <row r="43" spans="1:8" x14ac:dyDescent="0.15">
      <c r="A43" s="1">
        <v>7</v>
      </c>
      <c r="B43" s="1">
        <v>38</v>
      </c>
      <c r="C43" s="1">
        <v>54</v>
      </c>
      <c r="D43" s="1">
        <f t="shared" si="5"/>
        <v>92</v>
      </c>
      <c r="E43" s="1" t="str">
        <f t="shared" si="1"/>
        <v>不合格</v>
      </c>
      <c r="F43" s="1" t="str">
        <f t="shared" si="2"/>
        <v>不合格</v>
      </c>
      <c r="G43" s="1" t="str">
        <f t="shared" si="3"/>
        <v>不合格</v>
      </c>
      <c r="H43" s="3">
        <f t="shared" si="4"/>
        <v>47.829710943584764</v>
      </c>
    </row>
    <row r="44" spans="1:8" x14ac:dyDescent="0.15">
      <c r="A44" s="1">
        <v>2</v>
      </c>
      <c r="B44" s="1">
        <v>46</v>
      </c>
      <c r="C44" s="1">
        <v>43</v>
      </c>
      <c r="D44" s="1">
        <f t="shared" si="5"/>
        <v>89</v>
      </c>
      <c r="E44" s="1" t="str">
        <f t="shared" si="1"/>
        <v>不合格</v>
      </c>
      <c r="F44" s="1" t="str">
        <f t="shared" si="2"/>
        <v>不合格</v>
      </c>
      <c r="G44" s="1" t="str">
        <f t="shared" si="3"/>
        <v>不合格</v>
      </c>
      <c r="H44" s="3">
        <f t="shared" si="4"/>
        <v>53.458713574042228</v>
      </c>
    </row>
    <row r="45" spans="1:8" x14ac:dyDescent="0.15">
      <c r="A45" s="1">
        <v>15</v>
      </c>
      <c r="B45" s="1">
        <v>38</v>
      </c>
      <c r="C45" s="1">
        <v>51</v>
      </c>
      <c r="D45" s="1">
        <f t="shared" si="5"/>
        <v>89</v>
      </c>
      <c r="E45" s="1" t="str">
        <f t="shared" si="1"/>
        <v>不合格</v>
      </c>
      <c r="F45" s="1" t="str">
        <f t="shared" si="2"/>
        <v>不合格</v>
      </c>
      <c r="G45" s="1" t="str">
        <f t="shared" si="3"/>
        <v>不合格</v>
      </c>
      <c r="H45" s="3">
        <f t="shared" si="4"/>
        <v>47.829710943584764</v>
      </c>
    </row>
    <row r="46" spans="1:8" x14ac:dyDescent="0.15">
      <c r="A46" s="1">
        <v>47</v>
      </c>
      <c r="B46" s="1">
        <v>40</v>
      </c>
      <c r="C46" s="1">
        <v>48</v>
      </c>
      <c r="D46" s="1">
        <f t="shared" si="5"/>
        <v>88</v>
      </c>
      <c r="E46" s="1" t="str">
        <f t="shared" si="1"/>
        <v>不合格</v>
      </c>
      <c r="F46" s="1" t="str">
        <f t="shared" si="2"/>
        <v>不合格</v>
      </c>
      <c r="G46" s="1" t="str">
        <f t="shared" si="3"/>
        <v>不合格</v>
      </c>
      <c r="H46" s="3">
        <f t="shared" si="4"/>
        <v>49.236961601199127</v>
      </c>
    </row>
    <row r="47" spans="1:8" x14ac:dyDescent="0.15">
      <c r="A47" s="1">
        <v>44</v>
      </c>
      <c r="B47" s="1">
        <v>40</v>
      </c>
      <c r="C47" s="1">
        <v>42</v>
      </c>
      <c r="D47" s="1">
        <f t="shared" si="5"/>
        <v>82</v>
      </c>
      <c r="E47" s="1" t="str">
        <f t="shared" si="1"/>
        <v>不合格</v>
      </c>
      <c r="F47" s="1" t="str">
        <f t="shared" si="2"/>
        <v>不合格</v>
      </c>
      <c r="G47" s="1" t="str">
        <f t="shared" si="3"/>
        <v>不合格</v>
      </c>
      <c r="H47" s="3">
        <f t="shared" si="4"/>
        <v>49.236961601199127</v>
      </c>
    </row>
    <row r="48" spans="1:8" x14ac:dyDescent="0.15">
      <c r="A48" s="1">
        <v>36</v>
      </c>
      <c r="B48" s="1">
        <v>35</v>
      </c>
      <c r="C48" s="1">
        <v>41</v>
      </c>
      <c r="D48" s="1">
        <f t="shared" si="5"/>
        <v>76</v>
      </c>
      <c r="E48" s="1" t="str">
        <f t="shared" si="1"/>
        <v>不合格</v>
      </c>
      <c r="F48" s="1" t="str">
        <f t="shared" si="2"/>
        <v>不合格</v>
      </c>
      <c r="G48" s="1" t="str">
        <f t="shared" si="3"/>
        <v>不合格</v>
      </c>
      <c r="H48" s="3">
        <f t="shared" si="4"/>
        <v>45.71883495716321</v>
      </c>
    </row>
    <row r="49" spans="1:8" x14ac:dyDescent="0.15">
      <c r="A49" s="1">
        <v>22</v>
      </c>
      <c r="B49" s="1">
        <v>38</v>
      </c>
      <c r="C49" s="1">
        <v>37</v>
      </c>
      <c r="D49" s="1">
        <f t="shared" si="5"/>
        <v>75</v>
      </c>
      <c r="E49" s="1" t="str">
        <f t="shared" si="1"/>
        <v>不合格</v>
      </c>
      <c r="F49" s="1" t="str">
        <f t="shared" si="2"/>
        <v>不合格</v>
      </c>
      <c r="G49" s="1" t="str">
        <f t="shared" si="3"/>
        <v>不合格</v>
      </c>
      <c r="H49" s="3">
        <f t="shared" si="4"/>
        <v>47.829710943584764</v>
      </c>
    </row>
    <row r="50" spans="1:8" x14ac:dyDescent="0.15">
      <c r="A50" s="1">
        <v>43</v>
      </c>
      <c r="B50" s="1">
        <v>32</v>
      </c>
      <c r="C50" s="1">
        <v>42</v>
      </c>
      <c r="D50" s="1">
        <f t="shared" si="5"/>
        <v>74</v>
      </c>
      <c r="E50" s="1" t="str">
        <f t="shared" si="1"/>
        <v>不合格</v>
      </c>
      <c r="F50" s="1" t="str">
        <f t="shared" si="2"/>
        <v>不合格</v>
      </c>
      <c r="G50" s="1" t="str">
        <f t="shared" si="3"/>
        <v>不合格</v>
      </c>
      <c r="H50" s="3">
        <f t="shared" si="4"/>
        <v>43.607958970741663</v>
      </c>
    </row>
    <row r="51" spans="1:8" x14ac:dyDescent="0.15">
      <c r="A51" s="1">
        <v>45</v>
      </c>
      <c r="B51" s="1">
        <v>26</v>
      </c>
      <c r="C51" s="1">
        <v>35</v>
      </c>
      <c r="D51" s="1">
        <f t="shared" si="5"/>
        <v>61</v>
      </c>
      <c r="E51" s="1" t="str">
        <f t="shared" si="1"/>
        <v>不合格</v>
      </c>
      <c r="F51" s="1" t="str">
        <f t="shared" si="2"/>
        <v>不合格</v>
      </c>
      <c r="G51" s="1" t="str">
        <f t="shared" si="3"/>
        <v>不合格</v>
      </c>
      <c r="H51" s="3">
        <f t="shared" si="4"/>
        <v>39.386206997898562</v>
      </c>
    </row>
    <row r="52" spans="1:8" x14ac:dyDescent="0.15">
      <c r="A52" s="1" t="s">
        <v>4</v>
      </c>
      <c r="B52" s="2">
        <f>AVERAGE(B2:B51)</f>
        <v>57.94</v>
      </c>
      <c r="C52" s="2">
        <f>AVERAGE(C2:C51)</f>
        <v>61.86</v>
      </c>
      <c r="D52" s="2">
        <f t="shared" ref="D52" si="6">AVERAGE(D2:D51)</f>
        <v>119.8</v>
      </c>
    </row>
    <row r="53" spans="1:8" x14ac:dyDescent="0.15">
      <c r="A53" s="1" t="s">
        <v>5</v>
      </c>
      <c r="B53" s="2">
        <f>STDEVP(B2:B51)</f>
        <v>15.651721949996428</v>
      </c>
      <c r="C53" s="2">
        <f t="shared" ref="C53:D53" si="7">STDEVP(C2:C51)</f>
        <v>14.408344804313922</v>
      </c>
      <c r="D53" s="2">
        <f t="shared" si="7"/>
        <v>28.236855348993807</v>
      </c>
    </row>
    <row r="54" spans="1:8" x14ac:dyDescent="0.15">
      <c r="A54" s="1" t="s">
        <v>6</v>
      </c>
      <c r="B54" s="1">
        <f>MAX(B2:B51)</f>
        <v>92</v>
      </c>
      <c r="C54" s="1">
        <f>MAX(C2:C51)</f>
        <v>95</v>
      </c>
      <c r="D54" s="1">
        <f t="shared" ref="D54" si="8">MAX(D2:D51)</f>
        <v>187</v>
      </c>
    </row>
    <row r="55" spans="1:8" x14ac:dyDescent="0.15">
      <c r="A55" s="1" t="s">
        <v>7</v>
      </c>
      <c r="B55" s="1">
        <f>MIN(B2:B51)</f>
        <v>26</v>
      </c>
      <c r="C55" s="1">
        <f t="shared" ref="C55:D55" si="9">MIN(C2:C51)</f>
        <v>35</v>
      </c>
      <c r="D55" s="1">
        <f t="shared" si="9"/>
        <v>61</v>
      </c>
    </row>
    <row r="56" spans="1:8" x14ac:dyDescent="0.15">
      <c r="A56" s="1" t="s">
        <v>8</v>
      </c>
      <c r="B56" s="1">
        <f>MEDIAN(B2:B51)</f>
        <v>55</v>
      </c>
      <c r="C56" s="1">
        <f t="shared" ref="C56:D56" si="10">MEDIAN(C2:C51)</f>
        <v>61</v>
      </c>
      <c r="D56" s="1">
        <f t="shared" si="10"/>
        <v>117</v>
      </c>
    </row>
  </sheetData>
  <sortState ref="A2:D51">
    <sortCondition descending="1" ref="D2:D51"/>
    <sortCondition descending="1" ref="B2:B51"/>
    <sortCondition descending="1" ref="C2:C51"/>
    <sortCondition ref="A2:A51"/>
  </sortState>
  <phoneticPr fontId="18"/>
  <conditionalFormatting sqref="B2:B51">
    <cfRule type="cellIs" dxfId="2" priority="3" operator="lessThan">
      <formula>55</formula>
    </cfRule>
  </conditionalFormatting>
  <conditionalFormatting sqref="C2:C51">
    <cfRule type="cellIs" dxfId="1" priority="2" operator="lessThan">
      <formula>55</formula>
    </cfRule>
  </conditionalFormatting>
  <conditionalFormatting sqref="D2:D51">
    <cfRule type="cellIs" dxfId="0" priority="1" operator="lessThan">
      <formula>120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t71</vt:lpstr>
      <vt:lpstr>Graph1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剛志</dc:creator>
  <cp:lastModifiedBy>Administrator</cp:lastModifiedBy>
  <dcterms:created xsi:type="dcterms:W3CDTF">2016-06-01T00:35:31Z</dcterms:created>
  <dcterms:modified xsi:type="dcterms:W3CDTF">2016-06-01T01:49:35Z</dcterms:modified>
</cp:coreProperties>
</file>