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ddy.Tovar\Documents\Datos\personal\proyectos\fantasy_fulbo\data\jornadas\2024\seasson6\"/>
    </mc:Choice>
  </mc:AlternateContent>
  <bookViews>
    <workbookView xWindow="0" yWindow="0" windowWidth="28800" windowHeight="11160" activeTab="1"/>
  </bookViews>
  <sheets>
    <sheet name="Registro" sheetId="1" r:id="rId1"/>
    <sheet name="Partido" sheetId="2" r:id="rId2"/>
  </sheets>
  <calcPr calcId="162913"/>
  <extLst>
    <ext uri="GoogleSheetsCustomDataVersion2">
      <go:sheetsCustomData xmlns:go="http://customooxmlschemas.google.com/" r:id="rId6" roundtripDataChecksum="HmSzvjEZ7cClz/RTSmCAxb5Ecf15uHc5paDw4lAN+rc="/>
    </ext>
  </extLst>
</workbook>
</file>

<file path=xl/calcChain.xml><?xml version="1.0" encoding="utf-8"?>
<calcChain xmlns="http://schemas.openxmlformats.org/spreadsheetml/2006/main">
  <c r="M32" i="2" l="1"/>
  <c r="M31" i="2"/>
  <c r="M30" i="2"/>
  <c r="M29" i="2"/>
  <c r="M28" i="2"/>
  <c r="M22" i="2"/>
  <c r="M21" i="2"/>
  <c r="M20" i="2"/>
  <c r="M19" i="2"/>
  <c r="M18" i="2"/>
  <c r="M17" i="2"/>
  <c r="M16" i="2"/>
  <c r="I16" i="2"/>
  <c r="H16" i="2"/>
  <c r="D16" i="2"/>
  <c r="B16" i="2"/>
  <c r="M15" i="2"/>
  <c r="I15" i="2"/>
  <c r="H15" i="2"/>
  <c r="D15" i="2"/>
  <c r="B15" i="2"/>
  <c r="M14" i="2"/>
  <c r="I14" i="2"/>
  <c r="H14" i="2"/>
  <c r="D14" i="2"/>
  <c r="B14" i="2"/>
  <c r="M13" i="2"/>
  <c r="I13" i="2"/>
  <c r="H13" i="2"/>
  <c r="D13" i="2"/>
  <c r="B13" i="2"/>
  <c r="M12" i="2"/>
  <c r="I12" i="2"/>
  <c r="H12" i="2"/>
  <c r="D12" i="2"/>
  <c r="B12" i="2"/>
  <c r="M11" i="2"/>
  <c r="I11" i="2"/>
  <c r="H11" i="2"/>
  <c r="D11" i="2"/>
  <c r="B11" i="2"/>
  <c r="M10" i="2"/>
  <c r="I10" i="2"/>
  <c r="H10" i="2"/>
  <c r="D10" i="2"/>
  <c r="B10" i="2"/>
  <c r="M9" i="2"/>
  <c r="I9" i="2"/>
  <c r="H9" i="2"/>
  <c r="D9" i="2"/>
  <c r="B9" i="2"/>
  <c r="M8" i="2"/>
  <c r="I8" i="2"/>
  <c r="H8" i="2"/>
  <c r="D8" i="2"/>
  <c r="B8" i="2"/>
  <c r="M7" i="2"/>
  <c r="I7" i="2"/>
  <c r="H7" i="2"/>
  <c r="D7" i="2"/>
  <c r="B7" i="2"/>
  <c r="U6" i="2"/>
  <c r="M6" i="2"/>
  <c r="I6" i="2"/>
  <c r="H6" i="2"/>
  <c r="D6" i="2"/>
  <c r="B6" i="2"/>
  <c r="U5" i="2"/>
  <c r="M5" i="2"/>
  <c r="I5" i="2"/>
  <c r="H5" i="2"/>
  <c r="D5" i="2"/>
  <c r="B5" i="2"/>
  <c r="J23" i="2" s="1"/>
  <c r="U4" i="2"/>
  <c r="U3" i="2"/>
  <c r="G30" i="2" l="1"/>
  <c r="J20" i="2"/>
  <c r="G22" i="2"/>
  <c r="G29" i="2"/>
  <c r="G31" i="2"/>
  <c r="E21" i="2"/>
  <c r="J22" i="2"/>
  <c r="G21" i="2"/>
  <c r="E23" i="2"/>
  <c r="G28" i="2"/>
  <c r="E20" i="2"/>
  <c r="J21" i="2"/>
  <c r="G23" i="2"/>
  <c r="G20" i="2"/>
  <c r="E22" i="2"/>
  <c r="E29" i="2" l="1"/>
  <c r="I29" i="2" s="1"/>
  <c r="I21" i="2"/>
  <c r="E30" i="2"/>
  <c r="I30" i="2" s="1"/>
  <c r="I22" i="2"/>
  <c r="S5" i="2"/>
  <c r="I20" i="2"/>
  <c r="S3" i="2" s="1"/>
  <c r="T3" i="2" s="1"/>
  <c r="E28" i="2"/>
  <c r="I28" i="2" s="1"/>
  <c r="E24" i="2"/>
  <c r="I24" i="2" s="1"/>
  <c r="G24" i="2"/>
  <c r="S4" i="2"/>
  <c r="E31" i="2"/>
  <c r="I31" i="2" s="1"/>
  <c r="I23" i="2"/>
  <c r="S6" i="2" s="1"/>
  <c r="E36" i="2" l="1"/>
  <c r="T6" i="2"/>
  <c r="T5" i="2"/>
  <c r="T4" i="2"/>
  <c r="E37" i="2" s="1"/>
  <c r="E34" i="2" l="1"/>
  <c r="E35" i="2"/>
</calcChain>
</file>

<file path=xl/sharedStrings.xml><?xml version="1.0" encoding="utf-8"?>
<sst xmlns="http://schemas.openxmlformats.org/spreadsheetml/2006/main" count="239" uniqueCount="68">
  <si>
    <t>Orden</t>
  </si>
  <si>
    <t>Jugador</t>
  </si>
  <si>
    <t>Equipo</t>
  </si>
  <si>
    <t>Roman</t>
  </si>
  <si>
    <t>Negro</t>
  </si>
  <si>
    <t>Emanuel</t>
  </si>
  <si>
    <t>Joao</t>
  </si>
  <si>
    <t>Hector</t>
  </si>
  <si>
    <t>Mauricio</t>
  </si>
  <si>
    <t>Miguel</t>
  </si>
  <si>
    <t>Carlos</t>
  </si>
  <si>
    <t>Eddy</t>
  </si>
  <si>
    <t>Amarillo</t>
  </si>
  <si>
    <t>Jhon</t>
  </si>
  <si>
    <t>Andres Freitas</t>
  </si>
  <si>
    <t>Nico</t>
  </si>
  <si>
    <t>De Tovar</t>
  </si>
  <si>
    <t>Imanol</t>
  </si>
  <si>
    <t>Bravo</t>
  </si>
  <si>
    <t>Abu</t>
  </si>
  <si>
    <t>Azul</t>
  </si>
  <si>
    <t>Tito</t>
  </si>
  <si>
    <t>Josif</t>
  </si>
  <si>
    <t>Ricardo</t>
  </si>
  <si>
    <t>Andres Diaz</t>
  </si>
  <si>
    <t>Vicente</t>
  </si>
  <si>
    <t>Andres Ruiz</t>
  </si>
  <si>
    <t>Diego</t>
  </si>
  <si>
    <t>Rojo</t>
  </si>
  <si>
    <t>Samuel Rojas</t>
  </si>
  <si>
    <t>Arturo</t>
  </si>
  <si>
    <t>Chino</t>
  </si>
  <si>
    <t>Lawrey</t>
  </si>
  <si>
    <t>Autogol Rojo</t>
  </si>
  <si>
    <t>Autogol Negro</t>
  </si>
  <si>
    <t xml:space="preserve">Autogol Azul </t>
  </si>
  <si>
    <t>Autogol amarillo</t>
  </si>
  <si>
    <t>Formato</t>
  </si>
  <si>
    <t>Formato 3</t>
  </si>
  <si>
    <t>Posiciones</t>
  </si>
  <si>
    <t>Formato 1</t>
  </si>
  <si>
    <t>Formato 2</t>
  </si>
  <si>
    <t>Formato 4</t>
  </si>
  <si>
    <t>Goles</t>
  </si>
  <si>
    <t>Goles y Asistencias</t>
  </si>
  <si>
    <t>Liga</t>
  </si>
  <si>
    <t>Resultado</t>
  </si>
  <si>
    <t>Nombre</t>
  </si>
  <si>
    <t xml:space="preserve">Goles </t>
  </si>
  <si>
    <t>Asistencias</t>
  </si>
  <si>
    <t>vs</t>
  </si>
  <si>
    <t>A favor</t>
  </si>
  <si>
    <t>En contra</t>
  </si>
  <si>
    <t>Diferencia</t>
  </si>
  <si>
    <t>Puntos</t>
  </si>
  <si>
    <t>Validación</t>
  </si>
  <si>
    <t>Equipos</t>
  </si>
  <si>
    <t>Goles Juego</t>
  </si>
  <si>
    <t>Goles Jugador</t>
  </si>
  <si>
    <t>Posición</t>
  </si>
  <si>
    <t>Color</t>
  </si>
  <si>
    <t>1º</t>
  </si>
  <si>
    <t>Notas:</t>
  </si>
  <si>
    <t>2º</t>
  </si>
  <si>
    <t>3º</t>
  </si>
  <si>
    <t>4º</t>
  </si>
  <si>
    <t>(*) Si hay empate en punto, diferencia de goles y goles a favor, debe revisarse manualmente el enfrentamiento directo</t>
  </si>
  <si>
    <t>Della Invitado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</si>
</sst>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scheme val="minor"/>
    </font>
    <font>
      <sz val="11"/>
      <color theme="1"/>
      <name val="Calibri"/>
    </font>
    <font>
      <b/>
      <sz val="11"/>
      <color theme="1"/>
      <name val="Calibri"/>
    </font>
    <font>
      <sz val="11"/>
      <name val="Calibri"/>
    </font>
    <font>
      <sz val="8"/>
      <color theme="1"/>
      <name val="Calibri"/>
    </font>
    <font>
      <b/>
      <sz val="16"/>
      <color theme="1"/>
      <name val="Arial"/>
    </font>
    <font>
      <sz val="11"/>
      <color theme="0"/>
      <name val="Calibri"/>
    </font>
    <font>
      <strike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0" borderId="5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1" fontId="1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1" fillId="0" borderId="10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4" fillId="0" borderId="0" xfId="0" applyFont="1"/>
    <xf numFmtId="0" fontId="1" fillId="0" borderId="7" xfId="0" applyFont="1" applyBorder="1" applyAlignment="1"/>
    <xf numFmtId="0" fontId="1" fillId="0" borderId="6" xfId="0" applyFont="1" applyBorder="1"/>
    <xf numFmtId="0" fontId="1" fillId="0" borderId="7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3" xfId="0" applyFont="1" applyBorder="1"/>
    <xf numFmtId="21" fontId="5" fillId="0" borderId="0" xfId="0" applyNumberFormat="1" applyFont="1"/>
    <xf numFmtId="0" fontId="5" fillId="0" borderId="0" xfId="0" applyFont="1"/>
    <xf numFmtId="0" fontId="1" fillId="0" borderId="14" xfId="0" applyFont="1" applyBorder="1" applyAlignment="1">
      <alignment horizontal="center"/>
    </xf>
    <xf numFmtId="0" fontId="1" fillId="0" borderId="5" xfId="0" applyFont="1" applyBorder="1"/>
    <xf numFmtId="0" fontId="1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righ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7" fillId="0" borderId="0" xfId="0" applyFont="1"/>
    <xf numFmtId="0" fontId="1" fillId="0" borderId="14" xfId="0" applyFont="1" applyBorder="1" applyAlignment="1">
      <alignment horizontal="center"/>
    </xf>
    <xf numFmtId="0" fontId="3" fillId="0" borderId="5" xfId="0" applyFont="1" applyBorder="1"/>
    <xf numFmtId="0" fontId="3" fillId="0" borderId="15" xfId="0" applyFont="1" applyBorder="1"/>
    <xf numFmtId="0" fontId="1" fillId="0" borderId="2" xfId="0" applyFon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8" xfId="0" applyFont="1" applyBorder="1" applyAlignment="1">
      <alignment horizontal="center"/>
    </xf>
    <xf numFmtId="0" fontId="3" fillId="0" borderId="9" xfId="0" applyFont="1" applyBorder="1"/>
    <xf numFmtId="0" fontId="3" fillId="0" borderId="10" xfId="0" applyFont="1" applyBorder="1"/>
    <xf numFmtId="0" fontId="1" fillId="0" borderId="11" xfId="0" applyFont="1" applyBorder="1" applyAlignment="1">
      <alignment horizontal="center"/>
    </xf>
    <xf numFmtId="0" fontId="0" fillId="0" borderId="0" xfId="0" applyFont="1" applyAlignment="1"/>
    <xf numFmtId="0" fontId="3" fillId="0" borderId="12" xfId="0" applyFont="1" applyBorder="1"/>
    <xf numFmtId="0" fontId="1" fillId="0" borderId="5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</cellXfs>
  <cellStyles count="1">
    <cellStyle name="Normal" xfId="0" builtinId="0"/>
  </cellStyles>
  <dxfs count="9"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theme="4"/>
          <bgColor theme="4"/>
        </patternFill>
      </fill>
    </dxf>
  </dxfs>
  <tableStyles count="3">
    <tableStyle name="Registro-style" pivot="0" count="3">
      <tableStyleElement type="headerRow" dxfId="8"/>
      <tableStyleElement type="firstRowStripe" dxfId="7"/>
      <tableStyleElement type="secondRowStripe" dxfId="6"/>
    </tableStyle>
    <tableStyle name="Partido-style" pivot="0" count="3">
      <tableStyleElement type="headerRow" dxfId="5"/>
      <tableStyleElement type="firstRowStripe" dxfId="4"/>
      <tableStyleElement type="secondRowStripe" dxfId="3"/>
    </tableStyle>
    <tableStyle name="Partido-style 2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4</xdr:row>
      <xdr:rowOff>0</xdr:rowOff>
    </xdr:from>
    <xdr:ext cx="4305300" cy="1000125"/>
    <xdr:grpSp>
      <xdr:nvGrpSpPr>
        <xdr:cNvPr id="2" name="Shape 2"/>
        <xdr:cNvGrpSpPr/>
      </xdr:nvGrpSpPr>
      <xdr:grpSpPr>
        <a:xfrm>
          <a:off x="3154680" y="701040"/>
          <a:ext cx="4305300" cy="1000125"/>
          <a:chOff x="3193350" y="3279938"/>
          <a:chExt cx="4305300" cy="1000125"/>
        </a:xfrm>
      </xdr:grpSpPr>
      <xdr:grpSp>
        <xdr:nvGrpSpPr>
          <xdr:cNvPr id="3" name="Shape 3"/>
          <xdr:cNvGrpSpPr/>
        </xdr:nvGrpSpPr>
        <xdr:grpSpPr>
          <a:xfrm>
            <a:off x="3193350" y="3279938"/>
            <a:ext cx="4305300" cy="1000125"/>
            <a:chOff x="3193350" y="3279938"/>
            <a:chExt cx="4305300" cy="1000125"/>
          </a:xfrm>
        </xdr:grpSpPr>
        <xdr:sp macro="" textlink="">
          <xdr:nvSpPr>
            <xdr:cNvPr id="4" name="Shape 4"/>
            <xdr:cNvSpPr/>
          </xdr:nvSpPr>
          <xdr:spPr>
            <a:xfrm>
              <a:off x="3193350" y="3279938"/>
              <a:ext cx="4305300" cy="100012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5" name="Shape 5" title="Dibujo"/>
            <xdr:cNvGrpSpPr/>
          </xdr:nvGrpSpPr>
          <xdr:grpSpPr>
            <a:xfrm>
              <a:off x="3193350" y="3279938"/>
              <a:ext cx="4305300" cy="1000125"/>
              <a:chOff x="897600" y="1433625"/>
              <a:chExt cx="4284300" cy="981900"/>
            </a:xfrm>
          </xdr:grpSpPr>
          <xdr:sp macro="" textlink="">
            <xdr:nvSpPr>
              <xdr:cNvPr id="6" name="Shape 6"/>
              <xdr:cNvSpPr/>
            </xdr:nvSpPr>
            <xdr:spPr>
              <a:xfrm>
                <a:off x="897600" y="1433625"/>
                <a:ext cx="4284300" cy="9819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7" name="Shape 7"/>
              <xdr:cNvSpPr/>
            </xdr:nvSpPr>
            <xdr:spPr>
              <a:xfrm>
                <a:off x="897600" y="1433625"/>
                <a:ext cx="4284300" cy="981900"/>
              </a:xfrm>
              <a:prstGeom prst="rect">
                <a:avLst/>
              </a:prstGeom>
              <a:solidFill>
                <a:srgbClr val="CFE2F3"/>
              </a:solidFill>
              <a:ln w="9525" cap="flat" cmpd="sng">
                <a:solidFill>
                  <a:srgbClr val="000000"/>
                </a:solidFill>
                <a:prstDash val="solid"/>
                <a:round/>
                <a:headEnd type="none" w="sm" len="sm"/>
                <a:tailEnd type="none" w="sm" len="sm"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sp macro="" textlink="">
            <xdr:nvSpPr>
              <xdr:cNvPr id="8" name="Shape 8"/>
              <xdr:cNvSpPr txBox="1"/>
            </xdr:nvSpPr>
            <xdr:spPr>
              <a:xfrm>
                <a:off x="1115800" y="1602225"/>
                <a:ext cx="3917400" cy="634800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t" anchorCtr="0">
                <a:noAutofit/>
              </a:bodyPr>
              <a:lstStyle/>
              <a:p>
                <a:pPr marL="0" lvl="0" indent="0" algn="ctr" rtl="0">
                  <a:spcBef>
                    <a:spcPts val="0"/>
                  </a:spcBef>
                  <a:spcAft>
                    <a:spcPts val="0"/>
                  </a:spcAft>
                  <a:buSzPts val="3300"/>
                  <a:buFont typeface="Arial"/>
                  <a:buNone/>
                </a:pPr>
                <a:r>
                  <a:rPr lang="en-US" sz="3300"/>
                  <a:t>LIMPIAR </a:t>
                </a:r>
                <a:endParaRPr sz="3300"/>
              </a:p>
            </xdr:txBody>
          </xdr:sp>
        </xdr:grpSp>
      </xdr:grpSp>
    </xdr:grpSp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A2:C34">
  <tableColumns count="3">
    <tableColumn id="1" name="Orden"/>
    <tableColumn id="2" name="Jugador"/>
    <tableColumn id="3" name="Equipo"/>
  </tableColumns>
  <tableStyleInfo name="Registro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J2:AJ6">
  <tableColumns count="1">
    <tableColumn id="1" name="Formato"/>
  </tableColumns>
  <tableStyleInfo name="Partido-style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AL2:AL12">
  <tableColumns count="1">
    <tableColumn id="1" name="Goles"/>
  </tableColumns>
  <tableStyleInfo name="Partido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showGridLines="0" workbookViewId="0">
      <selection activeCell="B30" sqref="B30"/>
    </sheetView>
  </sheetViews>
  <sheetFormatPr baseColWidth="10" defaultColWidth="14.44140625" defaultRowHeight="15" customHeight="1"/>
  <cols>
    <col min="1" max="1" width="10.33203125" customWidth="1"/>
    <col min="2" max="2" width="11.5546875" customWidth="1"/>
    <col min="3" max="3" width="11.6640625" customWidth="1"/>
    <col min="4" max="4" width="12.44140625" customWidth="1"/>
    <col min="5" max="6" width="8.6640625" hidden="1" customWidth="1"/>
  </cols>
  <sheetData>
    <row r="1" spans="1:3" ht="14.25" customHeight="1"/>
    <row r="2" spans="1:3" ht="14.25" customHeight="1">
      <c r="A2" s="1" t="s">
        <v>0</v>
      </c>
      <c r="B2" s="1" t="s">
        <v>1</v>
      </c>
      <c r="C2" s="1" t="s">
        <v>2</v>
      </c>
    </row>
    <row r="3" spans="1:3" ht="14.25" customHeight="1">
      <c r="A3" s="1">
        <v>1</v>
      </c>
      <c r="B3" s="2" t="s">
        <v>3</v>
      </c>
      <c r="C3" s="3" t="s">
        <v>4</v>
      </c>
    </row>
    <row r="4" spans="1:3" ht="14.25" customHeight="1">
      <c r="A4" s="1">
        <v>2</v>
      </c>
      <c r="B4" s="2" t="s">
        <v>5</v>
      </c>
      <c r="C4" s="3" t="s">
        <v>4</v>
      </c>
    </row>
    <row r="5" spans="1:3" ht="14.25" customHeight="1">
      <c r="A5" s="1">
        <v>3</v>
      </c>
      <c r="B5" s="2" t="s">
        <v>6</v>
      </c>
      <c r="C5" s="3" t="s">
        <v>4</v>
      </c>
    </row>
    <row r="6" spans="1:3" ht="14.25" customHeight="1">
      <c r="A6" s="1">
        <v>4</v>
      </c>
      <c r="B6" s="2" t="s">
        <v>7</v>
      </c>
      <c r="C6" s="3" t="s">
        <v>4</v>
      </c>
    </row>
    <row r="7" spans="1:3" ht="14.25" customHeight="1">
      <c r="A7" s="1">
        <v>5</v>
      </c>
      <c r="B7" s="2" t="s">
        <v>8</v>
      </c>
      <c r="C7" s="3" t="s">
        <v>4</v>
      </c>
    </row>
    <row r="8" spans="1:3" ht="14.25" customHeight="1">
      <c r="A8" s="1">
        <v>6</v>
      </c>
      <c r="B8" s="2" t="s">
        <v>9</v>
      </c>
      <c r="C8" s="3" t="s">
        <v>4</v>
      </c>
    </row>
    <row r="9" spans="1:3" ht="14.25" customHeight="1">
      <c r="A9" s="1">
        <v>7</v>
      </c>
      <c r="B9" s="2" t="s">
        <v>10</v>
      </c>
      <c r="C9" s="3" t="s">
        <v>4</v>
      </c>
    </row>
    <row r="10" spans="1:3" ht="14.25" customHeight="1">
      <c r="A10" s="1">
        <v>8</v>
      </c>
      <c r="B10" s="2" t="s">
        <v>11</v>
      </c>
      <c r="C10" s="3" t="s">
        <v>12</v>
      </c>
    </row>
    <row r="11" spans="1:3" ht="14.25" customHeight="1">
      <c r="A11" s="1">
        <v>9</v>
      </c>
      <c r="B11" s="2" t="s">
        <v>13</v>
      </c>
      <c r="C11" s="3" t="s">
        <v>12</v>
      </c>
    </row>
    <row r="12" spans="1:3" ht="14.25" customHeight="1">
      <c r="A12" s="1">
        <v>10</v>
      </c>
      <c r="B12" s="2" t="s">
        <v>14</v>
      </c>
      <c r="C12" s="3" t="s">
        <v>12</v>
      </c>
    </row>
    <row r="13" spans="1:3" ht="14.25" customHeight="1">
      <c r="A13" s="1">
        <v>11</v>
      </c>
      <c r="B13" s="2" t="s">
        <v>15</v>
      </c>
      <c r="C13" s="3" t="s">
        <v>12</v>
      </c>
    </row>
    <row r="14" spans="1:3" ht="14.25" customHeight="1">
      <c r="A14" s="1">
        <v>12</v>
      </c>
      <c r="B14" s="2" t="s">
        <v>16</v>
      </c>
      <c r="C14" s="3" t="s">
        <v>12</v>
      </c>
    </row>
    <row r="15" spans="1:3" ht="14.25" customHeight="1">
      <c r="A15" s="1">
        <v>13</v>
      </c>
      <c r="B15" s="2" t="s">
        <v>17</v>
      </c>
      <c r="C15" s="3" t="s">
        <v>12</v>
      </c>
    </row>
    <row r="16" spans="1:3" ht="14.25" customHeight="1">
      <c r="A16" s="1">
        <v>14</v>
      </c>
      <c r="B16" s="2" t="s">
        <v>18</v>
      </c>
      <c r="C16" s="3" t="s">
        <v>12</v>
      </c>
    </row>
    <row r="17" spans="1:3" ht="14.25" customHeight="1">
      <c r="A17" s="1">
        <v>15</v>
      </c>
      <c r="B17" s="2" t="s">
        <v>19</v>
      </c>
      <c r="C17" s="3" t="s">
        <v>20</v>
      </c>
    </row>
    <row r="18" spans="1:3" ht="14.25" customHeight="1">
      <c r="A18" s="1">
        <v>16</v>
      </c>
      <c r="B18" s="2" t="s">
        <v>21</v>
      </c>
      <c r="C18" s="3" t="s">
        <v>20</v>
      </c>
    </row>
    <row r="19" spans="1:3" ht="14.25" customHeight="1">
      <c r="A19" s="1">
        <v>17</v>
      </c>
      <c r="B19" s="2" t="s">
        <v>22</v>
      </c>
      <c r="C19" s="3" t="s">
        <v>20</v>
      </c>
    </row>
    <row r="20" spans="1:3" ht="14.25" customHeight="1">
      <c r="A20" s="1">
        <v>18</v>
      </c>
      <c r="B20" s="2" t="s">
        <v>23</v>
      </c>
      <c r="C20" s="3" t="s">
        <v>20</v>
      </c>
    </row>
    <row r="21" spans="1:3" ht="14.25" customHeight="1">
      <c r="A21" s="1">
        <v>19</v>
      </c>
      <c r="B21" s="2" t="s">
        <v>24</v>
      </c>
      <c r="C21" s="3" t="s">
        <v>20</v>
      </c>
    </row>
    <row r="22" spans="1:3" ht="14.25" customHeight="1">
      <c r="A22" s="1">
        <v>20</v>
      </c>
      <c r="B22" s="2" t="s">
        <v>25</v>
      </c>
      <c r="C22" s="3" t="s">
        <v>20</v>
      </c>
    </row>
    <row r="23" spans="1:3" ht="14.25" customHeight="1">
      <c r="A23" s="1">
        <v>21</v>
      </c>
      <c r="B23" s="2" t="s">
        <v>26</v>
      </c>
      <c r="C23" s="3" t="s">
        <v>20</v>
      </c>
    </row>
    <row r="24" spans="1:3" ht="14.25" customHeight="1">
      <c r="A24" s="1">
        <v>22</v>
      </c>
      <c r="B24" s="2" t="s">
        <v>27</v>
      </c>
      <c r="C24" s="3" t="s">
        <v>28</v>
      </c>
    </row>
    <row r="25" spans="1:3" ht="14.25" customHeight="1">
      <c r="A25" s="1">
        <v>23</v>
      </c>
      <c r="B25" s="2" t="s">
        <v>29</v>
      </c>
      <c r="C25" s="3" t="s">
        <v>28</v>
      </c>
    </row>
    <row r="26" spans="1:3" ht="14.25" customHeight="1">
      <c r="A26" s="1">
        <v>24</v>
      </c>
      <c r="B26" s="2" t="s">
        <v>30</v>
      </c>
      <c r="C26" s="3" t="s">
        <v>28</v>
      </c>
    </row>
    <row r="27" spans="1:3" ht="14.25" customHeight="1">
      <c r="A27" s="1">
        <v>25</v>
      </c>
      <c r="B27" s="2" t="s">
        <v>31</v>
      </c>
      <c r="C27" s="3" t="s">
        <v>28</v>
      </c>
    </row>
    <row r="28" spans="1:3" ht="14.25" customHeight="1">
      <c r="A28" s="1">
        <v>26</v>
      </c>
      <c r="B28" s="2" t="s">
        <v>32</v>
      </c>
      <c r="C28" s="3" t="s">
        <v>28</v>
      </c>
    </row>
    <row r="29" spans="1:3" ht="14.25" customHeight="1">
      <c r="A29" s="1">
        <v>27</v>
      </c>
      <c r="B29" s="2" t="s">
        <v>67</v>
      </c>
      <c r="C29" s="3" t="s">
        <v>28</v>
      </c>
    </row>
    <row r="30" spans="1:3" ht="14.25" customHeight="1">
      <c r="A30" s="1">
        <v>28</v>
      </c>
      <c r="B30" s="3"/>
      <c r="C30" s="3" t="s">
        <v>28</v>
      </c>
    </row>
    <row r="31" spans="1:3" ht="14.25" customHeight="1">
      <c r="A31" s="1">
        <v>29</v>
      </c>
      <c r="B31" s="3" t="s">
        <v>33</v>
      </c>
      <c r="C31" s="3" t="s">
        <v>28</v>
      </c>
    </row>
    <row r="32" spans="1:3" ht="14.25" customHeight="1">
      <c r="A32" s="1">
        <v>30</v>
      </c>
      <c r="B32" s="3" t="s">
        <v>34</v>
      </c>
      <c r="C32" s="3" t="s">
        <v>4</v>
      </c>
    </row>
    <row r="33" spans="1:3" ht="14.25" customHeight="1">
      <c r="A33" s="1">
        <v>31</v>
      </c>
      <c r="B33" s="3" t="s">
        <v>35</v>
      </c>
      <c r="C33" s="3" t="s">
        <v>20</v>
      </c>
    </row>
    <row r="34" spans="1:3" ht="14.25" customHeight="1">
      <c r="A34" s="1">
        <v>32</v>
      </c>
      <c r="B34" s="3" t="s">
        <v>36</v>
      </c>
      <c r="C34" s="3" t="s">
        <v>12</v>
      </c>
    </row>
    <row r="35" spans="1:3" ht="14.25" customHeight="1"/>
    <row r="36" spans="1:3" ht="14.25" hidden="1" customHeight="1"/>
    <row r="37" spans="1:3" ht="14.25" hidden="1" customHeight="1"/>
    <row r="38" spans="1:3" ht="14.25" hidden="1" customHeight="1"/>
    <row r="39" spans="1:3" ht="14.25" hidden="1" customHeight="1"/>
    <row r="40" spans="1:3" ht="14.25" hidden="1" customHeight="1"/>
    <row r="41" spans="1:3" ht="14.25" hidden="1" customHeight="1"/>
    <row r="42" spans="1:3" ht="14.25" hidden="1" customHeight="1"/>
    <row r="43" spans="1:3" ht="14.25" hidden="1" customHeight="1"/>
    <row r="44" spans="1:3" ht="14.25" hidden="1" customHeight="1"/>
    <row r="45" spans="1:3" ht="14.25" hidden="1" customHeight="1"/>
    <row r="46" spans="1:3" ht="14.25" hidden="1" customHeight="1"/>
    <row r="47" spans="1:3" ht="14.25" hidden="1" customHeight="1"/>
    <row r="48" spans="1:3" ht="14.25" hidden="1" customHeight="1"/>
    <row r="49" ht="14.25" hidden="1" customHeight="1"/>
    <row r="50" ht="14.25" hidden="1" customHeight="1"/>
    <row r="51" ht="14.25" hidden="1" customHeight="1"/>
    <row r="52" ht="14.25" hidden="1" customHeight="1"/>
    <row r="53" ht="14.25" hidden="1" customHeight="1"/>
    <row r="54" ht="14.25" hidden="1" customHeight="1"/>
    <row r="55" ht="14.25" hidden="1" customHeight="1"/>
    <row r="56" ht="14.25" hidden="1" customHeight="1"/>
    <row r="57" ht="14.25" hidden="1" customHeight="1"/>
    <row r="58" ht="14.25" hidden="1" customHeight="1"/>
    <row r="59" ht="14.25" hidden="1" customHeight="1"/>
    <row r="60" ht="14.25" hidden="1" customHeight="1"/>
    <row r="61" ht="14.25" hidden="1" customHeight="1"/>
    <row r="62" ht="14.25" hidden="1" customHeight="1"/>
    <row r="63" ht="14.25" hidden="1" customHeight="1"/>
    <row r="64" ht="14.25" hidden="1" customHeight="1"/>
    <row r="65" ht="14.25" hidden="1" customHeight="1"/>
    <row r="66" ht="14.25" hidden="1" customHeight="1"/>
    <row r="67" ht="14.25" hidden="1" customHeight="1"/>
    <row r="68" ht="14.25" hidden="1" customHeight="1"/>
    <row r="69" ht="14.25" hidden="1" customHeight="1"/>
    <row r="70" ht="14.25" hidden="1" customHeight="1"/>
    <row r="71" ht="14.25" hidden="1" customHeight="1"/>
    <row r="72" ht="14.25" hidden="1" customHeight="1"/>
    <row r="73" ht="14.25" hidden="1" customHeight="1"/>
    <row r="74" ht="14.25" hidden="1" customHeight="1"/>
    <row r="75" ht="14.25" hidden="1" customHeight="1"/>
    <row r="76" ht="14.25" hidden="1" customHeight="1"/>
    <row r="77" ht="14.25" hidden="1" customHeight="1"/>
    <row r="78" ht="14.25" hidden="1" customHeight="1"/>
    <row r="79" ht="14.25" hidden="1" customHeight="1"/>
    <row r="80" ht="14.25" hidden="1" customHeight="1"/>
    <row r="81" ht="14.25" hidden="1" customHeight="1"/>
    <row r="82" ht="14.25" hidden="1" customHeight="1"/>
    <row r="83" ht="14.25" hidden="1" customHeight="1"/>
    <row r="84" ht="14.25" hidden="1" customHeight="1"/>
    <row r="85" ht="14.25" hidden="1" customHeight="1"/>
    <row r="86" ht="14.25" hidden="1" customHeight="1"/>
    <row r="87" ht="14.25" hidden="1" customHeight="1"/>
    <row r="88" ht="14.25" hidden="1" customHeight="1"/>
    <row r="89" ht="14.25" hidden="1" customHeight="1"/>
    <row r="90" ht="14.25" hidden="1" customHeight="1"/>
    <row r="91" ht="14.25" hidden="1" customHeight="1"/>
    <row r="92" ht="14.25" hidden="1" customHeight="1"/>
    <row r="93" ht="14.25" hidden="1" customHeight="1"/>
    <row r="94" ht="14.25" hidden="1" customHeight="1"/>
    <row r="95" ht="14.25" hidden="1" customHeight="1"/>
    <row r="96" ht="14.25" hidden="1" customHeight="1"/>
    <row r="97" ht="14.25" hidden="1" customHeight="1"/>
    <row r="98" ht="14.25" hidden="1" customHeight="1"/>
    <row r="99" ht="14.25" hidden="1" customHeight="1"/>
    <row r="100" ht="14.25" hidden="1" customHeight="1"/>
    <row r="101" ht="14.25" hidden="1" customHeight="1"/>
    <row r="102" ht="14.25" hidden="1" customHeight="1"/>
    <row r="103" ht="14.25" hidden="1" customHeight="1"/>
    <row r="104" ht="14.25" hidden="1" customHeight="1"/>
    <row r="105" ht="14.25" hidden="1" customHeight="1"/>
    <row r="106" ht="14.25" hidden="1" customHeight="1"/>
    <row r="107" ht="14.25" hidden="1" customHeight="1"/>
    <row r="108" ht="14.25" hidden="1" customHeight="1"/>
    <row r="109" ht="14.25" hidden="1" customHeight="1"/>
    <row r="110" ht="14.25" hidden="1" customHeight="1"/>
    <row r="111" ht="14.25" hidden="1" customHeight="1"/>
    <row r="112" ht="14.25" hidden="1" customHeight="1"/>
    <row r="113" ht="14.25" hidden="1" customHeight="1"/>
    <row r="114" ht="14.25" hidden="1" customHeight="1"/>
    <row r="115" ht="14.25" hidden="1" customHeight="1"/>
    <row r="116" ht="14.25" hidden="1" customHeight="1"/>
    <row r="117" ht="14.25" hidden="1" customHeight="1"/>
    <row r="118" ht="14.25" hidden="1" customHeight="1"/>
    <row r="119" ht="14.25" hidden="1" customHeight="1"/>
    <row r="120" ht="14.25" hidden="1" customHeight="1"/>
    <row r="121" ht="14.25" hidden="1" customHeight="1"/>
    <row r="122" ht="14.25" hidden="1" customHeight="1"/>
    <row r="123" ht="14.25" hidden="1" customHeight="1"/>
    <row r="124" ht="14.25" hidden="1" customHeight="1"/>
    <row r="125" ht="14.25" hidden="1" customHeight="1"/>
    <row r="126" ht="14.25" hidden="1" customHeight="1"/>
    <row r="127" ht="14.25" hidden="1" customHeight="1"/>
    <row r="128" ht="14.25" hidden="1" customHeight="1"/>
    <row r="129" ht="14.25" hidden="1" customHeight="1"/>
    <row r="130" ht="14.25" hidden="1" customHeight="1"/>
    <row r="131" ht="14.25" hidden="1" customHeight="1"/>
    <row r="132" ht="14.25" hidden="1" customHeight="1"/>
    <row r="133" ht="14.25" hidden="1" customHeight="1"/>
    <row r="134" ht="14.25" hidden="1" customHeight="1"/>
    <row r="135" ht="14.25" hidden="1" customHeight="1"/>
    <row r="136" ht="14.25" hidden="1" customHeight="1"/>
    <row r="137" ht="14.25" hidden="1" customHeight="1"/>
    <row r="138" ht="14.25" hidden="1" customHeight="1"/>
    <row r="139" ht="14.25" hidden="1" customHeight="1"/>
    <row r="140" ht="14.25" hidden="1" customHeight="1"/>
    <row r="141" ht="14.25" hidden="1" customHeight="1"/>
    <row r="142" ht="14.25" hidden="1" customHeight="1"/>
    <row r="143" ht="14.25" hidden="1" customHeight="1"/>
    <row r="144" ht="14.25" hidden="1" customHeight="1"/>
    <row r="145" ht="14.25" hidden="1" customHeight="1"/>
    <row r="146" ht="14.25" hidden="1" customHeight="1"/>
    <row r="147" ht="14.25" hidden="1" customHeight="1"/>
    <row r="148" ht="14.25" hidden="1" customHeight="1"/>
    <row r="149" ht="14.25" hidden="1" customHeight="1"/>
    <row r="150" ht="14.25" hidden="1" customHeight="1"/>
    <row r="151" ht="14.25" hidden="1" customHeight="1"/>
    <row r="152" ht="14.25" hidden="1" customHeight="1"/>
    <row r="153" ht="14.25" hidden="1" customHeight="1"/>
    <row r="154" ht="14.25" hidden="1" customHeight="1"/>
    <row r="155" ht="14.25" hidden="1" customHeight="1"/>
    <row r="156" ht="14.25" hidden="1" customHeight="1"/>
    <row r="157" ht="14.25" hidden="1" customHeight="1"/>
    <row r="158" ht="14.25" hidden="1" customHeight="1"/>
    <row r="159" ht="14.25" hidden="1" customHeight="1"/>
    <row r="160" ht="14.25" hidden="1" customHeight="1"/>
    <row r="161" ht="14.25" hidden="1" customHeight="1"/>
    <row r="162" ht="14.25" hidden="1" customHeight="1"/>
    <row r="163" ht="14.25" hidden="1" customHeight="1"/>
    <row r="164" ht="14.25" hidden="1" customHeight="1"/>
    <row r="165" ht="14.25" hidden="1" customHeight="1"/>
    <row r="166" ht="14.25" hidden="1" customHeight="1"/>
    <row r="167" ht="14.25" hidden="1" customHeight="1"/>
    <row r="168" ht="14.25" hidden="1" customHeight="1"/>
    <row r="169" ht="14.25" hidden="1" customHeight="1"/>
    <row r="170" ht="14.25" hidden="1" customHeight="1"/>
    <row r="171" ht="14.25" hidden="1" customHeight="1"/>
    <row r="172" ht="14.25" hidden="1" customHeight="1"/>
    <row r="173" ht="14.25" hidden="1" customHeight="1"/>
    <row r="174" ht="14.25" hidden="1" customHeight="1"/>
    <row r="175" ht="14.25" hidden="1" customHeight="1"/>
    <row r="176" ht="14.25" hidden="1" customHeight="1"/>
    <row r="177" ht="14.25" hidden="1" customHeight="1"/>
    <row r="178" ht="14.25" hidden="1" customHeight="1"/>
    <row r="179" ht="14.25" hidden="1" customHeight="1"/>
    <row r="180" ht="14.25" hidden="1" customHeight="1"/>
    <row r="181" ht="14.25" hidden="1" customHeight="1"/>
    <row r="182" ht="14.25" hidden="1" customHeight="1"/>
    <row r="183" ht="14.25" hidden="1" customHeight="1"/>
    <row r="184" ht="14.25" hidden="1" customHeight="1"/>
    <row r="185" ht="14.25" hidden="1" customHeight="1"/>
    <row r="186" ht="14.25" hidden="1" customHeight="1"/>
    <row r="187" ht="14.25" hidden="1" customHeight="1"/>
    <row r="188" ht="14.25" hidden="1" customHeight="1"/>
    <row r="189" ht="14.25" hidden="1" customHeight="1"/>
    <row r="190" ht="14.25" hidden="1" customHeight="1"/>
    <row r="191" ht="14.25" hidden="1" customHeight="1"/>
    <row r="192" ht="14.25" hidden="1" customHeight="1"/>
    <row r="193" ht="14.25" hidden="1" customHeight="1"/>
    <row r="194" ht="14.25" hidden="1" customHeight="1"/>
    <row r="195" ht="14.25" hidden="1" customHeight="1"/>
    <row r="196" ht="14.25" hidden="1" customHeight="1"/>
    <row r="197" ht="14.25" hidden="1" customHeight="1"/>
    <row r="198" ht="14.25" hidden="1" customHeight="1"/>
    <row r="199" ht="14.25" hidden="1" customHeight="1"/>
    <row r="200" ht="14.25" hidden="1" customHeight="1"/>
    <row r="201" ht="14.25" hidden="1" customHeight="1"/>
    <row r="202" ht="14.25" hidden="1" customHeight="1"/>
    <row r="203" ht="14.25" hidden="1" customHeight="1"/>
    <row r="204" ht="14.25" hidden="1" customHeight="1"/>
    <row r="205" ht="14.25" hidden="1" customHeight="1"/>
    <row r="206" ht="14.25" hidden="1" customHeight="1"/>
    <row r="207" ht="14.25" hidden="1" customHeight="1"/>
    <row r="208" ht="14.25" hidden="1" customHeight="1"/>
    <row r="209" ht="14.25" hidden="1" customHeight="1"/>
    <row r="210" ht="14.25" hidden="1" customHeight="1"/>
    <row r="211" ht="14.25" hidden="1" customHeight="1"/>
    <row r="212" ht="14.25" hidden="1" customHeight="1"/>
    <row r="213" ht="14.25" hidden="1" customHeight="1"/>
    <row r="214" ht="14.25" hidden="1" customHeight="1"/>
    <row r="215" ht="14.25" hidden="1" customHeight="1"/>
    <row r="216" ht="14.25" hidden="1" customHeight="1"/>
    <row r="217" ht="14.25" hidden="1" customHeight="1"/>
    <row r="218" ht="14.25" hidden="1" customHeight="1"/>
    <row r="219" ht="14.25" hidden="1" customHeight="1"/>
    <row r="220" ht="14.25" hidden="1" customHeight="1"/>
    <row r="221" ht="14.25" hidden="1" customHeight="1"/>
    <row r="222" ht="14.25" hidden="1" customHeight="1"/>
    <row r="223" ht="14.25" hidden="1" customHeight="1"/>
    <row r="224" ht="14.25" hidden="1" customHeight="1"/>
    <row r="225" ht="14.25" hidden="1" customHeight="1"/>
    <row r="226" ht="14.25" hidden="1" customHeight="1"/>
    <row r="227" ht="14.25" hidden="1" customHeight="1"/>
    <row r="228" ht="14.25" hidden="1" customHeight="1"/>
    <row r="229" ht="14.25" hidden="1" customHeight="1"/>
    <row r="230" ht="14.25" hidden="1" customHeight="1"/>
    <row r="231" ht="14.25" hidden="1" customHeight="1"/>
    <row r="232" ht="14.25" hidden="1" customHeight="1"/>
    <row r="233" ht="14.25" hidden="1" customHeight="1"/>
    <row r="234" ht="14.25" hidden="1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0"/>
  <sheetViews>
    <sheetView showGridLines="0" tabSelected="1" workbookViewId="0">
      <selection activeCell="L13" sqref="L13"/>
    </sheetView>
  </sheetViews>
  <sheetFormatPr baseColWidth="10" defaultColWidth="14.44140625" defaultRowHeight="15" customHeight="1"/>
  <cols>
    <col min="1" max="1" width="4.109375" customWidth="1"/>
    <col min="2" max="2" width="8.6640625" customWidth="1"/>
    <col min="3" max="3" width="2.88671875" customWidth="1"/>
    <col min="4" max="4" width="8.6640625" customWidth="1"/>
    <col min="5" max="5" width="9.109375" customWidth="1"/>
    <col min="6" max="6" width="5.33203125" customWidth="1"/>
    <col min="7" max="7" width="9.6640625" customWidth="1"/>
    <col min="8" max="8" width="9.88671875" customWidth="1"/>
    <col min="9" max="9" width="12.88671875" customWidth="1"/>
    <col min="10" max="10" width="10.33203125" customWidth="1"/>
    <col min="11" max="11" width="8.6640625" customWidth="1"/>
    <col min="12" max="14" width="12.44140625" customWidth="1"/>
    <col min="15" max="15" width="14.109375" customWidth="1"/>
    <col min="16" max="35" width="8.6640625" customWidth="1"/>
    <col min="36" max="36" width="10" customWidth="1"/>
    <col min="37" max="37" width="8.6640625" customWidth="1"/>
    <col min="38" max="38" width="8.88671875" customWidth="1"/>
  </cols>
  <sheetData>
    <row r="1" spans="1:38" ht="14.25" customHeight="1"/>
    <row r="2" spans="1:38" ht="14.25" customHeight="1">
      <c r="H2" s="4" t="s">
        <v>37</v>
      </c>
      <c r="I2" s="5" t="s">
        <v>38</v>
      </c>
      <c r="J2" s="6"/>
      <c r="S2" s="54" t="s">
        <v>39</v>
      </c>
      <c r="T2" s="55"/>
      <c r="U2" s="56"/>
      <c r="X2" s="63" t="s">
        <v>40</v>
      </c>
      <c r="Y2" s="52"/>
      <c r="AA2" s="63" t="s">
        <v>41</v>
      </c>
      <c r="AB2" s="52"/>
      <c r="AD2" s="63" t="s">
        <v>38</v>
      </c>
      <c r="AE2" s="52"/>
      <c r="AG2" s="63" t="s">
        <v>42</v>
      </c>
      <c r="AH2" s="52"/>
      <c r="AJ2" s="3" t="s">
        <v>37</v>
      </c>
      <c r="AL2" s="1" t="s">
        <v>43</v>
      </c>
    </row>
    <row r="3" spans="1:38" ht="14.25" customHeight="1">
      <c r="L3" s="64" t="s">
        <v>44</v>
      </c>
      <c r="M3" s="55"/>
      <c r="N3" s="55"/>
      <c r="O3" s="56"/>
      <c r="S3" s="8">
        <f t="shared" ref="S3:S6" si="0">+SUM(J20+I20/1000+E20/10000)</f>
        <v>7.9993999999999996</v>
      </c>
      <c r="T3" s="9">
        <f t="shared" ref="T3:T6" si="1">+_xlfn.RANK.EQ(S3,$S$3:$S$6,0)</f>
        <v>3</v>
      </c>
      <c r="U3" s="9" t="str">
        <f t="shared" ref="U3:U6" si="2">+B20</f>
        <v>Azul</v>
      </c>
      <c r="W3" s="6">
        <v>1</v>
      </c>
      <c r="X3" s="10" t="s">
        <v>20</v>
      </c>
      <c r="Y3" s="10" t="s">
        <v>28</v>
      </c>
      <c r="AA3" s="10" t="s">
        <v>4</v>
      </c>
      <c r="AB3" s="10" t="s">
        <v>12</v>
      </c>
      <c r="AD3" s="10" t="s">
        <v>28</v>
      </c>
      <c r="AE3" s="10" t="s">
        <v>4</v>
      </c>
      <c r="AG3" s="10" t="s">
        <v>12</v>
      </c>
      <c r="AH3" s="10" t="s">
        <v>4</v>
      </c>
      <c r="AJ3" s="3" t="s">
        <v>40</v>
      </c>
      <c r="AL3" s="1">
        <v>0</v>
      </c>
    </row>
    <row r="4" spans="1:38" ht="14.25" customHeight="1">
      <c r="B4" s="64" t="s">
        <v>45</v>
      </c>
      <c r="C4" s="55"/>
      <c r="D4" s="56"/>
      <c r="E4" s="64" t="s">
        <v>46</v>
      </c>
      <c r="F4" s="55"/>
      <c r="G4" s="56"/>
      <c r="L4" s="11" t="s">
        <v>47</v>
      </c>
      <c r="M4" s="11" t="s">
        <v>2</v>
      </c>
      <c r="N4" s="11" t="s">
        <v>48</v>
      </c>
      <c r="O4" s="11" t="s">
        <v>49</v>
      </c>
      <c r="S4" s="12">
        <f t="shared" si="0"/>
        <v>3.9953000000000003</v>
      </c>
      <c r="T4" s="9">
        <f t="shared" si="1"/>
        <v>4</v>
      </c>
      <c r="U4" s="9" t="str">
        <f t="shared" si="2"/>
        <v>Rojo</v>
      </c>
      <c r="W4" s="6">
        <v>2</v>
      </c>
      <c r="X4" s="10" t="s">
        <v>12</v>
      </c>
      <c r="Y4" s="10" t="s">
        <v>4</v>
      </c>
      <c r="AA4" s="10" t="s">
        <v>28</v>
      </c>
      <c r="AB4" s="10" t="s">
        <v>20</v>
      </c>
      <c r="AD4" s="10" t="s">
        <v>20</v>
      </c>
      <c r="AE4" s="10" t="s">
        <v>12</v>
      </c>
      <c r="AG4" s="10" t="s">
        <v>20</v>
      </c>
      <c r="AH4" s="10" t="s">
        <v>28</v>
      </c>
      <c r="AJ4" s="3" t="s">
        <v>41</v>
      </c>
      <c r="AL4" s="1">
        <v>1</v>
      </c>
    </row>
    <row r="5" spans="1:38" ht="14.25" customHeight="1">
      <c r="A5" s="6">
        <v>1</v>
      </c>
      <c r="B5" s="13" t="str">
        <f t="shared" ref="B5:B16" si="3">+IF($I$2="Formato 1",X3,IF($I$2="Formato 2",AA3,IF($I$2="Formato 3",AD3,IF($I$2="Formato 4",AG3,""))))</f>
        <v>Rojo</v>
      </c>
      <c r="C5" s="14" t="s">
        <v>50</v>
      </c>
      <c r="D5" s="15" t="str">
        <f t="shared" ref="D5:D16" si="4">+IF($I$2="Formato 1",Y3,IF($I$2="Formato 2",AB3,IF($I$2="Formato 3",AE3,IF($I$2="Formato 4",AH3,""))))</f>
        <v>Negro</v>
      </c>
      <c r="E5" s="16">
        <v>0</v>
      </c>
      <c r="F5" s="17"/>
      <c r="G5" s="18">
        <v>2</v>
      </c>
      <c r="H5" s="19">
        <f t="shared" ref="H5:H16" si="5">+IF(E5="","",IF(E5&gt;G5,3,IF(E5=G5,1,0)))</f>
        <v>0</v>
      </c>
      <c r="I5" s="19">
        <f t="shared" ref="I5:I16" si="6">+IF(G5="","",IF(E5&lt;G5,3,IF(E5=G5,1,0)))</f>
        <v>3</v>
      </c>
      <c r="K5" s="6">
        <v>1</v>
      </c>
      <c r="L5" s="20" t="s">
        <v>3</v>
      </c>
      <c r="M5" s="21" t="str">
        <f>+IFERROR(VLOOKUP(L5,Registro!$B$3:$C$34,2,0),"")</f>
        <v>Negro</v>
      </c>
      <c r="N5" s="20">
        <v>2</v>
      </c>
      <c r="O5" s="22"/>
      <c r="S5" s="12">
        <f t="shared" si="0"/>
        <v>11.003500000000001</v>
      </c>
      <c r="T5" s="9">
        <f t="shared" si="1"/>
        <v>1</v>
      </c>
      <c r="U5" s="9" t="str">
        <f t="shared" si="2"/>
        <v>Negro</v>
      </c>
      <c r="W5" s="6">
        <v>3</v>
      </c>
      <c r="X5" s="10" t="s">
        <v>20</v>
      </c>
      <c r="Y5" s="10" t="s">
        <v>12</v>
      </c>
      <c r="AA5" s="10" t="s">
        <v>4</v>
      </c>
      <c r="AB5" s="10" t="s">
        <v>28</v>
      </c>
      <c r="AD5" s="10" t="s">
        <v>28</v>
      </c>
      <c r="AE5" s="10" t="s">
        <v>20</v>
      </c>
      <c r="AG5" s="10" t="s">
        <v>12</v>
      </c>
      <c r="AH5" s="10" t="s">
        <v>20</v>
      </c>
      <c r="AJ5" s="3" t="s">
        <v>38</v>
      </c>
      <c r="AL5" s="1">
        <v>2</v>
      </c>
    </row>
    <row r="6" spans="1:38" ht="14.25" customHeight="1">
      <c r="A6" s="6">
        <v>2</v>
      </c>
      <c r="B6" s="23" t="str">
        <f t="shared" si="3"/>
        <v>Azul</v>
      </c>
      <c r="C6" s="6" t="s">
        <v>50</v>
      </c>
      <c r="D6" s="24" t="str">
        <f t="shared" si="4"/>
        <v>Amarillo</v>
      </c>
      <c r="E6" s="25">
        <v>1</v>
      </c>
      <c r="F6" s="10"/>
      <c r="G6" s="26">
        <v>0</v>
      </c>
      <c r="H6" s="19">
        <f t="shared" si="5"/>
        <v>3</v>
      </c>
      <c r="I6" s="19">
        <f t="shared" si="6"/>
        <v>0</v>
      </c>
      <c r="K6" s="6">
        <v>2</v>
      </c>
      <c r="L6" s="20" t="s">
        <v>5</v>
      </c>
      <c r="M6" s="22" t="str">
        <f>+IFERROR(VLOOKUP(L6,Registro!$B$3:$C$34,2,0),"")</f>
        <v>Negro</v>
      </c>
      <c r="N6" s="22"/>
      <c r="O6" s="20">
        <v>1</v>
      </c>
      <c r="S6" s="27">
        <f t="shared" si="0"/>
        <v>9.003400000000001</v>
      </c>
      <c r="T6" s="28">
        <f t="shared" si="1"/>
        <v>2</v>
      </c>
      <c r="U6" s="28" t="str">
        <f t="shared" si="2"/>
        <v>Amarillo</v>
      </c>
      <c r="W6" s="6">
        <v>4</v>
      </c>
      <c r="X6" s="10" t="s">
        <v>28</v>
      </c>
      <c r="Y6" s="10" t="s">
        <v>4</v>
      </c>
      <c r="AA6" s="10" t="s">
        <v>12</v>
      </c>
      <c r="AB6" s="10" t="s">
        <v>20</v>
      </c>
      <c r="AD6" s="10" t="s">
        <v>4</v>
      </c>
      <c r="AE6" s="10" t="s">
        <v>12</v>
      </c>
      <c r="AG6" s="10" t="s">
        <v>4</v>
      </c>
      <c r="AH6" s="10" t="s">
        <v>28</v>
      </c>
      <c r="AJ6" s="3" t="s">
        <v>42</v>
      </c>
      <c r="AL6" s="1">
        <v>3</v>
      </c>
    </row>
    <row r="7" spans="1:38" ht="14.25" customHeight="1">
      <c r="A7" s="6">
        <v>3</v>
      </c>
      <c r="B7" s="23" t="str">
        <f t="shared" si="3"/>
        <v>Rojo</v>
      </c>
      <c r="C7" s="6" t="s">
        <v>50</v>
      </c>
      <c r="D7" s="24" t="str">
        <f t="shared" si="4"/>
        <v>Azul</v>
      </c>
      <c r="E7" s="25">
        <v>3</v>
      </c>
      <c r="F7" s="10"/>
      <c r="G7" s="26">
        <v>1</v>
      </c>
      <c r="H7" s="19">
        <f t="shared" si="5"/>
        <v>3</v>
      </c>
      <c r="I7" s="19">
        <f t="shared" si="6"/>
        <v>0</v>
      </c>
      <c r="K7" s="6">
        <v>3</v>
      </c>
      <c r="L7" s="20" t="s">
        <v>10</v>
      </c>
      <c r="M7" s="29" t="str">
        <f>+IFERROR(VLOOKUP(L7,Registro!$B$3:$C$34,2,0),"")</f>
        <v>Negro</v>
      </c>
      <c r="N7" s="22"/>
      <c r="O7" s="20">
        <v>1</v>
      </c>
      <c r="W7" s="6">
        <v>5</v>
      </c>
      <c r="X7" s="10" t="s">
        <v>28</v>
      </c>
      <c r="Y7" s="10" t="s">
        <v>12</v>
      </c>
      <c r="AA7" s="10" t="s">
        <v>12</v>
      </c>
      <c r="AB7" s="10" t="s">
        <v>28</v>
      </c>
      <c r="AD7" s="10" t="s">
        <v>4</v>
      </c>
      <c r="AE7" s="10" t="s">
        <v>20</v>
      </c>
      <c r="AG7" s="10" t="s">
        <v>4</v>
      </c>
      <c r="AH7" s="10" t="s">
        <v>20</v>
      </c>
      <c r="AL7" s="1">
        <v>4</v>
      </c>
    </row>
    <row r="8" spans="1:38" ht="14.25" customHeight="1">
      <c r="A8" s="6">
        <v>4</v>
      </c>
      <c r="B8" s="23" t="str">
        <f t="shared" si="3"/>
        <v>Negro</v>
      </c>
      <c r="C8" s="6" t="s">
        <v>50</v>
      </c>
      <c r="D8" s="24" t="str">
        <f t="shared" si="4"/>
        <v>Amarillo</v>
      </c>
      <c r="E8" s="25">
        <v>0</v>
      </c>
      <c r="F8" s="10"/>
      <c r="G8" s="26">
        <v>0</v>
      </c>
      <c r="H8" s="19">
        <f t="shared" si="5"/>
        <v>1</v>
      </c>
      <c r="I8" s="19">
        <f t="shared" si="6"/>
        <v>1</v>
      </c>
      <c r="K8" s="6">
        <v>4</v>
      </c>
      <c r="L8" s="20" t="s">
        <v>19</v>
      </c>
      <c r="M8" s="29" t="str">
        <f>+IFERROR(VLOOKUP(L8,Registro!$B$3:$C$34,2,0),"")</f>
        <v>Azul</v>
      </c>
      <c r="N8" s="20">
        <v>2</v>
      </c>
      <c r="O8" s="20">
        <v>1</v>
      </c>
      <c r="W8" s="6">
        <v>6</v>
      </c>
      <c r="X8" s="10" t="s">
        <v>20</v>
      </c>
      <c r="Y8" s="10" t="s">
        <v>4</v>
      </c>
      <c r="AA8" s="10" t="s">
        <v>4</v>
      </c>
      <c r="AB8" s="10" t="s">
        <v>20</v>
      </c>
      <c r="AD8" s="10" t="s">
        <v>28</v>
      </c>
      <c r="AE8" s="10" t="s">
        <v>12</v>
      </c>
      <c r="AG8" s="10" t="s">
        <v>12</v>
      </c>
      <c r="AH8" s="10" t="s">
        <v>28</v>
      </c>
      <c r="AL8" s="1">
        <v>5</v>
      </c>
    </row>
    <row r="9" spans="1:38" ht="14.25" customHeight="1">
      <c r="A9" s="6">
        <v>5</v>
      </c>
      <c r="B9" s="23" t="str">
        <f t="shared" si="3"/>
        <v>Negro</v>
      </c>
      <c r="C9" s="6" t="s">
        <v>50</v>
      </c>
      <c r="D9" s="24" t="str">
        <f t="shared" si="4"/>
        <v>Azul</v>
      </c>
      <c r="E9" s="25">
        <v>0</v>
      </c>
      <c r="F9" s="10"/>
      <c r="G9" s="26">
        <v>1</v>
      </c>
      <c r="H9" s="19">
        <f t="shared" si="5"/>
        <v>0</v>
      </c>
      <c r="I9" s="19">
        <f t="shared" si="6"/>
        <v>3</v>
      </c>
      <c r="K9" s="6">
        <v>5</v>
      </c>
      <c r="L9" s="20" t="s">
        <v>23</v>
      </c>
      <c r="M9" s="29" t="str">
        <f>+IFERROR(VLOOKUP(L9,Registro!$B$3:$C$34,2,0),"")</f>
        <v>Azul</v>
      </c>
      <c r="N9" s="20">
        <v>1</v>
      </c>
      <c r="O9" s="22"/>
      <c r="W9" s="6">
        <v>7</v>
      </c>
      <c r="X9" s="10" t="s">
        <v>20</v>
      </c>
      <c r="Y9" s="10" t="s">
        <v>28</v>
      </c>
      <c r="AA9" s="10" t="s">
        <v>4</v>
      </c>
      <c r="AB9" s="10" t="s">
        <v>12</v>
      </c>
      <c r="AD9" s="10" t="s">
        <v>28</v>
      </c>
      <c r="AE9" s="10" t="s">
        <v>4</v>
      </c>
      <c r="AG9" s="10" t="s">
        <v>12</v>
      </c>
      <c r="AH9" s="10" t="s">
        <v>4</v>
      </c>
      <c r="AL9" s="1">
        <v>6</v>
      </c>
    </row>
    <row r="10" spans="1:38" ht="14.25" customHeight="1">
      <c r="A10" s="6">
        <v>6</v>
      </c>
      <c r="B10" s="23" t="str">
        <f t="shared" si="3"/>
        <v>Rojo</v>
      </c>
      <c r="C10" s="6" t="s">
        <v>50</v>
      </c>
      <c r="D10" s="24" t="str">
        <f t="shared" si="4"/>
        <v>Amarillo</v>
      </c>
      <c r="E10" s="25">
        <v>0</v>
      </c>
      <c r="F10" s="10"/>
      <c r="G10" s="26">
        <v>1</v>
      </c>
      <c r="H10" s="19">
        <f t="shared" si="5"/>
        <v>0</v>
      </c>
      <c r="I10" s="19">
        <f t="shared" si="6"/>
        <v>3</v>
      </c>
      <c r="K10" s="6">
        <v>6</v>
      </c>
      <c r="L10" s="20" t="s">
        <v>31</v>
      </c>
      <c r="M10" s="29" t="str">
        <f>+IFERROR(VLOOKUP(L10,Registro!$B$3:$C$34,2,0),"")</f>
        <v>Rojo</v>
      </c>
      <c r="N10" s="20">
        <v>1</v>
      </c>
      <c r="O10" s="22"/>
      <c r="Q10" s="30"/>
      <c r="W10" s="6">
        <v>8</v>
      </c>
      <c r="X10" s="10" t="s">
        <v>12</v>
      </c>
      <c r="Y10" s="10" t="s">
        <v>4</v>
      </c>
      <c r="AA10" s="10" t="s">
        <v>28</v>
      </c>
      <c r="AB10" s="10" t="s">
        <v>20</v>
      </c>
      <c r="AD10" s="10" t="s">
        <v>20</v>
      </c>
      <c r="AE10" s="10" t="s">
        <v>12</v>
      </c>
      <c r="AG10" s="10" t="s">
        <v>20</v>
      </c>
      <c r="AH10" s="10" t="s">
        <v>28</v>
      </c>
      <c r="AL10" s="1">
        <v>7</v>
      </c>
    </row>
    <row r="11" spans="1:38" ht="14.25" customHeight="1">
      <c r="A11" s="6">
        <v>7</v>
      </c>
      <c r="B11" s="23" t="str">
        <f t="shared" si="3"/>
        <v>Rojo</v>
      </c>
      <c r="C11" s="6" t="s">
        <v>50</v>
      </c>
      <c r="D11" s="24" t="str">
        <f t="shared" si="4"/>
        <v>Negro</v>
      </c>
      <c r="E11" s="25">
        <v>0</v>
      </c>
      <c r="F11" s="10"/>
      <c r="G11" s="26">
        <v>1</v>
      </c>
      <c r="H11" s="19">
        <f t="shared" si="5"/>
        <v>0</v>
      </c>
      <c r="I11" s="19">
        <f t="shared" si="6"/>
        <v>3</v>
      </c>
      <c r="K11" s="6">
        <v>7</v>
      </c>
      <c r="L11" s="20" t="s">
        <v>30</v>
      </c>
      <c r="M11" s="29" t="str">
        <f>+IFERROR(VLOOKUP(L11,Registro!$B$3:$C$34,2,0),"")</f>
        <v>Rojo</v>
      </c>
      <c r="N11" s="20">
        <v>2</v>
      </c>
      <c r="O11" s="22"/>
      <c r="Q11" s="31"/>
      <c r="W11" s="6">
        <v>9</v>
      </c>
      <c r="X11" s="10" t="s">
        <v>20</v>
      </c>
      <c r="Y11" s="10" t="s">
        <v>12</v>
      </c>
      <c r="AA11" s="10" t="s">
        <v>4</v>
      </c>
      <c r="AB11" s="10" t="s">
        <v>28</v>
      </c>
      <c r="AD11" s="10" t="s">
        <v>28</v>
      </c>
      <c r="AE11" s="10" t="s">
        <v>20</v>
      </c>
      <c r="AG11" s="10" t="s">
        <v>12</v>
      </c>
      <c r="AH11" s="10" t="s">
        <v>20</v>
      </c>
      <c r="AL11" s="1">
        <v>8</v>
      </c>
    </row>
    <row r="12" spans="1:38" ht="14.25" customHeight="1">
      <c r="A12" s="6">
        <v>8</v>
      </c>
      <c r="B12" s="23" t="str">
        <f t="shared" si="3"/>
        <v>Azul</v>
      </c>
      <c r="C12" s="6" t="s">
        <v>50</v>
      </c>
      <c r="D12" s="24" t="str">
        <f t="shared" si="4"/>
        <v>Amarillo</v>
      </c>
      <c r="E12" s="25">
        <v>0</v>
      </c>
      <c r="F12" s="10"/>
      <c r="G12" s="26">
        <v>0</v>
      </c>
      <c r="H12" s="19">
        <f t="shared" si="5"/>
        <v>1</v>
      </c>
      <c r="I12" s="19">
        <f t="shared" si="6"/>
        <v>1</v>
      </c>
      <c r="K12" s="6">
        <v>8</v>
      </c>
      <c r="L12" s="20" t="s">
        <v>67</v>
      </c>
      <c r="M12" s="22" t="str">
        <f>+IFERROR(VLOOKUP(L12,Registro!$B$3:$C$34,2,0),"")</f>
        <v>Rojo</v>
      </c>
      <c r="N12" s="22"/>
      <c r="O12" s="20">
        <v>1</v>
      </c>
      <c r="Q12" s="31"/>
      <c r="W12" s="6">
        <v>10</v>
      </c>
      <c r="X12" s="10" t="s">
        <v>28</v>
      </c>
      <c r="Y12" s="10" t="s">
        <v>4</v>
      </c>
      <c r="AA12" s="10" t="s">
        <v>12</v>
      </c>
      <c r="AB12" s="10" t="s">
        <v>20</v>
      </c>
      <c r="AD12" s="10" t="s">
        <v>4</v>
      </c>
      <c r="AE12" s="10" t="s">
        <v>12</v>
      </c>
      <c r="AG12" s="10" t="s">
        <v>4</v>
      </c>
      <c r="AH12" s="10" t="s">
        <v>28</v>
      </c>
      <c r="AL12" s="1">
        <v>9</v>
      </c>
    </row>
    <row r="13" spans="1:38" ht="14.25" customHeight="1">
      <c r="A13" s="6">
        <v>9</v>
      </c>
      <c r="B13" s="23" t="str">
        <f t="shared" si="3"/>
        <v>Rojo</v>
      </c>
      <c r="C13" s="6" t="s">
        <v>50</v>
      </c>
      <c r="D13" s="24" t="str">
        <f t="shared" si="4"/>
        <v>Azul</v>
      </c>
      <c r="E13" s="25">
        <v>0</v>
      </c>
      <c r="F13" s="10"/>
      <c r="G13" s="26">
        <v>0</v>
      </c>
      <c r="H13" s="19">
        <f t="shared" si="5"/>
        <v>1</v>
      </c>
      <c r="I13" s="19">
        <f t="shared" si="6"/>
        <v>1</v>
      </c>
      <c r="K13" s="6">
        <v>9</v>
      </c>
      <c r="L13" s="20" t="s">
        <v>21</v>
      </c>
      <c r="M13" s="22" t="str">
        <f>+IFERROR(VLOOKUP(L13,Registro!$B$3:$C$34,2,0),"")</f>
        <v>Azul</v>
      </c>
      <c r="N13" s="20">
        <v>0</v>
      </c>
      <c r="O13" s="20">
        <v>1</v>
      </c>
      <c r="W13" s="6">
        <v>11</v>
      </c>
      <c r="X13" s="10" t="s">
        <v>28</v>
      </c>
      <c r="Y13" s="10" t="s">
        <v>12</v>
      </c>
      <c r="AA13" s="10" t="s">
        <v>12</v>
      </c>
      <c r="AB13" s="10" t="s">
        <v>28</v>
      </c>
      <c r="AD13" s="10" t="s">
        <v>4</v>
      </c>
      <c r="AE13" s="10" t="s">
        <v>20</v>
      </c>
      <c r="AG13" s="10" t="s">
        <v>4</v>
      </c>
      <c r="AH13" s="10" t="s">
        <v>20</v>
      </c>
    </row>
    <row r="14" spans="1:38" ht="14.25" customHeight="1">
      <c r="A14" s="6">
        <v>10</v>
      </c>
      <c r="B14" s="23" t="str">
        <f t="shared" si="3"/>
        <v>Negro</v>
      </c>
      <c r="C14" s="6" t="s">
        <v>50</v>
      </c>
      <c r="D14" s="24" t="str">
        <f t="shared" si="4"/>
        <v>Amarillo</v>
      </c>
      <c r="E14" s="25">
        <v>0</v>
      </c>
      <c r="F14" s="10"/>
      <c r="G14" s="26">
        <v>0</v>
      </c>
      <c r="H14" s="19">
        <f t="shared" si="5"/>
        <v>1</v>
      </c>
      <c r="I14" s="19">
        <f t="shared" si="6"/>
        <v>1</v>
      </c>
      <c r="K14" s="6">
        <v>10</v>
      </c>
      <c r="L14" s="20" t="s">
        <v>25</v>
      </c>
      <c r="M14" s="22" t="str">
        <f>+IFERROR(VLOOKUP(L14,Registro!$B$3:$C$34,2,0),"")</f>
        <v>Azul</v>
      </c>
      <c r="N14" s="22"/>
      <c r="O14" s="20">
        <v>1</v>
      </c>
      <c r="W14" s="6">
        <v>12</v>
      </c>
      <c r="X14" s="10" t="s">
        <v>20</v>
      </c>
      <c r="Y14" s="10" t="s">
        <v>4</v>
      </c>
      <c r="AA14" s="10" t="s">
        <v>4</v>
      </c>
      <c r="AB14" s="10" t="s">
        <v>20</v>
      </c>
      <c r="AD14" s="10" t="s">
        <v>28</v>
      </c>
      <c r="AE14" s="10" t="s">
        <v>12</v>
      </c>
      <c r="AG14" s="10" t="s">
        <v>12</v>
      </c>
      <c r="AH14" s="10" t="s">
        <v>28</v>
      </c>
    </row>
    <row r="15" spans="1:38" ht="14.25" customHeight="1">
      <c r="A15" s="6">
        <v>11</v>
      </c>
      <c r="B15" s="23" t="str">
        <f t="shared" si="3"/>
        <v>Negro</v>
      </c>
      <c r="C15" s="6" t="s">
        <v>50</v>
      </c>
      <c r="D15" s="24" t="str">
        <f t="shared" si="4"/>
        <v>Azul</v>
      </c>
      <c r="E15" s="25">
        <v>2</v>
      </c>
      <c r="F15" s="10"/>
      <c r="G15" s="26">
        <v>1</v>
      </c>
      <c r="H15" s="19">
        <f t="shared" si="5"/>
        <v>3</v>
      </c>
      <c r="I15" s="19">
        <f t="shared" si="6"/>
        <v>0</v>
      </c>
      <c r="K15" s="6">
        <v>11</v>
      </c>
      <c r="L15" s="20" t="s">
        <v>17</v>
      </c>
      <c r="M15" s="22" t="str">
        <f>+IFERROR(VLOOKUP(L15,Registro!$B$3:$C$34,2,0),"")</f>
        <v>Amarillo</v>
      </c>
      <c r="N15" s="20">
        <v>1</v>
      </c>
      <c r="O15" s="22"/>
    </row>
    <row r="16" spans="1:38" ht="14.25" customHeight="1">
      <c r="A16" s="6">
        <v>12</v>
      </c>
      <c r="B16" s="32" t="str">
        <f t="shared" si="3"/>
        <v>Rojo</v>
      </c>
      <c r="C16" s="33" t="s">
        <v>50</v>
      </c>
      <c r="D16" s="34" t="str">
        <f t="shared" si="4"/>
        <v>Amarillo</v>
      </c>
      <c r="E16" s="35">
        <v>0</v>
      </c>
      <c r="F16" s="7"/>
      <c r="G16" s="36">
        <v>3</v>
      </c>
      <c r="H16" s="19">
        <f t="shared" si="5"/>
        <v>0</v>
      </c>
      <c r="I16" s="19">
        <f t="shared" si="6"/>
        <v>3</v>
      </c>
      <c r="K16" s="6">
        <v>12</v>
      </c>
      <c r="L16" s="20" t="s">
        <v>13</v>
      </c>
      <c r="M16" s="22" t="str">
        <f>+IFERROR(VLOOKUP(L16,Registro!$B$3:$C$34,2,0),"")</f>
        <v>Amarillo</v>
      </c>
      <c r="N16" s="20">
        <v>1</v>
      </c>
      <c r="O16" s="20">
        <v>2</v>
      </c>
    </row>
    <row r="17" spans="2:15" ht="14.25" customHeight="1">
      <c r="K17" s="6">
        <v>13</v>
      </c>
      <c r="L17" s="20" t="s">
        <v>7</v>
      </c>
      <c r="M17" s="22" t="str">
        <f>+IFERROR(VLOOKUP(L17,Registro!$B$3:$C$34,2,0),"")</f>
        <v>Negro</v>
      </c>
      <c r="N17" s="20">
        <v>1</v>
      </c>
      <c r="O17" s="22"/>
    </row>
    <row r="18" spans="2:15" ht="14.25" customHeight="1">
      <c r="E18" s="64" t="s">
        <v>43</v>
      </c>
      <c r="F18" s="55"/>
      <c r="G18" s="55"/>
      <c r="H18" s="55"/>
      <c r="I18" s="56"/>
      <c r="J18" s="10"/>
      <c r="K18" s="6">
        <v>14</v>
      </c>
      <c r="L18" s="20" t="s">
        <v>22</v>
      </c>
      <c r="M18" s="22" t="str">
        <f>+IFERROR(VLOOKUP(L18,Registro!$B$3:$C$34,2,0),"")</f>
        <v>Azul</v>
      </c>
      <c r="N18" s="20">
        <v>1</v>
      </c>
      <c r="O18" s="22"/>
    </row>
    <row r="19" spans="2:15" ht="14.25" customHeight="1">
      <c r="B19" s="64" t="s">
        <v>2</v>
      </c>
      <c r="C19" s="55"/>
      <c r="D19" s="56"/>
      <c r="E19" s="64" t="s">
        <v>51</v>
      </c>
      <c r="F19" s="56"/>
      <c r="G19" s="64" t="s">
        <v>52</v>
      </c>
      <c r="H19" s="56"/>
      <c r="I19" s="11" t="s">
        <v>53</v>
      </c>
      <c r="J19" s="11" t="s">
        <v>54</v>
      </c>
      <c r="K19" s="6">
        <v>15</v>
      </c>
      <c r="L19" s="20" t="s">
        <v>6</v>
      </c>
      <c r="M19" s="22" t="str">
        <f>+IFERROR(VLOOKUP(L19,Registro!$B$3:$C$34,2,0),"")</f>
        <v>Negro</v>
      </c>
      <c r="N19" s="20">
        <v>2</v>
      </c>
      <c r="O19" s="22"/>
    </row>
    <row r="20" spans="2:15" ht="14.25" customHeight="1">
      <c r="B20" s="60" t="s">
        <v>20</v>
      </c>
      <c r="C20" s="61"/>
      <c r="D20" s="62"/>
      <c r="E20" s="57">
        <f t="shared" ref="E20:E23" si="7">+SUMIF($B$5:$B$16,B20,$E$5:$E$16)+SUMIF($D$5:$D$16,B20,$G$5:$G$16)</f>
        <v>4</v>
      </c>
      <c r="F20" s="59"/>
      <c r="G20" s="57">
        <f t="shared" ref="G20:G23" si="8">+SUMIF($B$5:$B$16,B20,$G$5:$G$16)+SUMIF($D$5:$D$16,B20,$E$5:$E$16)</f>
        <v>5</v>
      </c>
      <c r="H20" s="59"/>
      <c r="I20" s="37">
        <f t="shared" ref="I20:I24" si="9">+E20-G20</f>
        <v>-1</v>
      </c>
      <c r="J20" s="8">
        <f t="shared" ref="J20:J23" si="10">+SUMIF($B$5:$B$16,B20,$H$5:$H$16)+SUMIF($D$5:$D$16,B20,$I$5:$I$16)</f>
        <v>8</v>
      </c>
      <c r="K20" s="6">
        <v>16</v>
      </c>
      <c r="L20" s="20" t="s">
        <v>9</v>
      </c>
      <c r="M20" s="22" t="str">
        <f>+IFERROR(VLOOKUP(L20,Registro!$B$3:$C$34,2,0),"")</f>
        <v>Negro</v>
      </c>
      <c r="N20" s="22"/>
      <c r="O20" s="20">
        <v>1</v>
      </c>
    </row>
    <row r="21" spans="2:15" ht="14.25" customHeight="1">
      <c r="B21" s="60" t="s">
        <v>28</v>
      </c>
      <c r="C21" s="61"/>
      <c r="D21" s="62"/>
      <c r="E21" s="60">
        <f t="shared" si="7"/>
        <v>3</v>
      </c>
      <c r="F21" s="62"/>
      <c r="G21" s="60">
        <f t="shared" si="8"/>
        <v>8</v>
      </c>
      <c r="H21" s="62"/>
      <c r="I21" s="9">
        <f t="shared" si="9"/>
        <v>-5</v>
      </c>
      <c r="J21" s="12">
        <f t="shared" si="10"/>
        <v>4</v>
      </c>
      <c r="K21" s="6">
        <v>17</v>
      </c>
      <c r="L21" s="20" t="s">
        <v>11</v>
      </c>
      <c r="M21" s="22" t="str">
        <f>+IFERROR(VLOOKUP(L21,Registro!$B$3:$C$34,2,0),"")</f>
        <v>Amarillo</v>
      </c>
      <c r="N21" s="20">
        <v>2</v>
      </c>
      <c r="O21" s="22"/>
    </row>
    <row r="22" spans="2:15" ht="14.25" customHeight="1">
      <c r="B22" s="60" t="s">
        <v>4</v>
      </c>
      <c r="C22" s="61"/>
      <c r="D22" s="62"/>
      <c r="E22" s="60">
        <f t="shared" si="7"/>
        <v>5</v>
      </c>
      <c r="F22" s="62"/>
      <c r="G22" s="60">
        <f t="shared" si="8"/>
        <v>2</v>
      </c>
      <c r="H22" s="62"/>
      <c r="I22" s="9">
        <f t="shared" si="9"/>
        <v>3</v>
      </c>
      <c r="J22" s="12">
        <f t="shared" si="10"/>
        <v>11</v>
      </c>
      <c r="K22" s="6">
        <v>18</v>
      </c>
      <c r="L22" s="20" t="s">
        <v>14</v>
      </c>
      <c r="M22" s="22" t="str">
        <f>+IFERROR(VLOOKUP(L22,Registro!$B$3:$C$34,2,0),"")</f>
        <v>Amarillo</v>
      </c>
      <c r="N22" s="22"/>
      <c r="O22" s="20">
        <v>1</v>
      </c>
    </row>
    <row r="23" spans="2:15" ht="14.25" customHeight="1">
      <c r="B23" s="51" t="s">
        <v>12</v>
      </c>
      <c r="C23" s="52"/>
      <c r="D23" s="53"/>
      <c r="E23" s="51">
        <f t="shared" si="7"/>
        <v>4</v>
      </c>
      <c r="F23" s="53"/>
      <c r="G23" s="51">
        <f t="shared" si="8"/>
        <v>1</v>
      </c>
      <c r="H23" s="53"/>
      <c r="I23" s="28">
        <f t="shared" si="9"/>
        <v>3</v>
      </c>
      <c r="J23" s="27">
        <f t="shared" si="10"/>
        <v>9</v>
      </c>
      <c r="K23" s="6">
        <v>19</v>
      </c>
      <c r="L23" s="22"/>
      <c r="M23" s="22"/>
      <c r="N23" s="22"/>
      <c r="O23" s="22"/>
    </row>
    <row r="24" spans="2:15" ht="14.25" customHeight="1">
      <c r="E24" s="65">
        <f>+SUM(E20:F23)</f>
        <v>16</v>
      </c>
      <c r="F24" s="58"/>
      <c r="G24" s="65">
        <f>+SUM(G20:H23)</f>
        <v>16</v>
      </c>
      <c r="H24" s="58"/>
      <c r="I24" s="38">
        <f t="shared" si="9"/>
        <v>0</v>
      </c>
      <c r="K24" s="6">
        <v>20</v>
      </c>
      <c r="L24" s="22"/>
      <c r="M24" s="22"/>
      <c r="N24" s="22"/>
      <c r="O24" s="22"/>
    </row>
    <row r="25" spans="2:15" ht="14.25" customHeight="1">
      <c r="E25" s="66"/>
      <c r="F25" s="61"/>
      <c r="K25" s="6">
        <v>21</v>
      </c>
      <c r="L25" s="22"/>
      <c r="M25" s="22"/>
      <c r="N25" s="22"/>
      <c r="O25" s="22"/>
    </row>
    <row r="26" spans="2:15" ht="14.25" customHeight="1">
      <c r="B26" s="67" t="s">
        <v>55</v>
      </c>
      <c r="C26" s="52"/>
      <c r="D26" s="52"/>
      <c r="E26" s="52"/>
      <c r="F26" s="52"/>
      <c r="G26" s="52"/>
      <c r="H26" s="52"/>
      <c r="I26" s="52"/>
      <c r="K26" s="6">
        <v>22</v>
      </c>
      <c r="L26" s="22"/>
      <c r="M26" s="22"/>
      <c r="N26" s="22"/>
      <c r="O26" s="22"/>
    </row>
    <row r="27" spans="2:15" ht="14.25" customHeight="1">
      <c r="B27" s="64" t="s">
        <v>56</v>
      </c>
      <c r="C27" s="55"/>
      <c r="D27" s="56"/>
      <c r="E27" s="64" t="s">
        <v>57</v>
      </c>
      <c r="F27" s="56"/>
      <c r="G27" s="64" t="s">
        <v>58</v>
      </c>
      <c r="H27" s="56"/>
      <c r="I27" s="11" t="s">
        <v>53</v>
      </c>
      <c r="K27" s="6">
        <v>23</v>
      </c>
      <c r="L27" s="22"/>
      <c r="M27" s="22"/>
      <c r="N27" s="22"/>
      <c r="O27" s="22"/>
    </row>
    <row r="28" spans="2:15" ht="14.25" customHeight="1">
      <c r="B28" s="60" t="s">
        <v>20</v>
      </c>
      <c r="C28" s="61"/>
      <c r="D28" s="62"/>
      <c r="E28" s="57">
        <f t="shared" ref="E28:E31" si="11">+E20</f>
        <v>4</v>
      </c>
      <c r="F28" s="59"/>
      <c r="G28" s="57">
        <f t="shared" ref="G28:G31" si="12">+SUMIF($M$5:$M$32,B28,$N$5:$N$32)</f>
        <v>4</v>
      </c>
      <c r="H28" s="59"/>
      <c r="I28" s="37">
        <f t="shared" ref="I28:I31" si="13">+E28-G28</f>
        <v>0</v>
      </c>
      <c r="K28" s="6">
        <v>24</v>
      </c>
      <c r="L28" s="22"/>
      <c r="M28" s="22" t="str">
        <f>+IFERROR(VLOOKUP(L28,Registro!$B$3:$C$34,2,0),"")</f>
        <v/>
      </c>
      <c r="N28" s="22"/>
      <c r="O28" s="22"/>
    </row>
    <row r="29" spans="2:15" ht="14.25" customHeight="1">
      <c r="B29" s="60" t="s">
        <v>28</v>
      </c>
      <c r="C29" s="61"/>
      <c r="D29" s="62"/>
      <c r="E29" s="60">
        <f t="shared" si="11"/>
        <v>3</v>
      </c>
      <c r="F29" s="62"/>
      <c r="G29" s="60">
        <f t="shared" si="12"/>
        <v>3</v>
      </c>
      <c r="H29" s="62"/>
      <c r="I29" s="9">
        <f t="shared" si="13"/>
        <v>0</v>
      </c>
      <c r="K29" s="6">
        <v>25</v>
      </c>
      <c r="L29" s="22"/>
      <c r="M29" s="22" t="str">
        <f>+IFERROR(VLOOKUP(L29,Registro!$B$3:$C$34,2,0),"")</f>
        <v/>
      </c>
      <c r="N29" s="22"/>
      <c r="O29" s="22"/>
    </row>
    <row r="30" spans="2:15" ht="14.25" customHeight="1">
      <c r="B30" s="60" t="s">
        <v>4</v>
      </c>
      <c r="C30" s="61"/>
      <c r="D30" s="62"/>
      <c r="E30" s="60">
        <f t="shared" si="11"/>
        <v>5</v>
      </c>
      <c r="F30" s="62"/>
      <c r="G30" s="60">
        <f t="shared" si="12"/>
        <v>5</v>
      </c>
      <c r="H30" s="62"/>
      <c r="I30" s="9">
        <f t="shared" si="13"/>
        <v>0</v>
      </c>
      <c r="K30" s="6">
        <v>26</v>
      </c>
      <c r="L30" s="22"/>
      <c r="M30" s="22" t="str">
        <f>+IFERROR(VLOOKUP(L30,Registro!$B$3:$C$34,2,0),"")</f>
        <v/>
      </c>
      <c r="N30" s="22"/>
      <c r="O30" s="22"/>
    </row>
    <row r="31" spans="2:15" ht="14.25" customHeight="1">
      <c r="B31" s="51" t="s">
        <v>12</v>
      </c>
      <c r="C31" s="52"/>
      <c r="D31" s="53"/>
      <c r="E31" s="51">
        <f t="shared" si="11"/>
        <v>4</v>
      </c>
      <c r="F31" s="53"/>
      <c r="G31" s="51">
        <f t="shared" si="12"/>
        <v>4</v>
      </c>
      <c r="H31" s="53"/>
      <c r="I31" s="28">
        <f t="shared" si="13"/>
        <v>0</v>
      </c>
      <c r="K31" s="6">
        <v>27</v>
      </c>
      <c r="L31" s="22"/>
      <c r="M31" s="22" t="str">
        <f>+IFERROR(VLOOKUP(L31,Registro!$B$3:$C$34,2,0),"")</f>
        <v/>
      </c>
      <c r="N31" s="22"/>
      <c r="O31" s="22"/>
    </row>
    <row r="32" spans="2:15" ht="14.25" customHeight="1">
      <c r="K32" s="6">
        <v>28</v>
      </c>
      <c r="L32" s="29"/>
      <c r="M32" s="29" t="str">
        <f>+IFERROR(VLOOKUP(L32,Registro!$B$3:$C$34,2,0),"")</f>
        <v/>
      </c>
      <c r="N32" s="29"/>
      <c r="O32" s="29"/>
    </row>
    <row r="33" spans="1:15" ht="14.25" customHeight="1">
      <c r="B33" s="54" t="s">
        <v>59</v>
      </c>
      <c r="C33" s="55"/>
      <c r="D33" s="56"/>
      <c r="E33" s="54" t="s">
        <v>60</v>
      </c>
      <c r="F33" s="56"/>
    </row>
    <row r="34" spans="1:15" ht="14.25" customHeight="1">
      <c r="A34" s="39">
        <v>1</v>
      </c>
      <c r="B34" s="57" t="s">
        <v>61</v>
      </c>
      <c r="C34" s="58"/>
      <c r="D34" s="59"/>
      <c r="E34" s="57" t="str">
        <f t="shared" ref="E34:E37" si="14">+VLOOKUP(A34,$T$3:$U$6,2,0)</f>
        <v>Negro</v>
      </c>
      <c r="F34" s="59"/>
      <c r="K34" s="40" t="s">
        <v>62</v>
      </c>
      <c r="L34" s="41"/>
      <c r="M34" s="42"/>
      <c r="N34" s="42"/>
      <c r="O34" s="43"/>
    </row>
    <row r="35" spans="1:15" ht="14.25" customHeight="1">
      <c r="A35" s="39">
        <v>2</v>
      </c>
      <c r="B35" s="60" t="s">
        <v>63</v>
      </c>
      <c r="C35" s="61"/>
      <c r="D35" s="62"/>
      <c r="E35" s="60" t="str">
        <f t="shared" si="14"/>
        <v>Amarillo</v>
      </c>
      <c r="F35" s="62"/>
      <c r="L35" s="44"/>
      <c r="M35" s="45"/>
      <c r="N35" s="45"/>
      <c r="O35" s="46"/>
    </row>
    <row r="36" spans="1:15" ht="14.25" customHeight="1">
      <c r="A36" s="39">
        <v>3</v>
      </c>
      <c r="B36" s="60" t="s">
        <v>64</v>
      </c>
      <c r="C36" s="61"/>
      <c r="D36" s="62"/>
      <c r="E36" s="60" t="str">
        <f t="shared" si="14"/>
        <v>Azul</v>
      </c>
      <c r="F36" s="62"/>
      <c r="L36" s="44"/>
      <c r="M36" s="45"/>
      <c r="N36" s="45"/>
      <c r="O36" s="46"/>
    </row>
    <row r="37" spans="1:15" ht="14.25" customHeight="1">
      <c r="A37" s="39">
        <v>4</v>
      </c>
      <c r="B37" s="51" t="s">
        <v>65</v>
      </c>
      <c r="C37" s="52"/>
      <c r="D37" s="53"/>
      <c r="E37" s="51" t="str">
        <f t="shared" si="14"/>
        <v>Rojo</v>
      </c>
      <c r="F37" s="53"/>
      <c r="L37" s="44"/>
      <c r="M37" s="45"/>
      <c r="N37" s="45"/>
      <c r="O37" s="46"/>
    </row>
    <row r="38" spans="1:15" ht="14.25" customHeight="1">
      <c r="B38" s="19" t="s">
        <v>66</v>
      </c>
      <c r="L38" s="47"/>
      <c r="M38" s="48"/>
      <c r="N38" s="48"/>
      <c r="O38" s="49"/>
    </row>
    <row r="39" spans="1:15" ht="14.25" customHeight="1"/>
    <row r="40" spans="1:15" ht="14.25" hidden="1" customHeight="1"/>
    <row r="41" spans="1:15" ht="14.25" hidden="1" customHeight="1"/>
    <row r="42" spans="1:15" ht="14.25" hidden="1" customHeight="1"/>
    <row r="43" spans="1:15" ht="14.25" hidden="1" customHeight="1"/>
    <row r="44" spans="1:15" ht="14.25" hidden="1" customHeight="1"/>
    <row r="45" spans="1:15" ht="14.25" hidden="1" customHeight="1"/>
    <row r="46" spans="1:15" ht="14.25" hidden="1" customHeight="1"/>
    <row r="47" spans="1:15" ht="14.25" hidden="1" customHeight="1"/>
    <row r="48" spans="1:15" ht="14.25" hidden="1" customHeight="1"/>
    <row r="49" ht="14.25" hidden="1" customHeight="1"/>
    <row r="50" ht="14.25" hidden="1" customHeight="1"/>
    <row r="51" ht="14.25" hidden="1" customHeight="1"/>
    <row r="52" ht="14.25" hidden="1" customHeight="1"/>
    <row r="53" ht="14.25" hidden="1" customHeight="1"/>
    <row r="54" ht="14.25" hidden="1" customHeight="1"/>
    <row r="55" ht="14.25" hidden="1" customHeight="1"/>
    <row r="56" ht="14.25" hidden="1" customHeight="1"/>
    <row r="57" ht="14.25" hidden="1" customHeight="1"/>
    <row r="58" ht="14.25" hidden="1" customHeight="1"/>
    <row r="59" ht="14.25" hidden="1" customHeight="1"/>
    <row r="60" ht="14.25" hidden="1" customHeight="1"/>
    <row r="61" ht="14.25" hidden="1" customHeight="1"/>
    <row r="62" ht="14.25" hidden="1" customHeight="1"/>
    <row r="63" ht="14.25" hidden="1" customHeight="1"/>
    <row r="64" ht="14.25" hidden="1" customHeight="1"/>
    <row r="65" ht="14.25" hidden="1" customHeight="1"/>
    <row r="66" ht="14.25" hidden="1" customHeight="1"/>
    <row r="67" ht="14.25" hidden="1" customHeight="1"/>
    <row r="68" ht="14.25" hidden="1" customHeight="1"/>
    <row r="69" ht="14.25" hidden="1" customHeight="1"/>
    <row r="70" ht="14.25" hidden="1" customHeight="1"/>
    <row r="71" ht="14.25" hidden="1" customHeight="1"/>
    <row r="72" ht="14.25" hidden="1" customHeight="1"/>
    <row r="73" ht="14.25" hidden="1" customHeight="1"/>
    <row r="74" ht="14.25" hidden="1" customHeight="1"/>
    <row r="75" ht="14.25" hidden="1" customHeight="1"/>
    <row r="76" ht="14.25" hidden="1" customHeight="1"/>
    <row r="77" ht="14.25" hidden="1" customHeight="1"/>
    <row r="78" ht="14.25" hidden="1" customHeight="1"/>
    <row r="79" ht="14.25" hidden="1" customHeight="1"/>
    <row r="80" ht="14.25" hidden="1" customHeight="1"/>
    <row r="81" ht="14.25" hidden="1" customHeight="1"/>
    <row r="82" ht="14.25" hidden="1" customHeight="1"/>
    <row r="83" ht="14.25" hidden="1" customHeight="1"/>
    <row r="84" ht="14.25" hidden="1" customHeight="1"/>
    <row r="85" ht="14.25" hidden="1" customHeight="1"/>
    <row r="86" ht="14.25" hidden="1" customHeight="1"/>
    <row r="87" ht="14.25" hidden="1" customHeight="1"/>
    <row r="88" ht="14.25" hidden="1" customHeight="1"/>
    <row r="89" ht="14.25" hidden="1" customHeight="1"/>
    <row r="90" ht="14.25" hidden="1" customHeight="1"/>
    <row r="91" ht="14.25" hidden="1" customHeight="1"/>
    <row r="92" ht="14.25" hidden="1" customHeight="1"/>
    <row r="93" ht="14.25" hidden="1" customHeight="1"/>
    <row r="94" ht="14.25" hidden="1" customHeight="1"/>
    <row r="95" ht="14.25" hidden="1" customHeight="1"/>
    <row r="96" ht="14.25" hidden="1" customHeight="1"/>
    <row r="97" ht="14.25" hidden="1" customHeight="1"/>
    <row r="98" ht="14.25" hidden="1" customHeight="1"/>
    <row r="99" ht="14.25" hidden="1" customHeight="1"/>
    <row r="100" ht="14.25" hidden="1" customHeight="1"/>
    <row r="101" ht="14.25" hidden="1" customHeight="1"/>
    <row r="102" ht="14.25" hidden="1" customHeight="1"/>
    <row r="103" ht="14.25" hidden="1" customHeight="1"/>
    <row r="104" ht="14.25" hidden="1" customHeight="1"/>
    <row r="105" ht="14.25" hidden="1" customHeight="1"/>
    <row r="106" ht="14.25" hidden="1" customHeight="1"/>
    <row r="107" ht="14.25" hidden="1" customHeight="1"/>
    <row r="108" ht="14.25" hidden="1" customHeight="1"/>
    <row r="109" ht="14.25" hidden="1" customHeight="1"/>
    <row r="110" ht="14.25" hidden="1" customHeight="1"/>
    <row r="111" ht="14.25" hidden="1" customHeight="1"/>
    <row r="112" ht="14.25" hidden="1" customHeight="1"/>
    <row r="113" ht="14.25" hidden="1" customHeight="1"/>
    <row r="114" ht="14.25" hidden="1" customHeight="1"/>
    <row r="115" ht="14.25" hidden="1" customHeight="1"/>
    <row r="116" ht="14.25" hidden="1" customHeight="1"/>
    <row r="117" ht="14.25" hidden="1" customHeight="1"/>
    <row r="118" ht="14.25" hidden="1" customHeight="1"/>
    <row r="119" ht="14.25" hidden="1" customHeight="1"/>
    <row r="120" ht="14.25" hidden="1" customHeight="1"/>
    <row r="121" ht="14.25" hidden="1" customHeight="1"/>
    <row r="122" ht="14.25" hidden="1" customHeight="1"/>
    <row r="123" ht="14.25" hidden="1" customHeight="1"/>
    <row r="124" ht="14.25" hidden="1" customHeight="1"/>
    <row r="125" ht="14.25" hidden="1" customHeight="1"/>
    <row r="126" ht="14.25" hidden="1" customHeight="1"/>
    <row r="127" ht="14.25" hidden="1" customHeight="1"/>
    <row r="128" ht="14.25" hidden="1" customHeight="1"/>
    <row r="129" ht="14.25" hidden="1" customHeight="1"/>
    <row r="130" ht="14.25" hidden="1" customHeight="1"/>
    <row r="131" ht="14.25" hidden="1" customHeight="1"/>
    <row r="132" ht="14.25" hidden="1" customHeight="1"/>
    <row r="133" ht="14.25" hidden="1" customHeight="1"/>
    <row r="134" ht="14.25" hidden="1" customHeight="1"/>
    <row r="135" ht="14.25" hidden="1" customHeight="1"/>
    <row r="136" ht="14.25" hidden="1" customHeight="1"/>
    <row r="137" ht="14.25" hidden="1" customHeight="1"/>
    <row r="138" ht="14.25" hidden="1" customHeight="1"/>
    <row r="139" ht="14.25" hidden="1" customHeight="1"/>
    <row r="140" ht="14.25" hidden="1" customHeight="1"/>
    <row r="141" ht="14.25" hidden="1" customHeight="1"/>
    <row r="142" ht="14.25" hidden="1" customHeight="1"/>
    <row r="143" ht="14.25" hidden="1" customHeight="1"/>
    <row r="144" ht="14.25" hidden="1" customHeight="1"/>
    <row r="145" ht="14.25" hidden="1" customHeight="1"/>
    <row r="146" ht="14.25" hidden="1" customHeight="1"/>
    <row r="147" ht="14.25" hidden="1" customHeight="1"/>
    <row r="148" ht="14.25" hidden="1" customHeight="1"/>
    <row r="149" ht="14.25" hidden="1" customHeight="1"/>
    <row r="150" ht="14.25" hidden="1" customHeight="1"/>
    <row r="151" ht="14.25" hidden="1" customHeight="1"/>
    <row r="152" ht="14.25" hidden="1" customHeight="1"/>
    <row r="153" ht="14.25" hidden="1" customHeight="1"/>
    <row r="154" ht="14.25" hidden="1" customHeight="1"/>
    <row r="155" ht="14.25" hidden="1" customHeight="1"/>
    <row r="156" ht="14.25" hidden="1" customHeight="1"/>
    <row r="157" ht="14.25" hidden="1" customHeight="1"/>
    <row r="158" ht="14.25" hidden="1" customHeight="1"/>
    <row r="159" ht="14.25" hidden="1" customHeight="1"/>
    <row r="160" ht="14.25" hidden="1" customHeight="1"/>
    <row r="161" ht="14.25" hidden="1" customHeight="1"/>
    <row r="162" ht="14.25" hidden="1" customHeight="1"/>
    <row r="163" ht="14.25" hidden="1" customHeight="1"/>
    <row r="164" ht="14.25" hidden="1" customHeight="1"/>
    <row r="165" ht="14.25" hidden="1" customHeight="1"/>
    <row r="166" ht="14.25" hidden="1" customHeight="1"/>
    <row r="167" ht="14.25" hidden="1" customHeight="1"/>
    <row r="168" ht="14.25" hidden="1" customHeight="1"/>
    <row r="169" ht="14.25" hidden="1" customHeight="1"/>
    <row r="170" ht="14.25" hidden="1" customHeight="1"/>
    <row r="171" ht="14.25" hidden="1" customHeight="1"/>
    <row r="172" ht="14.25" hidden="1" customHeight="1"/>
    <row r="173" ht="14.25" hidden="1" customHeight="1"/>
    <row r="174" ht="14.25" hidden="1" customHeight="1"/>
    <row r="175" ht="14.25" hidden="1" customHeight="1"/>
    <row r="176" ht="14.25" hidden="1" customHeight="1"/>
    <row r="177" ht="14.25" hidden="1" customHeight="1"/>
    <row r="178" ht="14.25" hidden="1" customHeight="1"/>
    <row r="179" ht="14.25" hidden="1" customHeight="1"/>
    <row r="180" ht="14.25" hidden="1" customHeight="1"/>
    <row r="181" ht="14.25" hidden="1" customHeight="1"/>
    <row r="182" ht="14.25" hidden="1" customHeight="1"/>
    <row r="183" ht="14.25" hidden="1" customHeight="1"/>
    <row r="184" ht="14.25" hidden="1" customHeight="1"/>
    <row r="185" ht="14.25" hidden="1" customHeight="1"/>
    <row r="186" ht="14.25" hidden="1" customHeight="1"/>
    <row r="187" ht="14.25" hidden="1" customHeight="1"/>
    <row r="188" ht="14.25" hidden="1" customHeight="1"/>
    <row r="189" ht="14.25" hidden="1" customHeight="1"/>
    <row r="190" ht="14.25" hidden="1" customHeight="1"/>
    <row r="191" ht="14.25" hidden="1" customHeight="1"/>
    <row r="192" ht="14.25" hidden="1" customHeight="1"/>
    <row r="193" ht="14.25" hidden="1" customHeight="1"/>
    <row r="194" ht="14.25" hidden="1" customHeight="1"/>
    <row r="195" ht="14.25" hidden="1" customHeight="1"/>
    <row r="196" ht="14.25" hidden="1" customHeight="1"/>
    <row r="197" ht="14.25" hidden="1" customHeight="1"/>
    <row r="198" ht="14.25" hidden="1" customHeight="1"/>
    <row r="199" ht="14.25" hidden="1" customHeight="1"/>
    <row r="200" ht="14.25" hidden="1" customHeight="1"/>
    <row r="201" ht="14.25" hidden="1" customHeight="1"/>
    <row r="202" ht="14.25" hidden="1" customHeight="1"/>
    <row r="203" ht="14.25" hidden="1" customHeight="1"/>
    <row r="204" ht="14.25" hidden="1" customHeight="1"/>
    <row r="205" ht="14.25" hidden="1" customHeight="1"/>
    <row r="206" ht="14.25" hidden="1" customHeight="1"/>
    <row r="207" ht="14.25" hidden="1" customHeight="1"/>
    <row r="208" ht="14.25" hidden="1" customHeight="1"/>
    <row r="209" ht="14.25" hidden="1" customHeight="1"/>
    <row r="210" ht="14.25" hidden="1" customHeight="1"/>
    <row r="211" ht="14.25" hidden="1" customHeight="1"/>
    <row r="212" ht="14.25" hidden="1" customHeight="1"/>
    <row r="213" ht="14.25" hidden="1" customHeight="1"/>
    <row r="214" ht="14.25" hidden="1" customHeight="1"/>
    <row r="215" ht="14.25" hidden="1" customHeight="1"/>
    <row r="216" ht="14.25" hidden="1" customHeight="1"/>
    <row r="217" ht="14.25" hidden="1" customHeight="1"/>
    <row r="218" ht="14.25" hidden="1" customHeight="1"/>
    <row r="219" ht="14.25" hidden="1" customHeight="1"/>
    <row r="220" ht="14.25" hidden="1" customHeight="1"/>
    <row r="221" ht="14.25" hidden="1" customHeight="1"/>
    <row r="222" ht="14.25" hidden="1" customHeight="1"/>
    <row r="223" ht="14.25" hidden="1" customHeight="1"/>
    <row r="224" ht="14.25" hidden="1" customHeight="1"/>
    <row r="225" ht="14.25" hidden="1" customHeight="1"/>
    <row r="226" ht="14.25" hidden="1" customHeight="1"/>
    <row r="227" ht="14.25" hidden="1" customHeight="1"/>
    <row r="228" ht="14.25" hidden="1" customHeight="1"/>
    <row r="229" ht="14.25" hidden="1" customHeight="1"/>
    <row r="230" ht="14.25" hidden="1" customHeight="1"/>
    <row r="231" ht="14.25" hidden="1" customHeight="1"/>
    <row r="232" ht="14.25" hidden="1" customHeight="1"/>
    <row r="233" ht="14.25" hidden="1" customHeight="1"/>
    <row r="234" ht="14.25" hidden="1" customHeight="1"/>
    <row r="235" ht="14.25" hidden="1" customHeight="1"/>
    <row r="236" ht="14.25" hidden="1" customHeight="1"/>
    <row r="237" ht="14.25" hidden="1" customHeight="1"/>
    <row r="238" ht="14.25" hidden="1" customHeight="1"/>
    <row r="239" ht="15.75" customHeight="1"/>
    <row r="240" ht="15.75" customHeight="1"/>
    <row r="241" spans="12:12" ht="15.75" customHeight="1"/>
    <row r="242" spans="12:12" ht="15.75" customHeight="1"/>
    <row r="243" spans="12:12" ht="15.75" customHeight="1"/>
    <row r="244" spans="12:12" ht="15.75" customHeight="1"/>
    <row r="245" spans="12:12" ht="15.75" customHeight="1"/>
    <row r="246" spans="12:12" ht="15.75" customHeight="1"/>
    <row r="247" spans="12:12" ht="15.75" customHeight="1"/>
    <row r="248" spans="12:12" ht="15.75" customHeight="1"/>
    <row r="249" spans="12:12" ht="15.75" customHeight="1"/>
    <row r="250" spans="12:12" ht="15.75" customHeight="1"/>
    <row r="251" spans="12:12" ht="15.75" customHeight="1"/>
    <row r="252" spans="12:12" ht="15.75" customHeight="1"/>
    <row r="253" spans="12:12" ht="15.75" customHeight="1"/>
    <row r="254" spans="12:12" ht="15.75" customHeight="1">
      <c r="L254" s="50"/>
    </row>
    <row r="255" spans="12:12" ht="15.75" customHeight="1"/>
    <row r="256" spans="12:12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3">
    <mergeCell ref="B30:D30"/>
    <mergeCell ref="E30:F30"/>
    <mergeCell ref="G30:H30"/>
    <mergeCell ref="B31:D31"/>
    <mergeCell ref="E31:F31"/>
    <mergeCell ref="G31:H31"/>
    <mergeCell ref="E24:F24"/>
    <mergeCell ref="G24:H24"/>
    <mergeCell ref="E25:F25"/>
    <mergeCell ref="B26:I26"/>
    <mergeCell ref="E29:F29"/>
    <mergeCell ref="G29:H29"/>
    <mergeCell ref="B27:D27"/>
    <mergeCell ref="E27:F27"/>
    <mergeCell ref="G27:H27"/>
    <mergeCell ref="B28:D28"/>
    <mergeCell ref="E28:F28"/>
    <mergeCell ref="G28:H28"/>
    <mergeCell ref="B29:D29"/>
    <mergeCell ref="B22:D22"/>
    <mergeCell ref="E22:F22"/>
    <mergeCell ref="G22:H22"/>
    <mergeCell ref="B23:D23"/>
    <mergeCell ref="E23:F23"/>
    <mergeCell ref="G23:H23"/>
    <mergeCell ref="E20:F20"/>
    <mergeCell ref="G20:H20"/>
    <mergeCell ref="B20:D20"/>
    <mergeCell ref="B21:D21"/>
    <mergeCell ref="E21:F21"/>
    <mergeCell ref="G21:H21"/>
    <mergeCell ref="L3:O3"/>
    <mergeCell ref="B4:D4"/>
    <mergeCell ref="E4:G4"/>
    <mergeCell ref="E18:I18"/>
    <mergeCell ref="B19:D19"/>
    <mergeCell ref="E19:F19"/>
    <mergeCell ref="G19:H19"/>
    <mergeCell ref="S2:U2"/>
    <mergeCell ref="X2:Y2"/>
    <mergeCell ref="AA2:AB2"/>
    <mergeCell ref="AD2:AE2"/>
    <mergeCell ref="AG2:AH2"/>
    <mergeCell ref="B37:D37"/>
    <mergeCell ref="E37:F37"/>
    <mergeCell ref="B33:D33"/>
    <mergeCell ref="B34:D34"/>
    <mergeCell ref="E34:F34"/>
    <mergeCell ref="B35:D35"/>
    <mergeCell ref="E35:F35"/>
    <mergeCell ref="B36:D36"/>
    <mergeCell ref="E36:F36"/>
    <mergeCell ref="E33:F33"/>
  </mergeCells>
  <dataValidations count="2">
    <dataValidation type="list" allowBlank="1" showErrorMessage="1" sqref="E5:E16 G5:G16 N5:O32">
      <formula1>$AL$3:$AL$12</formula1>
    </dataValidation>
    <dataValidation type="list" allowBlank="1" showErrorMessage="1" sqref="I2">
      <formula1>$AJ$3:$AJ$6</formula1>
    </dataValidation>
  </dataValidations>
  <pageMargins left="0.7" right="0.7" top="0.75" bottom="0.75" header="0" footer="0"/>
  <pageSetup orientation="landscape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Registro!$B$3:$B$34</xm:f>
          </x14:formula1>
          <xm:sqref>L5:L32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Registro</vt:lpstr>
      <vt:lpstr>Partido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Eddy.Tovar</cp:lastModifiedBy>
  <dcterms:created xsi:type="dcterms:W3CDTF">2024-10-21T09:15:51Z</dcterms:created>
  <dcterms:modified xsi:type="dcterms:W3CDTF">2024-12-28T22:07:49Z</dcterms:modified>
</cp:coreProperties>
</file>