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2875"/>
  </bookViews>
  <sheets>
    <sheet name="Lista" sheetId="1" r:id="rId1"/>
    <sheet name="Parti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<sst xmlns="http://schemas.openxmlformats.org/spreadsheetml/2006/main" count="162" uniqueCount="50">
  <si>
    <t>Orden</t>
  </si>
  <si>
    <t>Jugador</t>
  </si>
  <si>
    <t>Equipo</t>
  </si>
  <si>
    <t>Eddy</t>
  </si>
  <si>
    <t>Azul</t>
  </si>
  <si>
    <t>De Tovar</t>
  </si>
  <si>
    <t>Emanuel</t>
  </si>
  <si>
    <t>Chino</t>
  </si>
  <si>
    <t>Fran</t>
  </si>
  <si>
    <t>Christian</t>
  </si>
  <si>
    <t>Carlos</t>
  </si>
  <si>
    <t>Joao</t>
  </si>
  <si>
    <t>Amarillo</t>
  </si>
  <si>
    <t>Samuel Rojas</t>
  </si>
  <si>
    <t>Jhon</t>
  </si>
  <si>
    <t>Ricardo</t>
  </si>
  <si>
    <t>Luis Gocho</t>
  </si>
  <si>
    <t>Vicente</t>
  </si>
  <si>
    <t>Joel</t>
  </si>
  <si>
    <t>Diego</t>
  </si>
  <si>
    <t>Rojo</t>
  </si>
  <si>
    <t>Andres Diaz</t>
  </si>
  <si>
    <t>Abu</t>
  </si>
  <si>
    <t>Imanol</t>
  </si>
  <si>
    <t>Andres Ruiz</t>
  </si>
  <si>
    <t>Bosch</t>
  </si>
  <si>
    <t>Pedro</t>
  </si>
  <si>
    <t>Autogol Rojo</t>
  </si>
  <si>
    <t>Autogol Azul</t>
  </si>
  <si>
    <t>Autogol Amarillo</t>
  </si>
  <si>
    <t>Colores</t>
  </si>
  <si>
    <t>Goles</t>
  </si>
  <si>
    <t>Goles y Asistencias</t>
  </si>
  <si>
    <t>Liga</t>
  </si>
  <si>
    <t>Resultado</t>
  </si>
  <si>
    <t>Nombre</t>
  </si>
  <si>
    <t xml:space="preserve">Goles </t>
  </si>
  <si>
    <t>Asistencias</t>
  </si>
  <si>
    <t>vs</t>
  </si>
  <si>
    <t>-</t>
  </si>
  <si>
    <t>Notas:</t>
  </si>
  <si>
    <t>Autogol Pedro</t>
  </si>
  <si>
    <t>A favor</t>
  </si>
  <si>
    <t>En contra</t>
  </si>
  <si>
    <t>Diferencia</t>
  </si>
  <si>
    <t>Puntos</t>
  </si>
  <si>
    <t>Validación</t>
  </si>
  <si>
    <t>Equipos</t>
  </si>
  <si>
    <t>Goles Juego</t>
  </si>
  <si>
    <t>Goles Jugador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</si>
</sst>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9" applyNumberFormat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15" fillId="4" borderId="19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Alignment="1">
      <alignment horizontal="right"/>
    </xf>
    <xf numFmtId="0" fontId="3" fillId="0" borderId="4" xfId="0" applyFont="1" applyBorder="1" applyAlignment="1"/>
    <xf numFmtId="0" fontId="2" fillId="0" borderId="5" xfId="0" applyFont="1" applyBorder="1"/>
    <xf numFmtId="0" fontId="2" fillId="0" borderId="7" xfId="0" applyFont="1" applyBorder="1"/>
    <xf numFmtId="0" fontId="3" fillId="0" borderId="13" xfId="0" applyFont="1" applyBorder="1" applyAlignment="1">
      <alignment horizontal="center"/>
    </xf>
    <xf numFmtId="0" fontId="2" fillId="0" borderId="9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 quotePrefix="1">
      <alignment horizontal="center"/>
    </xf>
    <xf numFmtId="0" fontId="3" fillId="0" borderId="0" xfId="0" applyFont="1" applyAlignment="1" quotePrefix="1">
      <alignment horizontal="center"/>
    </xf>
    <xf numFmtId="0" fontId="3" fillId="0" borderId="10" xfId="0" applyFont="1" applyBorder="1" applyAlignment="1" quotePrefix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4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Registro-style" pivot="0" count="3" xr9:uid="{5E337FD4-895C-46CB-9987-EFFFFF809AB7}">
      <tableStyleElement type="headerRow" dxfId="7"/>
      <tableStyleElement type="firstRowStripe" dxfId="6"/>
      <tableStyleElement type="secondRowStripe" dxfId="5"/>
    </tableStyle>
    <tableStyle name="Partido-style" pivot="0" count="3" xr9:uid="{6B2D2872-493C-43F9-8C2B-605C9BDC6BC6}">
      <tableStyleElement type="headerRow" dxfId="10"/>
      <tableStyleElement type="firstRowStripe" dxfId="9"/>
      <tableStyleElement type="secondRowStripe" dxfId="8"/>
    </tableStyle>
    <tableStyle name="Partido-style 2" pivot="0" count="3" xr9:uid="{A3C896B1-5DFF-42FB-940F-0DFE8467E046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:C26">
  <tableColumns count="3">
    <tableColumn id="1" name="Orden" dataDxfId="0"/>
    <tableColumn id="2" name="Jugador" dataDxfId="1"/>
    <tableColumn id="3" name="Equipo" dataDxfId="2"/>
  </tableColumns>
  <tableStyleInfo name="Registr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B2:AB5">
  <tableColumns count="1">
    <tableColumn id="1" name="Colores" dataDxfId="3"/>
  </tableColumns>
  <tableStyleInfo name="Partido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D2:AD12">
  <tableColumns count="1">
    <tableColumn id="1" name="Goles" dataDxfId="4"/>
  </tableColumns>
  <tableStyleInfo name="Partido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0"/>
  <sheetViews>
    <sheetView showGridLines="0" tabSelected="1" workbookViewId="0">
      <selection activeCell="A1" sqref="A1"/>
    </sheetView>
  </sheetViews>
  <sheetFormatPr defaultColWidth="14.4259259259259" defaultRowHeight="15" customHeight="1" outlineLevelCol="2"/>
  <cols>
    <col min="1" max="1" width="10.287037037037" customWidth="1"/>
    <col min="2" max="2" width="11.5740740740741" customWidth="1"/>
    <col min="3" max="3" width="11.712962962963" customWidth="1"/>
    <col min="4" max="4" width="8.71296296296296" customWidth="1"/>
    <col min="5" max="26" width="8.71296296296296" hidden="1" customWidth="1"/>
  </cols>
  <sheetData>
    <row r="1" ht="14.25" customHeight="1"/>
    <row r="2" ht="14.25" customHeight="1" spans="1:3">
      <c r="A2" s="12" t="s">
        <v>0</v>
      </c>
      <c r="B2" s="12" t="s">
        <v>1</v>
      </c>
      <c r="C2" s="12" t="s">
        <v>2</v>
      </c>
    </row>
    <row r="3" ht="14.25" customHeight="1" spans="1:3">
      <c r="A3" s="12">
        <v>1</v>
      </c>
      <c r="B3" s="37" t="s">
        <v>3</v>
      </c>
      <c r="C3" s="4" t="s">
        <v>4</v>
      </c>
    </row>
    <row r="4" ht="14.25" customHeight="1" spans="1:3">
      <c r="A4" s="12">
        <v>2</v>
      </c>
      <c r="B4" s="37" t="s">
        <v>5</v>
      </c>
      <c r="C4" s="4" t="s">
        <v>4</v>
      </c>
    </row>
    <row r="5" ht="14.25" customHeight="1" spans="1:3">
      <c r="A5" s="12">
        <v>3</v>
      </c>
      <c r="B5" s="37" t="s">
        <v>6</v>
      </c>
      <c r="C5" s="4" t="s">
        <v>4</v>
      </c>
    </row>
    <row r="6" ht="14.25" customHeight="1" spans="1:3">
      <c r="A6" s="12">
        <v>4</v>
      </c>
      <c r="B6" s="37" t="s">
        <v>7</v>
      </c>
      <c r="C6" s="4" t="s">
        <v>4</v>
      </c>
    </row>
    <row r="7" ht="14.25" customHeight="1" spans="1:3">
      <c r="A7" s="12">
        <v>5</v>
      </c>
      <c r="B7" s="37" t="s">
        <v>8</v>
      </c>
      <c r="C7" s="4" t="s">
        <v>4</v>
      </c>
    </row>
    <row r="8" ht="14.25" customHeight="1" spans="1:3">
      <c r="A8" s="12">
        <v>6</v>
      </c>
      <c r="B8" s="37" t="s">
        <v>9</v>
      </c>
      <c r="C8" s="4" t="s">
        <v>4</v>
      </c>
    </row>
    <row r="9" ht="14.25" customHeight="1" spans="1:3">
      <c r="A9" s="12">
        <v>7</v>
      </c>
      <c r="B9" s="37" t="s">
        <v>10</v>
      </c>
      <c r="C9" s="4" t="s">
        <v>4</v>
      </c>
    </row>
    <row r="10" ht="14.25" customHeight="1" spans="1:3">
      <c r="A10" s="12">
        <v>8</v>
      </c>
      <c r="B10" s="37" t="s">
        <v>11</v>
      </c>
      <c r="C10" s="4" t="s">
        <v>12</v>
      </c>
    </row>
    <row r="11" ht="14.25" customHeight="1" spans="1:3">
      <c r="A11" s="12">
        <v>9</v>
      </c>
      <c r="B11" s="37" t="s">
        <v>13</v>
      </c>
      <c r="C11" s="4" t="s">
        <v>12</v>
      </c>
    </row>
    <row r="12" ht="14.25" customHeight="1" spans="1:3">
      <c r="A12" s="12">
        <v>10</v>
      </c>
      <c r="B12" s="37" t="s">
        <v>14</v>
      </c>
      <c r="C12" s="4" t="s">
        <v>12</v>
      </c>
    </row>
    <row r="13" ht="14.25" customHeight="1" spans="1:3">
      <c r="A13" s="12">
        <v>11</v>
      </c>
      <c r="B13" s="37" t="s">
        <v>15</v>
      </c>
      <c r="C13" s="4" t="s">
        <v>12</v>
      </c>
    </row>
    <row r="14" ht="14.25" customHeight="1" spans="1:3">
      <c r="A14" s="12">
        <v>12</v>
      </c>
      <c r="B14" s="37" t="s">
        <v>16</v>
      </c>
      <c r="C14" s="4" t="s">
        <v>12</v>
      </c>
    </row>
    <row r="15" ht="14.25" customHeight="1" spans="1:3">
      <c r="A15" s="12">
        <v>13</v>
      </c>
      <c r="B15" s="37" t="s">
        <v>17</v>
      </c>
      <c r="C15" s="4" t="s">
        <v>12</v>
      </c>
    </row>
    <row r="16" ht="14.25" customHeight="1" spans="1:3">
      <c r="A16" s="12">
        <v>14</v>
      </c>
      <c r="B16" s="37" t="s">
        <v>18</v>
      </c>
      <c r="C16" s="4" t="s">
        <v>12</v>
      </c>
    </row>
    <row r="17" ht="14.25" customHeight="1" spans="1:3">
      <c r="A17" s="12">
        <v>15</v>
      </c>
      <c r="B17" s="37" t="s">
        <v>19</v>
      </c>
      <c r="C17" s="4" t="s">
        <v>20</v>
      </c>
    </row>
    <row r="18" ht="14.25" customHeight="1" spans="1:3">
      <c r="A18" s="12">
        <v>16</v>
      </c>
      <c r="B18" s="37" t="s">
        <v>21</v>
      </c>
      <c r="C18" s="4" t="s">
        <v>20</v>
      </c>
    </row>
    <row r="19" ht="14.25" customHeight="1" spans="1:3">
      <c r="A19" s="12">
        <v>17</v>
      </c>
      <c r="B19" s="37" t="s">
        <v>22</v>
      </c>
      <c r="C19" s="4" t="s">
        <v>20</v>
      </c>
    </row>
    <row r="20" ht="14.25" customHeight="1" spans="1:3">
      <c r="A20" s="12">
        <v>18</v>
      </c>
      <c r="B20" s="37" t="s">
        <v>23</v>
      </c>
      <c r="C20" s="4" t="s">
        <v>20</v>
      </c>
    </row>
    <row r="21" ht="14.25" customHeight="1" spans="1:3">
      <c r="A21" s="12">
        <v>19</v>
      </c>
      <c r="B21" s="37" t="s">
        <v>24</v>
      </c>
      <c r="C21" s="4" t="s">
        <v>20</v>
      </c>
    </row>
    <row r="22" ht="14.25" customHeight="1" spans="1:3">
      <c r="A22" s="12">
        <v>20</v>
      </c>
      <c r="B22" s="37" t="s">
        <v>25</v>
      </c>
      <c r="C22" s="4" t="s">
        <v>20</v>
      </c>
    </row>
    <row r="23" ht="14.25" customHeight="1" spans="1:3">
      <c r="A23" s="12">
        <v>21</v>
      </c>
      <c r="B23" s="37" t="s">
        <v>26</v>
      </c>
      <c r="C23" s="4" t="s">
        <v>20</v>
      </c>
    </row>
    <row r="24" ht="14.25" customHeight="1" spans="1:3">
      <c r="A24" s="12">
        <v>22</v>
      </c>
      <c r="B24" s="4" t="s">
        <v>27</v>
      </c>
      <c r="C24" s="4" t="s">
        <v>20</v>
      </c>
    </row>
    <row r="25" ht="14.25" customHeight="1" spans="1:3">
      <c r="A25" s="12">
        <v>23</v>
      </c>
      <c r="B25" s="4" t="s">
        <v>28</v>
      </c>
      <c r="C25" s="4" t="s">
        <v>4</v>
      </c>
    </row>
    <row r="26" ht="14.25" customHeight="1" spans="1:3">
      <c r="A26" s="12">
        <v>24</v>
      </c>
      <c r="B26" s="4" t="s">
        <v>29</v>
      </c>
      <c r="C26" s="4" t="s">
        <v>12</v>
      </c>
    </row>
    <row r="27" ht="14.25" customHeight="1"/>
    <row r="28" ht="14.25" hidden="1" customHeight="1"/>
    <row r="29" ht="14.25" hidden="1" customHeight="1"/>
    <row r="30" ht="14.25" hidden="1" customHeight="1"/>
    <row r="31" ht="14.25" hidden="1" customHeight="1"/>
    <row r="32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</sheetData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1000"/>
  <sheetViews>
    <sheetView showGridLines="0" workbookViewId="0">
      <selection activeCell="AI18" sqref="AI18"/>
    </sheetView>
  </sheetViews>
  <sheetFormatPr defaultColWidth="14.4259259259259" defaultRowHeight="15" customHeight="1"/>
  <cols>
    <col min="1" max="1" width="4.13888888888889" customWidth="1"/>
    <col min="2" max="2" width="9.28703703703704" customWidth="1"/>
    <col min="3" max="3" width="2.13888888888889" customWidth="1"/>
    <col min="4" max="4" width="9.28703703703704" customWidth="1"/>
    <col min="5" max="5" width="10" customWidth="1"/>
    <col min="6" max="6" width="4.28703703703704" customWidth="1"/>
    <col min="7" max="7" width="10.287037037037" customWidth="1"/>
    <col min="8" max="8" width="7.86111111111111" customWidth="1"/>
    <col min="9" max="9" width="5" customWidth="1"/>
    <col min="10" max="10" width="11.287037037037" customWidth="1"/>
    <col min="11" max="11" width="8.71296296296296" customWidth="1"/>
    <col min="12" max="12" width="16.4259259259259" customWidth="1"/>
    <col min="13" max="13" width="14.712962962963" customWidth="1"/>
    <col min="14" max="15" width="13.1388888888889" customWidth="1"/>
    <col min="16" max="16" width="8.71296296296296" customWidth="1"/>
    <col min="17" max="27" width="8.71296296296296" hidden="1" customWidth="1"/>
    <col min="28" max="28" width="9" hidden="1" customWidth="1"/>
    <col min="29" max="30" width="8.71296296296296" hidden="1" customWidth="1"/>
  </cols>
  <sheetData>
    <row r="1" ht="14.25" customHeight="1"/>
    <row r="2" ht="14.25" customHeight="1" spans="10:30">
      <c r="J2" s="4"/>
      <c r="AB2" s="4" t="s">
        <v>30</v>
      </c>
      <c r="AD2" s="12" t="s">
        <v>31</v>
      </c>
    </row>
    <row r="3" ht="14.25" customHeight="1" spans="12:30">
      <c r="L3" s="1" t="s">
        <v>32</v>
      </c>
      <c r="M3" s="2"/>
      <c r="N3" s="2"/>
      <c r="O3" s="3"/>
      <c r="AB3" s="4" t="s">
        <v>12</v>
      </c>
      <c r="AD3" s="12">
        <v>0</v>
      </c>
    </row>
    <row r="4" ht="14.25" customHeight="1" spans="2:30">
      <c r="B4" s="1" t="s">
        <v>33</v>
      </c>
      <c r="C4" s="2"/>
      <c r="D4" s="3"/>
      <c r="E4" s="1" t="s">
        <v>34</v>
      </c>
      <c r="F4" s="2"/>
      <c r="G4" s="3"/>
      <c r="L4" s="23" t="s">
        <v>35</v>
      </c>
      <c r="M4" s="23" t="s">
        <v>2</v>
      </c>
      <c r="N4" s="23" t="s">
        <v>36</v>
      </c>
      <c r="O4" s="23" t="s">
        <v>37</v>
      </c>
      <c r="AB4" s="4" t="s">
        <v>20</v>
      </c>
      <c r="AD4" s="12">
        <v>1</v>
      </c>
    </row>
    <row r="5" ht="14.25" customHeight="1" spans="1:30">
      <c r="A5" s="4">
        <v>1</v>
      </c>
      <c r="B5" s="5" t="s">
        <v>12</v>
      </c>
      <c r="C5" s="6" t="s">
        <v>38</v>
      </c>
      <c r="D5" s="7" t="s">
        <v>20</v>
      </c>
      <c r="E5" s="5">
        <v>2</v>
      </c>
      <c r="F5" s="38" t="s">
        <v>39</v>
      </c>
      <c r="G5" s="7">
        <v>0</v>
      </c>
      <c r="H5" s="9">
        <f t="shared" ref="H5:H24" si="0">+IF(E5="","",IF(E5&gt;G5,3,IF(E5=G5,1,0)))</f>
        <v>3</v>
      </c>
      <c r="I5" s="9">
        <f t="shared" ref="I5:I24" si="1">+IF(G5="","",IF(E5&lt;G5,3,IF(E5=G5,1,0)))</f>
        <v>0</v>
      </c>
      <c r="K5" s="4">
        <v>1</v>
      </c>
      <c r="L5" s="24" t="s">
        <v>13</v>
      </c>
      <c r="M5" s="25" t="str">
        <f>+IFERROR(VLOOKUP(L5,Lista!$B$3:$C$26,2,0),"")</f>
        <v>Amarillo</v>
      </c>
      <c r="N5" s="24">
        <v>2</v>
      </c>
      <c r="O5" s="24">
        <v>2</v>
      </c>
      <c r="AB5" s="4" t="s">
        <v>4</v>
      </c>
      <c r="AD5" s="12">
        <v>2</v>
      </c>
    </row>
    <row r="6" ht="14.25" customHeight="1" spans="1:30">
      <c r="A6" s="4">
        <v>2</v>
      </c>
      <c r="B6" s="10" t="s">
        <v>12</v>
      </c>
      <c r="C6" s="4" t="s">
        <v>38</v>
      </c>
      <c r="D6" s="11" t="s">
        <v>4</v>
      </c>
      <c r="E6" s="10">
        <v>1</v>
      </c>
      <c r="F6" s="39" t="s">
        <v>39</v>
      </c>
      <c r="G6" s="11">
        <v>0</v>
      </c>
      <c r="H6" s="9">
        <f t="shared" si="0"/>
        <v>3</v>
      </c>
      <c r="I6" s="9">
        <f t="shared" si="1"/>
        <v>0</v>
      </c>
      <c r="K6" s="4">
        <v>2</v>
      </c>
      <c r="L6" s="26" t="s">
        <v>11</v>
      </c>
      <c r="M6" s="27" t="str">
        <f>+IFERROR(VLOOKUP(L6,Lista!$B$3:$C$26,2,0),"")</f>
        <v>Amarillo</v>
      </c>
      <c r="N6" s="26">
        <v>6</v>
      </c>
      <c r="O6" s="26">
        <v>2</v>
      </c>
      <c r="AD6" s="12">
        <v>3</v>
      </c>
    </row>
    <row r="7" ht="14.25" customHeight="1" spans="1:30">
      <c r="A7" s="4">
        <v>3</v>
      </c>
      <c r="B7" s="10" t="s">
        <v>12</v>
      </c>
      <c r="C7" s="4" t="s">
        <v>38</v>
      </c>
      <c r="D7" s="11" t="s">
        <v>20</v>
      </c>
      <c r="E7" s="10">
        <v>0</v>
      </c>
      <c r="F7" s="39" t="s">
        <v>39</v>
      </c>
      <c r="G7" s="11">
        <v>1</v>
      </c>
      <c r="H7" s="9">
        <f t="shared" si="0"/>
        <v>0</v>
      </c>
      <c r="I7" s="9">
        <f t="shared" si="1"/>
        <v>3</v>
      </c>
      <c r="K7" s="4">
        <v>3</v>
      </c>
      <c r="L7" s="26" t="s">
        <v>17</v>
      </c>
      <c r="M7" s="27" t="str">
        <f>+IFERROR(VLOOKUP(L7,Lista!$B$3:$C$26,2,0),"")</f>
        <v>Amarillo</v>
      </c>
      <c r="N7" s="27"/>
      <c r="O7" s="26">
        <v>1</v>
      </c>
      <c r="AD7" s="12">
        <v>4</v>
      </c>
    </row>
    <row r="8" ht="14.25" customHeight="1" spans="1:30">
      <c r="A8" s="4">
        <v>4</v>
      </c>
      <c r="B8" s="10" t="s">
        <v>20</v>
      </c>
      <c r="C8" s="4" t="s">
        <v>38</v>
      </c>
      <c r="D8" s="11" t="s">
        <v>4</v>
      </c>
      <c r="E8" s="10">
        <v>1</v>
      </c>
      <c r="F8" s="39" t="s">
        <v>39</v>
      </c>
      <c r="G8" s="11">
        <v>0</v>
      </c>
      <c r="H8" s="9">
        <f t="shared" si="0"/>
        <v>3</v>
      </c>
      <c r="I8" s="9">
        <f t="shared" si="1"/>
        <v>0</v>
      </c>
      <c r="K8" s="4">
        <v>4</v>
      </c>
      <c r="L8" s="26" t="s">
        <v>19</v>
      </c>
      <c r="M8" s="27" t="str">
        <f>+IFERROR(VLOOKUP(L8,Lista!$B$3:$C$26,2,0),"")</f>
        <v>Rojo</v>
      </c>
      <c r="N8" s="26">
        <v>5</v>
      </c>
      <c r="O8" s="26">
        <v>1</v>
      </c>
      <c r="AD8" s="12">
        <v>5</v>
      </c>
    </row>
    <row r="9" ht="14.25" customHeight="1" spans="1:30">
      <c r="A9" s="4">
        <v>5</v>
      </c>
      <c r="B9" s="10" t="s">
        <v>20</v>
      </c>
      <c r="C9" s="4" t="s">
        <v>38</v>
      </c>
      <c r="D9" s="11" t="s">
        <v>12</v>
      </c>
      <c r="E9" s="10">
        <v>1</v>
      </c>
      <c r="F9" s="39" t="s">
        <v>39</v>
      </c>
      <c r="G9" s="11">
        <v>2</v>
      </c>
      <c r="H9" s="9">
        <f t="shared" si="0"/>
        <v>0</v>
      </c>
      <c r="I9" s="9">
        <f t="shared" si="1"/>
        <v>3</v>
      </c>
      <c r="K9" s="4">
        <v>5</v>
      </c>
      <c r="L9" s="26" t="s">
        <v>24</v>
      </c>
      <c r="M9" s="27" t="str">
        <f>+IFERROR(VLOOKUP(L9,Lista!$B$3:$C$26,2,0),"")</f>
        <v>Rojo</v>
      </c>
      <c r="N9" s="26">
        <v>1</v>
      </c>
      <c r="O9" s="26">
        <v>2</v>
      </c>
      <c r="AD9" s="12">
        <v>6</v>
      </c>
    </row>
    <row r="10" ht="14.25" customHeight="1" spans="1:30">
      <c r="A10" s="4">
        <v>6</v>
      </c>
      <c r="B10" s="10" t="s">
        <v>4</v>
      </c>
      <c r="C10" s="4" t="s">
        <v>38</v>
      </c>
      <c r="D10" s="11" t="s">
        <v>12</v>
      </c>
      <c r="E10" s="10">
        <v>1</v>
      </c>
      <c r="F10" s="39" t="s">
        <v>39</v>
      </c>
      <c r="G10" s="11">
        <v>2</v>
      </c>
      <c r="H10" s="9">
        <f t="shared" si="0"/>
        <v>0</v>
      </c>
      <c r="I10" s="9">
        <f t="shared" si="1"/>
        <v>3</v>
      </c>
      <c r="K10" s="4">
        <v>6</v>
      </c>
      <c r="L10" s="26" t="s">
        <v>22</v>
      </c>
      <c r="M10" s="27" t="str">
        <f>+IFERROR(VLOOKUP(L10,Lista!$B$3:$C$26,2,0),"")</f>
        <v>Rojo</v>
      </c>
      <c r="N10" s="26">
        <v>3</v>
      </c>
      <c r="O10" s="26">
        <v>2</v>
      </c>
      <c r="AD10" s="12">
        <v>7</v>
      </c>
    </row>
    <row r="11" ht="14.25" customHeight="1" spans="1:30">
      <c r="A11" s="4">
        <v>7</v>
      </c>
      <c r="B11" s="10" t="s">
        <v>20</v>
      </c>
      <c r="C11" s="4" t="s">
        <v>38</v>
      </c>
      <c r="D11" s="11" t="s">
        <v>12</v>
      </c>
      <c r="E11" s="10">
        <v>2</v>
      </c>
      <c r="F11" s="39" t="s">
        <v>39</v>
      </c>
      <c r="G11" s="11">
        <v>1</v>
      </c>
      <c r="H11" s="9">
        <f t="shared" si="0"/>
        <v>3</v>
      </c>
      <c r="I11" s="9">
        <f t="shared" si="1"/>
        <v>0</v>
      </c>
      <c r="K11" s="4">
        <v>7</v>
      </c>
      <c r="L11" s="26" t="s">
        <v>21</v>
      </c>
      <c r="M11" s="27" t="str">
        <f>+IFERROR(VLOOKUP(L11,Lista!$B$3:$C$26,2,0),"")</f>
        <v>Rojo</v>
      </c>
      <c r="N11" s="26">
        <v>2</v>
      </c>
      <c r="O11" s="26">
        <v>1</v>
      </c>
      <c r="AD11" s="12">
        <v>8</v>
      </c>
    </row>
    <row r="12" ht="14.25" customHeight="1" spans="1:30">
      <c r="A12" s="4">
        <v>8</v>
      </c>
      <c r="B12" s="10" t="s">
        <v>20</v>
      </c>
      <c r="C12" s="4" t="s">
        <v>38</v>
      </c>
      <c r="D12" s="11" t="s">
        <v>4</v>
      </c>
      <c r="E12" s="10">
        <v>1</v>
      </c>
      <c r="F12" s="39" t="s">
        <v>39</v>
      </c>
      <c r="G12" s="11">
        <v>0</v>
      </c>
      <c r="H12" s="9">
        <f t="shared" si="0"/>
        <v>3</v>
      </c>
      <c r="I12" s="9">
        <f t="shared" si="1"/>
        <v>0</v>
      </c>
      <c r="K12" s="4">
        <v>8</v>
      </c>
      <c r="L12" s="26" t="s">
        <v>15</v>
      </c>
      <c r="M12" s="27" t="str">
        <f>+IFERROR(VLOOKUP(L12,Lista!$B$3:$C$26,2,0),"")</f>
        <v>Amarillo</v>
      </c>
      <c r="N12" s="26">
        <v>1</v>
      </c>
      <c r="O12" s="27"/>
      <c r="AD12" s="12">
        <v>9</v>
      </c>
    </row>
    <row r="13" ht="14.25" customHeight="1" spans="1:15">
      <c r="A13" s="4">
        <v>9</v>
      </c>
      <c r="B13" s="10" t="s">
        <v>20</v>
      </c>
      <c r="C13" s="4" t="s">
        <v>38</v>
      </c>
      <c r="D13" s="11" t="s">
        <v>12</v>
      </c>
      <c r="E13" s="10">
        <v>2</v>
      </c>
      <c r="F13" s="39" t="s">
        <v>39</v>
      </c>
      <c r="G13" s="11">
        <v>1</v>
      </c>
      <c r="H13" s="9">
        <f t="shared" si="0"/>
        <v>3</v>
      </c>
      <c r="I13" s="9">
        <f t="shared" si="1"/>
        <v>0</v>
      </c>
      <c r="K13" s="4">
        <v>9</v>
      </c>
      <c r="L13" s="26" t="s">
        <v>18</v>
      </c>
      <c r="M13" s="27" t="str">
        <f>+IFERROR(VLOOKUP(L13,Lista!$B$3:$C$26,2,0),"")</f>
        <v>Amarillo</v>
      </c>
      <c r="N13" s="26">
        <v>1</v>
      </c>
      <c r="O13" s="26">
        <v>2</v>
      </c>
    </row>
    <row r="14" ht="14.25" customHeight="1" spans="1:15">
      <c r="A14" s="4">
        <v>10</v>
      </c>
      <c r="B14" s="10" t="s">
        <v>4</v>
      </c>
      <c r="C14" s="4" t="s">
        <v>38</v>
      </c>
      <c r="D14" s="11" t="s">
        <v>12</v>
      </c>
      <c r="E14" s="10">
        <v>2</v>
      </c>
      <c r="F14" s="39" t="s">
        <v>39</v>
      </c>
      <c r="G14" s="11">
        <v>1</v>
      </c>
      <c r="H14" s="9">
        <f t="shared" si="0"/>
        <v>3</v>
      </c>
      <c r="I14" s="9">
        <f t="shared" si="1"/>
        <v>0</v>
      </c>
      <c r="K14" s="4">
        <v>10</v>
      </c>
      <c r="L14" s="26" t="s">
        <v>3</v>
      </c>
      <c r="M14" s="27" t="str">
        <f>+IFERROR(VLOOKUP(L14,Lista!$B$3:$C$26,2,0),"")</f>
        <v>Azul</v>
      </c>
      <c r="N14" s="26">
        <v>2</v>
      </c>
      <c r="O14" s="26">
        <v>1</v>
      </c>
    </row>
    <row r="15" ht="14.25" customHeight="1" spans="1:15">
      <c r="A15" s="4">
        <v>11</v>
      </c>
      <c r="B15" s="10" t="s">
        <v>20</v>
      </c>
      <c r="C15" s="4" t="s">
        <v>38</v>
      </c>
      <c r="D15" s="11" t="s">
        <v>4</v>
      </c>
      <c r="E15" s="10">
        <v>2</v>
      </c>
      <c r="F15" s="39" t="s">
        <v>39</v>
      </c>
      <c r="G15" s="11">
        <v>0</v>
      </c>
      <c r="H15" s="9">
        <f t="shared" si="0"/>
        <v>3</v>
      </c>
      <c r="I15" s="9">
        <f t="shared" si="1"/>
        <v>0</v>
      </c>
      <c r="K15" s="4">
        <v>11</v>
      </c>
      <c r="L15" s="26" t="s">
        <v>29</v>
      </c>
      <c r="M15" s="27" t="str">
        <f>+IFERROR(VLOOKUP(L15,Lista!$B$3:$C$26,2,0),"")</f>
        <v>Amarillo</v>
      </c>
      <c r="N15" s="26">
        <v>1</v>
      </c>
      <c r="O15" s="27"/>
    </row>
    <row r="16" ht="14.25" customHeight="1" spans="1:15">
      <c r="A16" s="4">
        <v>12</v>
      </c>
      <c r="B16" s="10" t="s">
        <v>20</v>
      </c>
      <c r="C16" s="4" t="s">
        <v>38</v>
      </c>
      <c r="D16" s="11" t="s">
        <v>12</v>
      </c>
      <c r="E16" s="10">
        <v>2</v>
      </c>
      <c r="F16" s="39" t="s">
        <v>39</v>
      </c>
      <c r="G16" s="11">
        <v>1</v>
      </c>
      <c r="H16" s="9">
        <f t="shared" si="0"/>
        <v>3</v>
      </c>
      <c r="I16" s="9">
        <f t="shared" si="1"/>
        <v>0</v>
      </c>
      <c r="K16" s="4">
        <v>12</v>
      </c>
      <c r="L16" s="26" t="s">
        <v>25</v>
      </c>
      <c r="M16" s="27" t="str">
        <f>+IFERROR(VLOOKUP(L16,Lista!$B$3:$C$26,2,0),"")</f>
        <v>Rojo</v>
      </c>
      <c r="N16" s="27"/>
      <c r="O16" s="26">
        <v>4</v>
      </c>
    </row>
    <row r="17" ht="14.25" customHeight="1" spans="1:15">
      <c r="A17" s="4">
        <v>13</v>
      </c>
      <c r="B17" s="10"/>
      <c r="C17" s="4" t="s">
        <v>38</v>
      </c>
      <c r="D17" s="11"/>
      <c r="E17" s="10"/>
      <c r="F17" s="39" t="s">
        <v>39</v>
      </c>
      <c r="G17" s="11"/>
      <c r="H17" s="9" t="str">
        <f t="shared" si="0"/>
        <v/>
      </c>
      <c r="I17" s="9" t="str">
        <f t="shared" si="1"/>
        <v/>
      </c>
      <c r="K17" s="4">
        <v>13</v>
      </c>
      <c r="L17" s="26" t="s">
        <v>23</v>
      </c>
      <c r="M17" s="27" t="str">
        <f>+IFERROR(VLOOKUP(L17,Lista!$B$3:$C$26,2,0),"")</f>
        <v>Rojo</v>
      </c>
      <c r="N17" s="26">
        <v>1</v>
      </c>
      <c r="O17" s="26">
        <v>2</v>
      </c>
    </row>
    <row r="18" ht="14.25" customHeight="1" spans="1:15">
      <c r="A18" s="4">
        <v>14</v>
      </c>
      <c r="B18" s="10"/>
      <c r="C18" s="4" t="s">
        <v>38</v>
      </c>
      <c r="D18" s="11"/>
      <c r="E18" s="10"/>
      <c r="F18" s="39" t="s">
        <v>39</v>
      </c>
      <c r="G18" s="11"/>
      <c r="H18" s="9" t="str">
        <f t="shared" si="0"/>
        <v/>
      </c>
      <c r="I18" s="9" t="str">
        <f t="shared" si="1"/>
        <v/>
      </c>
      <c r="K18" s="4">
        <v>14</v>
      </c>
      <c r="L18" s="26" t="s">
        <v>5</v>
      </c>
      <c r="M18" s="27" t="str">
        <f>+IFERROR(VLOOKUP(L18,Lista!$B$3:$C$26,2,0),"")</f>
        <v>Azul</v>
      </c>
      <c r="N18" s="26">
        <v>1</v>
      </c>
      <c r="O18" s="27"/>
    </row>
    <row r="19" ht="14.25" customHeight="1" spans="1:15">
      <c r="A19" s="4">
        <v>15</v>
      </c>
      <c r="B19" s="10"/>
      <c r="C19" s="4" t="s">
        <v>38</v>
      </c>
      <c r="D19" s="11"/>
      <c r="E19" s="10"/>
      <c r="F19" s="39" t="s">
        <v>39</v>
      </c>
      <c r="G19" s="11"/>
      <c r="H19" s="9" t="str">
        <f t="shared" si="0"/>
        <v/>
      </c>
      <c r="I19" s="9" t="str">
        <f t="shared" si="1"/>
        <v/>
      </c>
      <c r="K19" s="4">
        <v>15</v>
      </c>
      <c r="L19" s="27"/>
      <c r="M19" s="27" t="str">
        <f>+IFERROR(VLOOKUP(L19,Lista!$B$3:$C$26,2,0),"")</f>
        <v/>
      </c>
      <c r="N19" s="27"/>
      <c r="O19" s="27"/>
    </row>
    <row r="20" ht="14.25" customHeight="1" spans="1:15">
      <c r="A20" s="4">
        <v>16</v>
      </c>
      <c r="B20" s="10"/>
      <c r="C20" s="4" t="s">
        <v>38</v>
      </c>
      <c r="D20" s="11"/>
      <c r="E20" s="10"/>
      <c r="F20" s="39" t="s">
        <v>39</v>
      </c>
      <c r="G20" s="11"/>
      <c r="H20" s="9" t="str">
        <f t="shared" si="0"/>
        <v/>
      </c>
      <c r="I20" s="9" t="str">
        <f t="shared" si="1"/>
        <v/>
      </c>
      <c r="K20" s="4">
        <v>16</v>
      </c>
      <c r="L20" s="27"/>
      <c r="M20" s="27" t="str">
        <f>+IFERROR(VLOOKUP(L20,Lista!$B$3:$C$26,2,0),"")</f>
        <v/>
      </c>
      <c r="N20" s="27"/>
      <c r="O20" s="27"/>
    </row>
    <row r="21" ht="14.25" customHeight="1" spans="1:15">
      <c r="A21" s="4">
        <v>17</v>
      </c>
      <c r="B21" s="10"/>
      <c r="C21" s="4" t="s">
        <v>38</v>
      </c>
      <c r="D21" s="11"/>
      <c r="E21" s="10"/>
      <c r="F21" s="39" t="s">
        <v>39</v>
      </c>
      <c r="G21" s="11"/>
      <c r="H21" s="9" t="str">
        <f t="shared" si="0"/>
        <v/>
      </c>
      <c r="I21" s="9" t="str">
        <f t="shared" si="1"/>
        <v/>
      </c>
      <c r="K21" s="4">
        <v>17</v>
      </c>
      <c r="L21" s="27"/>
      <c r="M21" s="27" t="str">
        <f>+IFERROR(VLOOKUP(L21,Lista!$B$3:$C$26,2,0),"")</f>
        <v/>
      </c>
      <c r="N21" s="27"/>
      <c r="O21" s="27"/>
    </row>
    <row r="22" ht="14.25" customHeight="1" spans="1:15">
      <c r="A22" s="4">
        <v>18</v>
      </c>
      <c r="B22" s="10"/>
      <c r="C22" s="4" t="s">
        <v>38</v>
      </c>
      <c r="D22" s="11"/>
      <c r="E22" s="10"/>
      <c r="F22" s="39" t="s">
        <v>39</v>
      </c>
      <c r="G22" s="11"/>
      <c r="H22" s="9" t="str">
        <f t="shared" si="0"/>
        <v/>
      </c>
      <c r="I22" s="9" t="str">
        <f t="shared" si="1"/>
        <v/>
      </c>
      <c r="K22" s="4">
        <v>18</v>
      </c>
      <c r="L22" s="27"/>
      <c r="M22" s="27" t="str">
        <f>+IFERROR(VLOOKUP(L22,Lista!$B$3:$C$26,2,0),"")</f>
        <v/>
      </c>
      <c r="N22" s="27"/>
      <c r="O22" s="27"/>
    </row>
    <row r="23" ht="14.25" customHeight="1" spans="1:15">
      <c r="A23" s="4">
        <v>19</v>
      </c>
      <c r="B23" s="10"/>
      <c r="C23" s="4" t="s">
        <v>38</v>
      </c>
      <c r="D23" s="11"/>
      <c r="E23" s="10"/>
      <c r="F23" s="39" t="s">
        <v>39</v>
      </c>
      <c r="G23" s="11"/>
      <c r="H23" s="9" t="str">
        <f t="shared" si="0"/>
        <v/>
      </c>
      <c r="I23" s="9" t="str">
        <f t="shared" si="1"/>
        <v/>
      </c>
      <c r="K23" s="4">
        <v>19</v>
      </c>
      <c r="L23" s="27"/>
      <c r="M23" s="27" t="str">
        <f>+IFERROR(VLOOKUP(L23,Lista!$B$3:$C$26,2,0),"")</f>
        <v/>
      </c>
      <c r="N23" s="27"/>
      <c r="O23" s="27"/>
    </row>
    <row r="24" ht="14.25" customHeight="1" spans="1:15">
      <c r="A24" s="4">
        <v>20</v>
      </c>
      <c r="B24" s="10"/>
      <c r="C24" s="4" t="s">
        <v>38</v>
      </c>
      <c r="D24" s="11"/>
      <c r="E24" s="10"/>
      <c r="F24" s="39" t="s">
        <v>39</v>
      </c>
      <c r="G24" s="11"/>
      <c r="H24" s="9" t="str">
        <f t="shared" si="0"/>
        <v/>
      </c>
      <c r="I24" s="9" t="str">
        <f t="shared" si="1"/>
        <v/>
      </c>
      <c r="K24" s="4">
        <v>20</v>
      </c>
      <c r="L24" s="27"/>
      <c r="M24" s="27" t="str">
        <f>+IFERROR(VLOOKUP(L24,Lista!$B$3:$C$26,2,0),"")</f>
        <v/>
      </c>
      <c r="N24" s="27"/>
      <c r="O24" s="27"/>
    </row>
    <row r="25" ht="14.25" customHeight="1" spans="1:15">
      <c r="A25" s="4">
        <v>21</v>
      </c>
      <c r="B25" s="13"/>
      <c r="C25" s="14" t="s">
        <v>38</v>
      </c>
      <c r="D25" s="15"/>
      <c r="E25" s="13"/>
      <c r="F25" s="40" t="s">
        <v>39</v>
      </c>
      <c r="G25" s="15"/>
      <c r="K25" s="4">
        <v>21</v>
      </c>
      <c r="L25" s="28"/>
      <c r="M25" s="28" t="str">
        <f>+IFERROR(VLOOKUP(L25,Lista!$B$3:$C$26,2,0),"")</f>
        <v/>
      </c>
      <c r="N25" s="28"/>
      <c r="O25" s="28"/>
    </row>
    <row r="26" ht="14.25" customHeight="1"/>
    <row r="27" ht="14.25" customHeight="1" spans="12:15">
      <c r="L27" s="29" t="s">
        <v>40</v>
      </c>
      <c r="M27" s="30" t="s">
        <v>41</v>
      </c>
      <c r="N27" s="31"/>
      <c r="O27" s="18"/>
    </row>
    <row r="28" ht="14.25" customHeight="1" spans="13:15">
      <c r="M28" s="32"/>
      <c r="O28" s="17"/>
    </row>
    <row r="29" ht="14.25" customHeight="1" spans="13:15">
      <c r="M29" s="32"/>
      <c r="O29" s="17"/>
    </row>
    <row r="30" ht="14.25" customHeight="1" spans="6:15">
      <c r="F30" s="1" t="s">
        <v>31</v>
      </c>
      <c r="G30" s="2"/>
      <c r="H30" s="2"/>
      <c r="I30" s="2"/>
      <c r="J30" s="3"/>
      <c r="K30" s="12"/>
      <c r="M30" s="32"/>
      <c r="O30" s="17"/>
    </row>
    <row r="31" ht="14.25" customHeight="1" spans="3:15">
      <c r="C31" s="1" t="s">
        <v>2</v>
      </c>
      <c r="D31" s="2"/>
      <c r="E31" s="3"/>
      <c r="F31" s="1" t="s">
        <v>42</v>
      </c>
      <c r="G31" s="3"/>
      <c r="H31" s="1" t="s">
        <v>43</v>
      </c>
      <c r="I31" s="3"/>
      <c r="J31" s="23" t="s">
        <v>44</v>
      </c>
      <c r="K31" s="23" t="s">
        <v>45</v>
      </c>
      <c r="M31" s="32"/>
      <c r="O31" s="17"/>
    </row>
    <row r="32" ht="14.25" customHeight="1" spans="3:15">
      <c r="C32" s="10" t="s">
        <v>4</v>
      </c>
      <c r="E32" s="17"/>
      <c r="F32" s="5">
        <f t="shared" ref="F32:F34" si="2">+SUMIF($B$5:$B$25,C32,$E$5:$E$25)+SUMIF($D$5:$D$25,C32,$G$5:$G$25)</f>
        <v>3</v>
      </c>
      <c r="G32" s="18"/>
      <c r="H32" s="5">
        <f t="shared" ref="H32:H34" si="3">+SUMIF($B$5:$B$25,C32,$G$5:$G$25)+SUMIF($D$5:$D$25,C32,$E$5:$E$25)</f>
        <v>8</v>
      </c>
      <c r="I32" s="18"/>
      <c r="J32" s="33">
        <f t="shared" ref="J32:J35" si="4">+F32-H32</f>
        <v>-5</v>
      </c>
      <c r="K32" s="33">
        <f t="shared" ref="K32:K34" si="5">+SUMIF($B$5:$B$25,C32,$H$5:$H$25)+SUMIF($D$5:$D$25,C32,$I$5:$I$25)</f>
        <v>3</v>
      </c>
      <c r="M32" s="34"/>
      <c r="N32" s="19"/>
      <c r="O32" s="20"/>
    </row>
    <row r="33" ht="14.25" customHeight="1" spans="3:11">
      <c r="C33" s="10" t="s">
        <v>20</v>
      </c>
      <c r="E33" s="17"/>
      <c r="F33" s="10">
        <f t="shared" si="2"/>
        <v>12</v>
      </c>
      <c r="G33" s="17"/>
      <c r="H33" s="10">
        <f t="shared" si="3"/>
        <v>7</v>
      </c>
      <c r="I33" s="17"/>
      <c r="J33" s="35">
        <f t="shared" si="4"/>
        <v>5</v>
      </c>
      <c r="K33" s="35">
        <f t="shared" si="5"/>
        <v>21</v>
      </c>
    </row>
    <row r="34" ht="14.25" customHeight="1" spans="3:11">
      <c r="C34" s="13" t="s">
        <v>12</v>
      </c>
      <c r="D34" s="19"/>
      <c r="E34" s="20"/>
      <c r="F34" s="13">
        <f t="shared" si="2"/>
        <v>11</v>
      </c>
      <c r="G34" s="20"/>
      <c r="H34" s="13">
        <f t="shared" si="3"/>
        <v>11</v>
      </c>
      <c r="I34" s="20"/>
      <c r="J34" s="36">
        <f t="shared" si="4"/>
        <v>0</v>
      </c>
      <c r="K34" s="36">
        <f t="shared" si="5"/>
        <v>12</v>
      </c>
    </row>
    <row r="35" ht="14.25" customHeight="1" spans="6:10">
      <c r="F35" s="21">
        <f>+SUM(F32:G34)</f>
        <v>26</v>
      </c>
      <c r="H35" s="21">
        <f>+SUM(H32:I34)</f>
        <v>26</v>
      </c>
      <c r="J35" s="21">
        <f t="shared" si="4"/>
        <v>0</v>
      </c>
    </row>
    <row r="36" ht="14.25" customHeight="1" spans="6:6">
      <c r="F36" s="21"/>
    </row>
    <row r="37" ht="14.25" customHeight="1" spans="3:10">
      <c r="C37" s="22" t="s">
        <v>46</v>
      </c>
      <c r="D37" s="19"/>
      <c r="E37" s="19"/>
      <c r="F37" s="19"/>
      <c r="G37" s="19"/>
      <c r="H37" s="19"/>
      <c r="I37" s="19"/>
      <c r="J37" s="19"/>
    </row>
    <row r="38" ht="14.25" customHeight="1" spans="3:10">
      <c r="C38" s="1" t="s">
        <v>47</v>
      </c>
      <c r="D38" s="2"/>
      <c r="E38" s="3"/>
      <c r="F38" s="1" t="s">
        <v>48</v>
      </c>
      <c r="G38" s="3"/>
      <c r="H38" s="1" t="s">
        <v>49</v>
      </c>
      <c r="I38" s="3"/>
      <c r="J38" s="23" t="s">
        <v>44</v>
      </c>
    </row>
    <row r="39" ht="14.25" customHeight="1" spans="3:10">
      <c r="C39" s="10" t="s">
        <v>4</v>
      </c>
      <c r="E39" s="17"/>
      <c r="F39" s="5">
        <f t="shared" ref="F39:F41" si="6">+F32</f>
        <v>3</v>
      </c>
      <c r="G39" s="18"/>
      <c r="H39" s="5">
        <f t="shared" ref="H39:H41" si="7">+SUMIF($M$5:$M$25,C39,$N$5:$N$25)</f>
        <v>3</v>
      </c>
      <c r="I39" s="18"/>
      <c r="J39" s="33">
        <f t="shared" ref="J39:J41" si="8">+F39-H39</f>
        <v>0</v>
      </c>
    </row>
    <row r="40" ht="14.25" customHeight="1" spans="3:10">
      <c r="C40" s="10" t="s">
        <v>20</v>
      </c>
      <c r="E40" s="17"/>
      <c r="F40" s="10">
        <f t="shared" si="6"/>
        <v>12</v>
      </c>
      <c r="G40" s="17"/>
      <c r="H40" s="10">
        <f t="shared" si="7"/>
        <v>12</v>
      </c>
      <c r="I40" s="17"/>
      <c r="J40" s="35">
        <f t="shared" si="8"/>
        <v>0</v>
      </c>
    </row>
    <row r="41" ht="14.25" customHeight="1" spans="3:10">
      <c r="C41" s="13" t="s">
        <v>12</v>
      </c>
      <c r="D41" s="19"/>
      <c r="E41" s="20"/>
      <c r="F41" s="13">
        <f t="shared" si="6"/>
        <v>11</v>
      </c>
      <c r="G41" s="20"/>
      <c r="H41" s="13">
        <f t="shared" si="7"/>
        <v>11</v>
      </c>
      <c r="I41" s="20"/>
      <c r="J41" s="36">
        <f t="shared" si="8"/>
        <v>0</v>
      </c>
    </row>
    <row r="42" ht="14.25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</sheetData>
  <mergeCells count="33">
    <mergeCell ref="L3:O3"/>
    <mergeCell ref="B4:D4"/>
    <mergeCell ref="E4:G4"/>
    <mergeCell ref="F30:J30"/>
    <mergeCell ref="C31:E31"/>
    <mergeCell ref="F31:G31"/>
    <mergeCell ref="H31:I31"/>
    <mergeCell ref="C32:E32"/>
    <mergeCell ref="F32:G32"/>
    <mergeCell ref="H32:I32"/>
    <mergeCell ref="C33:E33"/>
    <mergeCell ref="F33:G33"/>
    <mergeCell ref="H33:I33"/>
    <mergeCell ref="C34:E34"/>
    <mergeCell ref="F34:G34"/>
    <mergeCell ref="H34:I34"/>
    <mergeCell ref="F35:G35"/>
    <mergeCell ref="H35:I35"/>
    <mergeCell ref="F36:G36"/>
    <mergeCell ref="C37:J37"/>
    <mergeCell ref="C38:E38"/>
    <mergeCell ref="F38:G38"/>
    <mergeCell ref="H38:I38"/>
    <mergeCell ref="C39:E39"/>
    <mergeCell ref="F39:G39"/>
    <mergeCell ref="H39:I39"/>
    <mergeCell ref="C40:E40"/>
    <mergeCell ref="F40:G40"/>
    <mergeCell ref="H40:I40"/>
    <mergeCell ref="C41:E41"/>
    <mergeCell ref="F41:G41"/>
    <mergeCell ref="H41:I41"/>
    <mergeCell ref="M27:O32"/>
  </mergeCells>
  <dataValidations count="3">
    <dataValidation type="list" allowBlank="1" showErrorMessage="1" sqref="B5:B25 D5:D25">
      <formula1>$AB$3:$AB$5</formula1>
    </dataValidation>
    <dataValidation type="list" allowBlank="1" showErrorMessage="1" sqref="E5:E25 G5:G25 N5:O25">
      <formula1>$AD$3:$AD$12</formula1>
    </dataValidation>
    <dataValidation type="list" allowBlank="1" showErrorMessage="1" sqref="L5:L25">
      <formula1>Lista!$B$3:$B$26</formula1>
    </dataValidation>
  </dataValidations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Lista</vt:lpstr>
      <vt:lpstr>Partido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</cp:lastModifiedBy>
  <dcterms:created xsi:type="dcterms:W3CDTF">2024-10-07T07:49:00Z</dcterms:created>
  <dcterms:modified xsi:type="dcterms:W3CDTF">2025-01-11T16:23:45Z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43EB350CC46541D5AEC0AA4BAC5A85F1_12</vt:lpwstr>
  </property>
  <property fmtid="{D5CDD505-2E9C-101B-9397-08002B2CF9AE}" pid="3" name="KSOProductBuildVer">
    <vt:lpwstr>3082-12.2.0.19307</vt:lpwstr>
  </property>
</Properties>
</file>